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Zapletalova\Rozpocet\2021 sokly\"/>
    </mc:Choice>
  </mc:AlternateContent>
  <bookViews>
    <workbookView xWindow="0" yWindow="0" windowWidth="0" windowHeight="0"/>
  </bookViews>
  <sheets>
    <sheet name="Rekapitulace stavby" sheetId="1" r:id="rId1"/>
    <sheet name="01 - zateplení obálky budovy" sheetId="2" r:id="rId2"/>
    <sheet name="02 - sanace suterénu" sheetId="3" r:id="rId3"/>
    <sheet name="03 - výměna střešní krytiny" sheetId="4" r:id="rId4"/>
    <sheet name="10 - ÚT byt č.1" sheetId="5" r:id="rId5"/>
    <sheet name="11 - ÚT byt č.2" sheetId="6" r:id="rId6"/>
    <sheet name="12 - ÚT byt č.3" sheetId="7" r:id="rId7"/>
    <sheet name="13 - ÚT byt č.4" sheetId="8" r:id="rId8"/>
    <sheet name="15 - Vedlejší náklady" sheetId="9" r:id="rId9"/>
    <sheet name="04 - opravy bytu č.1" sheetId="10" r:id="rId10"/>
    <sheet name="05 - opravy bytu č.2" sheetId="11" r:id="rId11"/>
    <sheet name="06 - opravy bytu č.3" sheetId="12" r:id="rId12"/>
    <sheet name="07 - opravy bytu č.4" sheetId="13" r:id="rId13"/>
    <sheet name="14 - Elektrotechnika" sheetId="14" r:id="rId14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'01 - zateplení obálky budovy'!$C$98:$K$1072</definedName>
    <definedName name="_xlnm.Print_Area" localSheetId="1">'01 - zateplení obálky budovy'!$C$86:$K$1072</definedName>
    <definedName name="_xlnm.Print_Titles" localSheetId="1">'01 - zateplení obálky budovy'!$98:$98</definedName>
    <definedName name="_xlnm._FilterDatabase" localSheetId="2" hidden="1">'02 - sanace suterénu'!$C$91:$K$235</definedName>
    <definedName name="_xlnm.Print_Area" localSheetId="2">'02 - sanace suterénu'!$C$79:$K$235</definedName>
    <definedName name="_xlnm.Print_Titles" localSheetId="2">'02 - sanace suterénu'!$91:$91</definedName>
    <definedName name="_xlnm._FilterDatabase" localSheetId="3" hidden="1">'03 - výměna střešní krytiny'!$C$87:$K$227</definedName>
    <definedName name="_xlnm.Print_Area" localSheetId="3">'03 - výměna střešní krytiny'!$C$75:$K$227</definedName>
    <definedName name="_xlnm.Print_Titles" localSheetId="3">'03 - výměna střešní krytiny'!$87:$87</definedName>
    <definedName name="_xlnm._FilterDatabase" localSheetId="4" hidden="1">'10 - ÚT byt č.1'!$C$83:$K$162</definedName>
    <definedName name="_xlnm.Print_Area" localSheetId="4">'10 - ÚT byt č.1'!$C$71:$K$162</definedName>
    <definedName name="_xlnm.Print_Titles" localSheetId="4">'10 - ÚT byt č.1'!$83:$83</definedName>
    <definedName name="_xlnm._FilterDatabase" localSheetId="5" hidden="1">'11 - ÚT byt č.2'!$C$83:$K$162</definedName>
    <definedName name="_xlnm.Print_Area" localSheetId="5">'11 - ÚT byt č.2'!$C$71:$K$162</definedName>
    <definedName name="_xlnm.Print_Titles" localSheetId="5">'11 - ÚT byt č.2'!$83:$83</definedName>
    <definedName name="_xlnm._FilterDatabase" localSheetId="6" hidden="1">'12 - ÚT byt č.3'!$C$83:$K$162</definedName>
    <definedName name="_xlnm.Print_Area" localSheetId="6">'12 - ÚT byt č.3'!$C$71:$K$162</definedName>
    <definedName name="_xlnm.Print_Titles" localSheetId="6">'12 - ÚT byt č.3'!$83:$83</definedName>
    <definedName name="_xlnm._FilterDatabase" localSheetId="7" hidden="1">'13 - ÚT byt č.4'!$C$83:$K$162</definedName>
    <definedName name="_xlnm.Print_Area" localSheetId="7">'13 - ÚT byt č.4'!$C$71:$K$162</definedName>
    <definedName name="_xlnm.Print_Titles" localSheetId="7">'13 - ÚT byt č.4'!$83:$83</definedName>
    <definedName name="_xlnm._FilterDatabase" localSheetId="8" hidden="1">'15 - Vedlejší náklady'!$C$81:$K$94</definedName>
    <definedName name="_xlnm.Print_Area" localSheetId="8">'15 - Vedlejší náklady'!$C$69:$K$94</definedName>
    <definedName name="_xlnm.Print_Titles" localSheetId="8">'15 - Vedlejší náklady'!$81:$81</definedName>
    <definedName name="_xlnm._FilterDatabase" localSheetId="9" hidden="1">'04 - opravy bytu č.1'!$C$89:$K$158</definedName>
    <definedName name="_xlnm.Print_Area" localSheetId="9">'04 - opravy bytu č.1'!$C$77:$K$158</definedName>
    <definedName name="_xlnm.Print_Titles" localSheetId="9">'04 - opravy bytu č.1'!$89:$89</definedName>
    <definedName name="_xlnm._FilterDatabase" localSheetId="10" hidden="1">'05 - opravy bytu č.2'!$C$89:$K$157</definedName>
    <definedName name="_xlnm.Print_Area" localSheetId="10">'05 - opravy bytu č.2'!$C$77:$K$157</definedName>
    <definedName name="_xlnm.Print_Titles" localSheetId="10">'05 - opravy bytu č.2'!$89:$89</definedName>
    <definedName name="_xlnm._FilterDatabase" localSheetId="11" hidden="1">'06 - opravy bytu č.3'!$C$89:$K$157</definedName>
    <definedName name="_xlnm.Print_Area" localSheetId="11">'06 - opravy bytu č.3'!$C$77:$K$157</definedName>
    <definedName name="_xlnm.Print_Titles" localSheetId="11">'06 - opravy bytu č.3'!$89:$89</definedName>
    <definedName name="_xlnm._FilterDatabase" localSheetId="12" hidden="1">'07 - opravy bytu č.4'!$C$89:$K$157</definedName>
    <definedName name="_xlnm.Print_Area" localSheetId="12">'07 - opravy bytu č.4'!$C$77:$K$157</definedName>
    <definedName name="_xlnm.Print_Titles" localSheetId="12">'07 - opravy bytu č.4'!$89:$89</definedName>
    <definedName name="_xlnm._FilterDatabase" localSheetId="13" hidden="1">'14 - Elektrotechnika'!$C$80:$K$86</definedName>
    <definedName name="_xlnm.Print_Area" localSheetId="13">'14 - Elektrotechnika'!$C$68:$K$86</definedName>
    <definedName name="_xlnm.Print_Titles" localSheetId="13">'14 - Elektrotechnika'!$80:$80</definedName>
  </definedNames>
  <calcPr/>
</workbook>
</file>

<file path=xl/calcChain.xml><?xml version="1.0" encoding="utf-8"?>
<calcChain xmlns="http://schemas.openxmlformats.org/spreadsheetml/2006/main">
  <c i="14" l="1" r="J37"/>
  <c r="J36"/>
  <c i="1" r="AY67"/>
  <c i="14" r="J35"/>
  <c i="1" r="AX67"/>
  <c i="14" r="BI84"/>
  <c r="BH84"/>
  <c r="BG84"/>
  <c r="BE84"/>
  <c r="T84"/>
  <c r="T83"/>
  <c r="T82"/>
  <c r="T81"/>
  <c r="R84"/>
  <c r="R83"/>
  <c r="R82"/>
  <c r="R81"/>
  <c r="P84"/>
  <c r="P83"/>
  <c r="P82"/>
  <c r="P81"/>
  <c i="1" r="AU67"/>
  <c i="14" r="J78"/>
  <c r="J77"/>
  <c r="F77"/>
  <c r="F75"/>
  <c r="E73"/>
  <c r="J55"/>
  <c r="J54"/>
  <c r="F54"/>
  <c r="F52"/>
  <c r="E50"/>
  <c r="J18"/>
  <c r="E18"/>
  <c r="F78"/>
  <c r="J17"/>
  <c r="J12"/>
  <c r="J75"/>
  <c r="E7"/>
  <c r="E71"/>
  <c i="13" r="J37"/>
  <c r="J36"/>
  <c i="1" r="AY66"/>
  <c i="13" r="J35"/>
  <c i="1" r="AX66"/>
  <c i="13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48"/>
  <c i="12" r="J37"/>
  <c r="J36"/>
  <c i="1" r="AY65"/>
  <c i="12" r="J35"/>
  <c i="1" r="AX65"/>
  <c i="12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48"/>
  <c i="11" r="J37"/>
  <c r="J36"/>
  <c i="1" r="AY64"/>
  <c i="11" r="J35"/>
  <c i="1" r="AX64"/>
  <c i="11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0" r="J37"/>
  <c r="J36"/>
  <c i="1" r="AY63"/>
  <c i="10" r="J35"/>
  <c i="1" r="AX63"/>
  <c i="10"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R138"/>
  <c r="P138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4"/>
  <c r="BH124"/>
  <c r="BG124"/>
  <c r="BE124"/>
  <c r="T124"/>
  <c r="T123"/>
  <c r="R124"/>
  <c r="R123"/>
  <c r="P124"/>
  <c r="P123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48"/>
  <c i="9" r="J37"/>
  <c r="J36"/>
  <c i="1" r="AY62"/>
  <c i="9" r="J35"/>
  <c i="1" r="AX62"/>
  <c i="9" r="BI92"/>
  <c r="BH92"/>
  <c r="BG92"/>
  <c r="BE92"/>
  <c r="T92"/>
  <c r="R92"/>
  <c r="P92"/>
  <c r="BI89"/>
  <c r="BH89"/>
  <c r="BG89"/>
  <c r="BE89"/>
  <c r="T89"/>
  <c r="R89"/>
  <c r="P89"/>
  <c r="BI85"/>
  <c r="BH85"/>
  <c r="BG85"/>
  <c r="BE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8" r="J37"/>
  <c r="J36"/>
  <c i="1" r="AY61"/>
  <c i="8" r="J35"/>
  <c i="1" r="AX61"/>
  <c i="8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7" r="J37"/>
  <c r="J36"/>
  <c i="1" r="AY60"/>
  <c i="7" r="J35"/>
  <c i="1" r="AX60"/>
  <c i="7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48"/>
  <c i="6" r="J37"/>
  <c r="J36"/>
  <c i="1" r="AY59"/>
  <c i="6" r="J35"/>
  <c i="1" r="AX59"/>
  <c i="6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5" r="J37"/>
  <c r="J36"/>
  <c i="1" r="AY58"/>
  <c i="5" r="J35"/>
  <c i="1" r="AX58"/>
  <c i="5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48"/>
  <c i="4" r="J37"/>
  <c r="J36"/>
  <c i="1" r="AY57"/>
  <c i="4" r="J35"/>
  <c i="1" r="AX57"/>
  <c i="4"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6"/>
  <c r="BH136"/>
  <c r="BG136"/>
  <c r="BE136"/>
  <c r="T136"/>
  <c r="R136"/>
  <c r="P136"/>
  <c r="BI133"/>
  <c r="BH133"/>
  <c r="BG133"/>
  <c r="BE133"/>
  <c r="T133"/>
  <c r="R133"/>
  <c r="P133"/>
  <c r="BI128"/>
  <c r="BH128"/>
  <c r="BG128"/>
  <c r="BE128"/>
  <c r="T128"/>
  <c r="R128"/>
  <c r="P128"/>
  <c r="BI126"/>
  <c r="BH126"/>
  <c r="BG126"/>
  <c r="BE126"/>
  <c r="T126"/>
  <c r="R126"/>
  <c r="P126"/>
  <c r="BI123"/>
  <c r="BH123"/>
  <c r="BG123"/>
  <c r="BE123"/>
  <c r="T123"/>
  <c r="R123"/>
  <c r="P123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1"/>
  <c r="BH111"/>
  <c r="BG111"/>
  <c r="BE111"/>
  <c r="T111"/>
  <c r="R111"/>
  <c r="P111"/>
  <c r="BI109"/>
  <c r="BH109"/>
  <c r="BG109"/>
  <c r="BE109"/>
  <c r="T109"/>
  <c r="R109"/>
  <c r="P109"/>
  <c r="BI106"/>
  <c r="BH106"/>
  <c r="BG106"/>
  <c r="BE106"/>
  <c r="T106"/>
  <c r="R106"/>
  <c r="P106"/>
  <c r="BI104"/>
  <c r="BH104"/>
  <c r="BG104"/>
  <c r="BE104"/>
  <c r="T104"/>
  <c r="R104"/>
  <c r="P104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3" r="J37"/>
  <c r="J36"/>
  <c i="1" r="AY56"/>
  <c i="3" r="J35"/>
  <c i="1" r="AX56"/>
  <c i="3" r="BI232"/>
  <c r="BH232"/>
  <c r="BG232"/>
  <c r="BE232"/>
  <c r="T232"/>
  <c r="R232"/>
  <c r="P232"/>
  <c r="BI228"/>
  <c r="BH228"/>
  <c r="BG228"/>
  <c r="BE228"/>
  <c r="T228"/>
  <c r="R228"/>
  <c r="P228"/>
  <c r="BI224"/>
  <c r="BH224"/>
  <c r="BG224"/>
  <c r="BE224"/>
  <c r="T224"/>
  <c r="R224"/>
  <c r="P224"/>
  <c r="BI222"/>
  <c r="BH222"/>
  <c r="BG222"/>
  <c r="BE222"/>
  <c r="T222"/>
  <c r="R222"/>
  <c r="P222"/>
  <c r="BI218"/>
  <c r="BH218"/>
  <c r="BG218"/>
  <c r="BE218"/>
  <c r="T218"/>
  <c r="R218"/>
  <c r="P218"/>
  <c r="BI215"/>
  <c r="BH215"/>
  <c r="BG215"/>
  <c r="BE215"/>
  <c r="T215"/>
  <c r="R215"/>
  <c r="P215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3"/>
  <c r="BH203"/>
  <c r="BG203"/>
  <c r="BE203"/>
  <c r="T203"/>
  <c r="R203"/>
  <c r="P203"/>
  <c r="BI200"/>
  <c r="BH200"/>
  <c r="BG200"/>
  <c r="BE200"/>
  <c r="T200"/>
  <c r="R200"/>
  <c r="P200"/>
  <c r="BI197"/>
  <c r="BH197"/>
  <c r="BG197"/>
  <c r="BE197"/>
  <c r="T197"/>
  <c r="R197"/>
  <c r="P197"/>
  <c r="BI194"/>
  <c r="BH194"/>
  <c r="BG194"/>
  <c r="BE194"/>
  <c r="T194"/>
  <c r="R194"/>
  <c r="P194"/>
  <c r="BI191"/>
  <c r="BH191"/>
  <c r="BG191"/>
  <c r="BE191"/>
  <c r="T191"/>
  <c r="R191"/>
  <c r="P191"/>
  <c r="BI187"/>
  <c r="BH187"/>
  <c r="BG187"/>
  <c r="BE187"/>
  <c r="T187"/>
  <c r="T186"/>
  <c r="R187"/>
  <c r="R186"/>
  <c r="P187"/>
  <c r="P186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3"/>
  <c r="BH173"/>
  <c r="BG173"/>
  <c r="BE173"/>
  <c r="T173"/>
  <c r="R173"/>
  <c r="P173"/>
  <c r="BI169"/>
  <c r="BH169"/>
  <c r="BG169"/>
  <c r="BE169"/>
  <c r="T169"/>
  <c r="R169"/>
  <c r="P169"/>
  <c r="BI165"/>
  <c r="BH165"/>
  <c r="BG165"/>
  <c r="BE165"/>
  <c r="T165"/>
  <c r="R165"/>
  <c r="P165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3"/>
  <c r="BH143"/>
  <c r="BG143"/>
  <c r="BE143"/>
  <c r="T143"/>
  <c r="R143"/>
  <c r="P143"/>
  <c r="BI140"/>
  <c r="BH140"/>
  <c r="BG140"/>
  <c r="BE140"/>
  <c r="T140"/>
  <c r="R140"/>
  <c r="P140"/>
  <c r="BI136"/>
  <c r="BH136"/>
  <c r="BG136"/>
  <c r="BE136"/>
  <c r="T136"/>
  <c r="R136"/>
  <c r="P136"/>
  <c r="BI132"/>
  <c r="BH132"/>
  <c r="BG132"/>
  <c r="BE132"/>
  <c r="T132"/>
  <c r="R132"/>
  <c r="P132"/>
  <c r="BI128"/>
  <c r="BH128"/>
  <c r="BG128"/>
  <c r="BE128"/>
  <c r="T128"/>
  <c r="R128"/>
  <c r="P128"/>
  <c r="BI125"/>
  <c r="BH125"/>
  <c r="BG125"/>
  <c r="BE125"/>
  <c r="T125"/>
  <c r="R125"/>
  <c r="P125"/>
  <c r="BI121"/>
  <c r="BH121"/>
  <c r="BG121"/>
  <c r="BE121"/>
  <c r="T121"/>
  <c r="T120"/>
  <c r="R121"/>
  <c r="R120"/>
  <c r="P121"/>
  <c r="P120"/>
  <c r="BI117"/>
  <c r="BH117"/>
  <c r="BG117"/>
  <c r="BE117"/>
  <c r="T117"/>
  <c r="T116"/>
  <c r="R117"/>
  <c r="R116"/>
  <c r="P117"/>
  <c r="P116"/>
  <c r="BI112"/>
  <c r="BH112"/>
  <c r="BG112"/>
  <c r="BE112"/>
  <c r="T112"/>
  <c r="R112"/>
  <c r="P112"/>
  <c r="BI109"/>
  <c r="BH109"/>
  <c r="BG109"/>
  <c r="BE109"/>
  <c r="T109"/>
  <c r="R109"/>
  <c r="P109"/>
  <c r="BI107"/>
  <c r="BH107"/>
  <c r="BG107"/>
  <c r="BE107"/>
  <c r="T107"/>
  <c r="R107"/>
  <c r="P107"/>
  <c r="BI104"/>
  <c r="BH104"/>
  <c r="BG104"/>
  <c r="BE104"/>
  <c r="T104"/>
  <c r="R104"/>
  <c r="P104"/>
  <c r="BI101"/>
  <c r="BH101"/>
  <c r="BG101"/>
  <c r="BE101"/>
  <c r="T101"/>
  <c r="R101"/>
  <c r="P101"/>
  <c r="BI98"/>
  <c r="BH98"/>
  <c r="BG98"/>
  <c r="BE98"/>
  <c r="T98"/>
  <c r="R98"/>
  <c r="P98"/>
  <c r="BI95"/>
  <c r="BH95"/>
  <c r="BG95"/>
  <c r="BE95"/>
  <c r="T95"/>
  <c r="T94"/>
  <c r="R95"/>
  <c r="R94"/>
  <c r="P95"/>
  <c r="P94"/>
  <c r="J89"/>
  <c r="J88"/>
  <c r="F88"/>
  <c r="F86"/>
  <c r="E84"/>
  <c r="J55"/>
  <c r="J54"/>
  <c r="F54"/>
  <c r="F52"/>
  <c r="E50"/>
  <c r="J18"/>
  <c r="E18"/>
  <c r="F89"/>
  <c r="J17"/>
  <c r="J12"/>
  <c r="J52"/>
  <c r="E7"/>
  <c r="E48"/>
  <c i="2" r="J37"/>
  <c r="J36"/>
  <c i="1" r="AY55"/>
  <c i="2" r="J35"/>
  <c i="1" r="AX55"/>
  <c i="2" r="BI1069"/>
  <c r="BH1069"/>
  <c r="BG1069"/>
  <c r="BE1069"/>
  <c r="T1069"/>
  <c r="R1069"/>
  <c r="P1069"/>
  <c r="BI1065"/>
  <c r="BH1065"/>
  <c r="BG1065"/>
  <c r="BE1065"/>
  <c r="T1065"/>
  <c r="R1065"/>
  <c r="P1065"/>
  <c r="BI1062"/>
  <c r="BH1062"/>
  <c r="BG1062"/>
  <c r="BE1062"/>
  <c r="T1062"/>
  <c r="R1062"/>
  <c r="P1062"/>
  <c r="BI1060"/>
  <c r="BH1060"/>
  <c r="BG1060"/>
  <c r="BE1060"/>
  <c r="T1060"/>
  <c r="R1060"/>
  <c r="P1060"/>
  <c r="BI1058"/>
  <c r="BH1058"/>
  <c r="BG1058"/>
  <c r="BE1058"/>
  <c r="T1058"/>
  <c r="R1058"/>
  <c r="P1058"/>
  <c r="BI1056"/>
  <c r="BH1056"/>
  <c r="BG1056"/>
  <c r="BE1056"/>
  <c r="T1056"/>
  <c r="R1056"/>
  <c r="P1056"/>
  <c r="BI1052"/>
  <c r="BH1052"/>
  <c r="BG1052"/>
  <c r="BE1052"/>
  <c r="T1052"/>
  <c r="R1052"/>
  <c r="P1052"/>
  <c r="BI1049"/>
  <c r="BH1049"/>
  <c r="BG1049"/>
  <c r="BE1049"/>
  <c r="T1049"/>
  <c r="R1049"/>
  <c r="P1049"/>
  <c r="BI1047"/>
  <c r="BH1047"/>
  <c r="BG1047"/>
  <c r="BE1047"/>
  <c r="T1047"/>
  <c r="R1047"/>
  <c r="P1047"/>
  <c r="BI1044"/>
  <c r="BH1044"/>
  <c r="BG1044"/>
  <c r="BE1044"/>
  <c r="T1044"/>
  <c r="R1044"/>
  <c r="P1044"/>
  <c r="BI1033"/>
  <c r="BH1033"/>
  <c r="BG1033"/>
  <c r="BE1033"/>
  <c r="T1033"/>
  <c r="R1033"/>
  <c r="P1033"/>
  <c r="BI1031"/>
  <c r="BH1031"/>
  <c r="BG1031"/>
  <c r="BE1031"/>
  <c r="T1031"/>
  <c r="R1031"/>
  <c r="P1031"/>
  <c r="BI1028"/>
  <c r="BH1028"/>
  <c r="BG1028"/>
  <c r="BE1028"/>
  <c r="T1028"/>
  <c r="R1028"/>
  <c r="P1028"/>
  <c r="BI1024"/>
  <c r="BH1024"/>
  <c r="BG1024"/>
  <c r="BE1024"/>
  <c r="T1024"/>
  <c r="R1024"/>
  <c r="P1024"/>
  <c r="BI1020"/>
  <c r="BH1020"/>
  <c r="BG1020"/>
  <c r="BE1020"/>
  <c r="T1020"/>
  <c r="R1020"/>
  <c r="P1020"/>
  <c r="BI1018"/>
  <c r="BH1018"/>
  <c r="BG1018"/>
  <c r="BE1018"/>
  <c r="T1018"/>
  <c r="R1018"/>
  <c r="P1018"/>
  <c r="BI1015"/>
  <c r="BH1015"/>
  <c r="BG1015"/>
  <c r="BE1015"/>
  <c r="T1015"/>
  <c r="R1015"/>
  <c r="P1015"/>
  <c r="BI1011"/>
  <c r="BH1011"/>
  <c r="BG1011"/>
  <c r="BE1011"/>
  <c r="T1011"/>
  <c r="R1011"/>
  <c r="P1011"/>
  <c r="BI1007"/>
  <c r="BH1007"/>
  <c r="BG1007"/>
  <c r="BE1007"/>
  <c r="T1007"/>
  <c r="R1007"/>
  <c r="P1007"/>
  <c r="BI1003"/>
  <c r="BH1003"/>
  <c r="BG1003"/>
  <c r="BE1003"/>
  <c r="T1003"/>
  <c r="R1003"/>
  <c r="P1003"/>
  <c r="BI999"/>
  <c r="BH999"/>
  <c r="BG999"/>
  <c r="BE999"/>
  <c r="T999"/>
  <c r="R999"/>
  <c r="P999"/>
  <c r="BI995"/>
  <c r="BH995"/>
  <c r="BG995"/>
  <c r="BE995"/>
  <c r="T995"/>
  <c r="R995"/>
  <c r="P995"/>
  <c r="BI991"/>
  <c r="BH991"/>
  <c r="BG991"/>
  <c r="BE991"/>
  <c r="T991"/>
  <c r="R991"/>
  <c r="P991"/>
  <c r="BI988"/>
  <c r="BH988"/>
  <c r="BG988"/>
  <c r="BE988"/>
  <c r="T988"/>
  <c r="R988"/>
  <c r="P988"/>
  <c r="BI983"/>
  <c r="BH983"/>
  <c r="BG983"/>
  <c r="BE983"/>
  <c r="T983"/>
  <c r="R983"/>
  <c r="P983"/>
  <c r="BI979"/>
  <c r="BH979"/>
  <c r="BG979"/>
  <c r="BE979"/>
  <c r="T979"/>
  <c r="R979"/>
  <c r="P979"/>
  <c r="BI975"/>
  <c r="BH975"/>
  <c r="BG975"/>
  <c r="BE975"/>
  <c r="T975"/>
  <c r="R975"/>
  <c r="P975"/>
  <c r="BI972"/>
  <c r="BH972"/>
  <c r="BG972"/>
  <c r="BE972"/>
  <c r="T972"/>
  <c r="R972"/>
  <c r="P972"/>
  <c r="BI970"/>
  <c r="BH970"/>
  <c r="BG970"/>
  <c r="BE970"/>
  <c r="T970"/>
  <c r="R970"/>
  <c r="P970"/>
  <c r="BI968"/>
  <c r="BH968"/>
  <c r="BG968"/>
  <c r="BE968"/>
  <c r="T968"/>
  <c r="R968"/>
  <c r="P968"/>
  <c r="BI961"/>
  <c r="BH961"/>
  <c r="BG961"/>
  <c r="BE961"/>
  <c r="T961"/>
  <c r="R961"/>
  <c r="P961"/>
  <c r="BI957"/>
  <c r="BH957"/>
  <c r="BG957"/>
  <c r="BE957"/>
  <c r="T957"/>
  <c r="R957"/>
  <c r="P957"/>
  <c r="BI953"/>
  <c r="BH953"/>
  <c r="BG953"/>
  <c r="BE953"/>
  <c r="T953"/>
  <c r="R953"/>
  <c r="P953"/>
  <c r="BI950"/>
  <c r="BH950"/>
  <c r="BG950"/>
  <c r="BE950"/>
  <c r="T950"/>
  <c r="R950"/>
  <c r="P950"/>
  <c r="BI948"/>
  <c r="BH948"/>
  <c r="BG948"/>
  <c r="BE948"/>
  <c r="T948"/>
  <c r="R948"/>
  <c r="P948"/>
  <c r="BI946"/>
  <c r="BH946"/>
  <c r="BG946"/>
  <c r="BE946"/>
  <c r="T946"/>
  <c r="R946"/>
  <c r="P946"/>
  <c r="BI944"/>
  <c r="BH944"/>
  <c r="BG944"/>
  <c r="BE944"/>
  <c r="T944"/>
  <c r="R944"/>
  <c r="P944"/>
  <c r="BI942"/>
  <c r="BH942"/>
  <c r="BG942"/>
  <c r="BE942"/>
  <c r="T942"/>
  <c r="R942"/>
  <c r="P942"/>
  <c r="BI940"/>
  <c r="BH940"/>
  <c r="BG940"/>
  <c r="BE940"/>
  <c r="T940"/>
  <c r="R940"/>
  <c r="P940"/>
  <c r="BI938"/>
  <c r="BH938"/>
  <c r="BG938"/>
  <c r="BE938"/>
  <c r="T938"/>
  <c r="R938"/>
  <c r="P938"/>
  <c r="BI934"/>
  <c r="BH934"/>
  <c r="BG934"/>
  <c r="BE934"/>
  <c r="T934"/>
  <c r="R934"/>
  <c r="P934"/>
  <c r="BI930"/>
  <c r="BH930"/>
  <c r="BG930"/>
  <c r="BE930"/>
  <c r="T930"/>
  <c r="R930"/>
  <c r="P930"/>
  <c r="BI927"/>
  <c r="BH927"/>
  <c r="BG927"/>
  <c r="BE927"/>
  <c r="T927"/>
  <c r="R927"/>
  <c r="P927"/>
  <c r="BI923"/>
  <c r="BH923"/>
  <c r="BG923"/>
  <c r="BE923"/>
  <c r="T923"/>
  <c r="R923"/>
  <c r="P923"/>
  <c r="BI919"/>
  <c r="BH919"/>
  <c r="BG919"/>
  <c r="BE919"/>
  <c r="T919"/>
  <c r="R919"/>
  <c r="P919"/>
  <c r="BI917"/>
  <c r="BH917"/>
  <c r="BG917"/>
  <c r="BE917"/>
  <c r="T917"/>
  <c r="R917"/>
  <c r="P917"/>
  <c r="BI913"/>
  <c r="BH913"/>
  <c r="BG913"/>
  <c r="BE913"/>
  <c r="T913"/>
  <c r="R913"/>
  <c r="P913"/>
  <c r="BI909"/>
  <c r="BH909"/>
  <c r="BG909"/>
  <c r="BE909"/>
  <c r="T909"/>
  <c r="R909"/>
  <c r="P909"/>
  <c r="BI905"/>
  <c r="BH905"/>
  <c r="BG905"/>
  <c r="BE905"/>
  <c r="T905"/>
  <c r="R905"/>
  <c r="P905"/>
  <c r="BI901"/>
  <c r="BH901"/>
  <c r="BG901"/>
  <c r="BE901"/>
  <c r="T901"/>
  <c r="R901"/>
  <c r="P901"/>
  <c r="BI892"/>
  <c r="BH892"/>
  <c r="BG892"/>
  <c r="BE892"/>
  <c r="T892"/>
  <c r="R892"/>
  <c r="P892"/>
  <c r="BI883"/>
  <c r="BH883"/>
  <c r="BG883"/>
  <c r="BE883"/>
  <c r="T883"/>
  <c r="R883"/>
  <c r="P883"/>
  <c r="BI879"/>
  <c r="BH879"/>
  <c r="BG879"/>
  <c r="BE879"/>
  <c r="T879"/>
  <c r="R879"/>
  <c r="P879"/>
  <c r="BI875"/>
  <c r="BH875"/>
  <c r="BG875"/>
  <c r="BE875"/>
  <c r="T875"/>
  <c r="R875"/>
  <c r="P875"/>
  <c r="BI868"/>
  <c r="BH868"/>
  <c r="BG868"/>
  <c r="BE868"/>
  <c r="T868"/>
  <c r="R868"/>
  <c r="P868"/>
  <c r="BI864"/>
  <c r="BH864"/>
  <c r="BG864"/>
  <c r="BE864"/>
  <c r="T864"/>
  <c r="R864"/>
  <c r="P864"/>
  <c r="BI855"/>
  <c r="BH855"/>
  <c r="BG855"/>
  <c r="BE855"/>
  <c r="T855"/>
  <c r="R855"/>
  <c r="P855"/>
  <c r="BI851"/>
  <c r="BH851"/>
  <c r="BG851"/>
  <c r="BE851"/>
  <c r="T851"/>
  <c r="R851"/>
  <c r="P851"/>
  <c r="BI848"/>
  <c r="BH848"/>
  <c r="BG848"/>
  <c r="BE848"/>
  <c r="T848"/>
  <c r="R848"/>
  <c r="P848"/>
  <c r="BI843"/>
  <c r="BH843"/>
  <c r="BG843"/>
  <c r="BE843"/>
  <c r="T843"/>
  <c r="R843"/>
  <c r="P843"/>
  <c r="BI839"/>
  <c r="BH839"/>
  <c r="BG839"/>
  <c r="BE839"/>
  <c r="T839"/>
  <c r="R839"/>
  <c r="P839"/>
  <c r="BI836"/>
  <c r="BH836"/>
  <c r="BG836"/>
  <c r="BE836"/>
  <c r="T836"/>
  <c r="R836"/>
  <c r="P836"/>
  <c r="BI833"/>
  <c r="BH833"/>
  <c r="BG833"/>
  <c r="BE833"/>
  <c r="T833"/>
  <c r="R833"/>
  <c r="P833"/>
  <c r="BI829"/>
  <c r="BH829"/>
  <c r="BG829"/>
  <c r="BE829"/>
  <c r="T829"/>
  <c r="R829"/>
  <c r="P829"/>
  <c r="BI822"/>
  <c r="BH822"/>
  <c r="BG822"/>
  <c r="BE822"/>
  <c r="T822"/>
  <c r="R822"/>
  <c r="P822"/>
  <c r="BI819"/>
  <c r="BH819"/>
  <c r="BG819"/>
  <c r="BE819"/>
  <c r="T819"/>
  <c r="R819"/>
  <c r="P819"/>
  <c r="BI812"/>
  <c r="BH812"/>
  <c r="BG812"/>
  <c r="BE812"/>
  <c r="T812"/>
  <c r="R812"/>
  <c r="P812"/>
  <c r="BI809"/>
  <c r="BH809"/>
  <c r="BG809"/>
  <c r="BE809"/>
  <c r="T809"/>
  <c r="R809"/>
  <c r="P809"/>
  <c r="BI805"/>
  <c r="BH805"/>
  <c r="BG805"/>
  <c r="BE805"/>
  <c r="T805"/>
  <c r="R805"/>
  <c r="P805"/>
  <c r="BI802"/>
  <c r="BH802"/>
  <c r="BG802"/>
  <c r="BE802"/>
  <c r="T802"/>
  <c r="R802"/>
  <c r="P802"/>
  <c r="BI798"/>
  <c r="BH798"/>
  <c r="BG798"/>
  <c r="BE798"/>
  <c r="T798"/>
  <c r="R798"/>
  <c r="P798"/>
  <c r="BI794"/>
  <c r="BH794"/>
  <c r="BG794"/>
  <c r="BE794"/>
  <c r="T794"/>
  <c r="R794"/>
  <c r="P794"/>
  <c r="BI790"/>
  <c r="BH790"/>
  <c r="BG790"/>
  <c r="BE790"/>
  <c r="T790"/>
  <c r="T789"/>
  <c r="R790"/>
  <c r="R789"/>
  <c r="P790"/>
  <c r="P789"/>
  <c r="BI787"/>
  <c r="BH787"/>
  <c r="BG787"/>
  <c r="BE787"/>
  <c r="T787"/>
  <c r="R787"/>
  <c r="P787"/>
  <c r="BI784"/>
  <c r="BH784"/>
  <c r="BG784"/>
  <c r="BE784"/>
  <c r="T784"/>
  <c r="R784"/>
  <c r="P784"/>
  <c r="BI782"/>
  <c r="BH782"/>
  <c r="BG782"/>
  <c r="BE782"/>
  <c r="T782"/>
  <c r="R782"/>
  <c r="P782"/>
  <c r="BI780"/>
  <c r="BH780"/>
  <c r="BG780"/>
  <c r="BE780"/>
  <c r="T780"/>
  <c r="R780"/>
  <c r="P780"/>
  <c r="BI777"/>
  <c r="BH777"/>
  <c r="BG777"/>
  <c r="BE777"/>
  <c r="T777"/>
  <c r="R777"/>
  <c r="P777"/>
  <c r="BI774"/>
  <c r="BH774"/>
  <c r="BG774"/>
  <c r="BE774"/>
  <c r="T774"/>
  <c r="R774"/>
  <c r="P774"/>
  <c r="BI772"/>
  <c r="BH772"/>
  <c r="BG772"/>
  <c r="BE772"/>
  <c r="T772"/>
  <c r="R772"/>
  <c r="P772"/>
  <c r="BI769"/>
  <c r="BH769"/>
  <c r="BG769"/>
  <c r="BE769"/>
  <c r="T769"/>
  <c r="R769"/>
  <c r="P769"/>
  <c r="BI765"/>
  <c r="BH765"/>
  <c r="BG765"/>
  <c r="BE765"/>
  <c r="T765"/>
  <c r="R765"/>
  <c r="P765"/>
  <c r="BI762"/>
  <c r="BH762"/>
  <c r="BG762"/>
  <c r="BE762"/>
  <c r="T762"/>
  <c r="R762"/>
  <c r="P762"/>
  <c r="BI759"/>
  <c r="BH759"/>
  <c r="BG759"/>
  <c r="BE759"/>
  <c r="T759"/>
  <c r="R759"/>
  <c r="P759"/>
  <c r="BI755"/>
  <c r="BH755"/>
  <c r="BG755"/>
  <c r="BE755"/>
  <c r="T755"/>
  <c r="R755"/>
  <c r="P755"/>
  <c r="BI752"/>
  <c r="BH752"/>
  <c r="BG752"/>
  <c r="BE752"/>
  <c r="T752"/>
  <c r="R752"/>
  <c r="P752"/>
  <c r="BI708"/>
  <c r="BH708"/>
  <c r="BG708"/>
  <c r="BE708"/>
  <c r="T708"/>
  <c r="R708"/>
  <c r="P708"/>
  <c r="BI704"/>
  <c r="BH704"/>
  <c r="BG704"/>
  <c r="BE704"/>
  <c r="T704"/>
  <c r="R704"/>
  <c r="P704"/>
  <c r="BI661"/>
  <c r="BH661"/>
  <c r="BG661"/>
  <c r="BE661"/>
  <c r="T661"/>
  <c r="R661"/>
  <c r="P661"/>
  <c r="BI655"/>
  <c r="BH655"/>
  <c r="BG655"/>
  <c r="BE655"/>
  <c r="T655"/>
  <c r="R655"/>
  <c r="P655"/>
  <c r="BI650"/>
  <c r="BH650"/>
  <c r="BG650"/>
  <c r="BE650"/>
  <c r="T650"/>
  <c r="R650"/>
  <c r="P650"/>
  <c r="BI646"/>
  <c r="BH646"/>
  <c r="BG646"/>
  <c r="BE646"/>
  <c r="T646"/>
  <c r="R646"/>
  <c r="P646"/>
  <c r="BI642"/>
  <c r="BH642"/>
  <c r="BG642"/>
  <c r="BE642"/>
  <c r="T642"/>
  <c r="R642"/>
  <c r="P642"/>
  <c r="BI638"/>
  <c r="BH638"/>
  <c r="BG638"/>
  <c r="BE638"/>
  <c r="T638"/>
  <c r="R638"/>
  <c r="P638"/>
  <c r="BI634"/>
  <c r="BH634"/>
  <c r="BG634"/>
  <c r="BE634"/>
  <c r="T634"/>
  <c r="R634"/>
  <c r="P634"/>
  <c r="BI630"/>
  <c r="BH630"/>
  <c r="BG630"/>
  <c r="BE630"/>
  <c r="T630"/>
  <c r="R630"/>
  <c r="P630"/>
  <c r="BI626"/>
  <c r="BH626"/>
  <c r="BG626"/>
  <c r="BE626"/>
  <c r="T626"/>
  <c r="R626"/>
  <c r="P626"/>
  <c r="BI622"/>
  <c r="BH622"/>
  <c r="BG622"/>
  <c r="BE622"/>
  <c r="T622"/>
  <c r="R622"/>
  <c r="P622"/>
  <c r="BI618"/>
  <c r="BH618"/>
  <c r="BG618"/>
  <c r="BE618"/>
  <c r="T618"/>
  <c r="R618"/>
  <c r="P618"/>
  <c r="BI607"/>
  <c r="BH607"/>
  <c r="BG607"/>
  <c r="BE607"/>
  <c r="T607"/>
  <c r="R607"/>
  <c r="P607"/>
  <c r="BI564"/>
  <c r="BH564"/>
  <c r="BG564"/>
  <c r="BE564"/>
  <c r="T564"/>
  <c r="R564"/>
  <c r="P564"/>
  <c r="BI549"/>
  <c r="BH549"/>
  <c r="BG549"/>
  <c r="BE549"/>
  <c r="T549"/>
  <c r="R549"/>
  <c r="P549"/>
  <c r="BI538"/>
  <c r="BH538"/>
  <c r="BG538"/>
  <c r="BE538"/>
  <c r="T538"/>
  <c r="R538"/>
  <c r="P538"/>
  <c r="BI512"/>
  <c r="BH512"/>
  <c r="BG512"/>
  <c r="BE512"/>
  <c r="T512"/>
  <c r="R512"/>
  <c r="P512"/>
  <c r="BI469"/>
  <c r="BH469"/>
  <c r="BG469"/>
  <c r="BE469"/>
  <c r="T469"/>
  <c r="R469"/>
  <c r="P469"/>
  <c r="BI466"/>
  <c r="BH466"/>
  <c r="BG466"/>
  <c r="BE466"/>
  <c r="T466"/>
  <c r="R466"/>
  <c r="P466"/>
  <c r="BI459"/>
  <c r="BH459"/>
  <c r="BG459"/>
  <c r="BE459"/>
  <c r="T459"/>
  <c r="R459"/>
  <c r="P459"/>
  <c r="BI456"/>
  <c r="BH456"/>
  <c r="BG456"/>
  <c r="BE456"/>
  <c r="T456"/>
  <c r="R456"/>
  <c r="P456"/>
  <c r="BI453"/>
  <c r="BH453"/>
  <c r="BG453"/>
  <c r="BE453"/>
  <c r="T453"/>
  <c r="R453"/>
  <c r="P453"/>
  <c r="BI449"/>
  <c r="BH449"/>
  <c r="BG449"/>
  <c r="BE449"/>
  <c r="T449"/>
  <c r="R449"/>
  <c r="P449"/>
  <c r="BI435"/>
  <c r="BH435"/>
  <c r="BG435"/>
  <c r="BE435"/>
  <c r="T435"/>
  <c r="R435"/>
  <c r="P435"/>
  <c r="BI430"/>
  <c r="BH430"/>
  <c r="BG430"/>
  <c r="BE430"/>
  <c r="T430"/>
  <c r="R430"/>
  <c r="P430"/>
  <c r="BI426"/>
  <c r="BH426"/>
  <c r="BG426"/>
  <c r="BE426"/>
  <c r="T426"/>
  <c r="R426"/>
  <c r="P426"/>
  <c r="BI423"/>
  <c r="BH423"/>
  <c r="BG423"/>
  <c r="BE423"/>
  <c r="T423"/>
  <c r="R423"/>
  <c r="P423"/>
  <c r="BI419"/>
  <c r="BH419"/>
  <c r="BG419"/>
  <c r="BE419"/>
  <c r="T419"/>
  <c r="R419"/>
  <c r="P419"/>
  <c r="BI405"/>
  <c r="BH405"/>
  <c r="BG405"/>
  <c r="BE405"/>
  <c r="T405"/>
  <c r="R405"/>
  <c r="P405"/>
  <c r="BI392"/>
  <c r="BH392"/>
  <c r="BG392"/>
  <c r="BE392"/>
  <c r="T392"/>
  <c r="R392"/>
  <c r="P392"/>
  <c r="BI380"/>
  <c r="BH380"/>
  <c r="BG380"/>
  <c r="BE380"/>
  <c r="T380"/>
  <c r="R380"/>
  <c r="P380"/>
  <c r="BI369"/>
  <c r="BH369"/>
  <c r="BG369"/>
  <c r="BE369"/>
  <c r="T369"/>
  <c r="R369"/>
  <c r="P369"/>
  <c r="BI366"/>
  <c r="BH366"/>
  <c r="BG366"/>
  <c r="BE366"/>
  <c r="T366"/>
  <c r="R366"/>
  <c r="P366"/>
  <c r="BI357"/>
  <c r="BH357"/>
  <c r="BG357"/>
  <c r="BE357"/>
  <c r="T357"/>
  <c r="R357"/>
  <c r="P357"/>
  <c r="BI354"/>
  <c r="BH354"/>
  <c r="BG354"/>
  <c r="BE354"/>
  <c r="T354"/>
  <c r="R354"/>
  <c r="P354"/>
  <c r="BI342"/>
  <c r="BH342"/>
  <c r="BG342"/>
  <c r="BE342"/>
  <c r="T342"/>
  <c r="R342"/>
  <c r="P342"/>
  <c r="BI339"/>
  <c r="BH339"/>
  <c r="BG339"/>
  <c r="BE339"/>
  <c r="T339"/>
  <c r="R339"/>
  <c r="P339"/>
  <c r="BI335"/>
  <c r="BH335"/>
  <c r="BG335"/>
  <c r="BE335"/>
  <c r="T335"/>
  <c r="R335"/>
  <c r="P335"/>
  <c r="BI320"/>
  <c r="BH320"/>
  <c r="BG320"/>
  <c r="BE320"/>
  <c r="T320"/>
  <c r="R320"/>
  <c r="P320"/>
  <c r="BI304"/>
  <c r="BH304"/>
  <c r="BG304"/>
  <c r="BE304"/>
  <c r="T304"/>
  <c r="R304"/>
  <c r="P304"/>
  <c r="BI278"/>
  <c r="BH278"/>
  <c r="BG278"/>
  <c r="BE278"/>
  <c r="T278"/>
  <c r="R278"/>
  <c r="P278"/>
  <c r="BI272"/>
  <c r="BH272"/>
  <c r="BG272"/>
  <c r="BE272"/>
  <c r="T272"/>
  <c r="R272"/>
  <c r="P272"/>
  <c r="BI228"/>
  <c r="BH228"/>
  <c r="BG228"/>
  <c r="BE228"/>
  <c r="T228"/>
  <c r="R228"/>
  <c r="P228"/>
  <c r="BI185"/>
  <c r="BH185"/>
  <c r="BG185"/>
  <c r="BE185"/>
  <c r="T185"/>
  <c r="R185"/>
  <c r="P185"/>
  <c r="BI142"/>
  <c r="BH142"/>
  <c r="BG142"/>
  <c r="BE142"/>
  <c r="T142"/>
  <c r="R142"/>
  <c r="P142"/>
  <c r="BI133"/>
  <c r="BH133"/>
  <c r="BG133"/>
  <c r="BE133"/>
  <c r="T133"/>
  <c r="R133"/>
  <c r="P133"/>
  <c r="BI130"/>
  <c r="BH130"/>
  <c r="BG130"/>
  <c r="BE130"/>
  <c r="T130"/>
  <c r="R130"/>
  <c r="P130"/>
  <c r="BI123"/>
  <c r="BH123"/>
  <c r="BG123"/>
  <c r="BE123"/>
  <c r="T123"/>
  <c r="R123"/>
  <c r="P123"/>
  <c r="BI119"/>
  <c r="BH119"/>
  <c r="BG119"/>
  <c r="BE119"/>
  <c r="T119"/>
  <c r="R119"/>
  <c r="P119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J96"/>
  <c r="J95"/>
  <c r="F95"/>
  <c r="F93"/>
  <c r="E91"/>
  <c r="J55"/>
  <c r="J54"/>
  <c r="F54"/>
  <c r="F52"/>
  <c r="E50"/>
  <c r="J18"/>
  <c r="E18"/>
  <c r="F55"/>
  <c r="J17"/>
  <c r="J12"/>
  <c r="J93"/>
  <c r="E7"/>
  <c r="E48"/>
  <c i="1" r="L50"/>
  <c r="AM50"/>
  <c r="AM49"/>
  <c r="L49"/>
  <c r="AM47"/>
  <c r="L47"/>
  <c r="L45"/>
  <c r="L44"/>
  <c i="14" r="BK84"/>
  <c r="J84"/>
  <c i="13" r="BK156"/>
  <c r="BK129"/>
  <c r="BK115"/>
  <c r="BK113"/>
  <c r="BK100"/>
  <c i="3" r="J143"/>
  <c i="13" r="J149"/>
  <c r="BK137"/>
  <c r="BK134"/>
  <c r="J156"/>
  <c r="BK146"/>
  <c r="J134"/>
  <c r="BK93"/>
  <c i="12" r="BK113"/>
  <c i="3" r="BK95"/>
  <c i="2" r="BK1062"/>
  <c r="BK1031"/>
  <c r="BK991"/>
  <c r="J988"/>
  <c r="J961"/>
  <c r="BK948"/>
  <c r="J909"/>
  <c r="J868"/>
  <c r="BK843"/>
  <c r="J833"/>
  <c r="BK829"/>
  <c r="J802"/>
  <c r="BK787"/>
  <c r="BK784"/>
  <c r="BK774"/>
  <c r="BK769"/>
  <c r="BK650"/>
  <c r="J646"/>
  <c r="BK642"/>
  <c r="BK607"/>
  <c r="BK449"/>
  <c r="BK435"/>
  <c r="J423"/>
  <c r="BK342"/>
  <c r="BK272"/>
  <c r="BK185"/>
  <c r="J130"/>
  <c r="BK119"/>
  <c r="BK102"/>
  <c i="13" r="BK154"/>
  <c r="J151"/>
  <c r="J93"/>
  <c i="12" r="J93"/>
  <c i="3" r="BK150"/>
  <c i="2" r="BK1052"/>
  <c r="J1049"/>
  <c r="BK1047"/>
  <c r="J1044"/>
  <c r="BK1028"/>
  <c r="BK1020"/>
  <c r="J1007"/>
  <c r="J1003"/>
  <c r="BK983"/>
  <c r="BK961"/>
  <c r="BK957"/>
  <c r="J923"/>
  <c r="BK855"/>
  <c r="J848"/>
  <c r="BK798"/>
  <c r="J661"/>
  <c r="BK622"/>
  <c r="BK618"/>
  <c r="BK549"/>
  <c r="BK512"/>
  <c r="BK453"/>
  <c r="BK430"/>
  <c r="J426"/>
  <c r="BK369"/>
  <c r="J357"/>
  <c r="J339"/>
  <c r="J228"/>
  <c r="J106"/>
  <c i="13" r="J144"/>
  <c r="J97"/>
  <c i="12" r="BK97"/>
  <c r="BK95"/>
  <c r="BK93"/>
  <c i="11" r="J154"/>
  <c i="3" r="BK147"/>
  <c r="BK140"/>
  <c r="BK112"/>
  <c r="BK98"/>
  <c i="2" r="J1062"/>
  <c r="BK1060"/>
  <c r="BK1015"/>
  <c r="BK979"/>
  <c r="J975"/>
  <c r="BK972"/>
  <c r="BK946"/>
  <c r="J930"/>
  <c r="J927"/>
  <c r="J919"/>
  <c r="J905"/>
  <c r="J901"/>
  <c r="BK883"/>
  <c r="J819"/>
  <c r="BK780"/>
  <c r="J772"/>
  <c r="BK646"/>
  <c r="J642"/>
  <c r="BK630"/>
  <c r="J622"/>
  <c r="J618"/>
  <c i="13" r="J146"/>
  <c r="J117"/>
  <c i="3" r="BK128"/>
  <c i="2" r="J1065"/>
  <c r="J1056"/>
  <c r="J1011"/>
  <c r="BK975"/>
  <c r="J972"/>
  <c r="J957"/>
  <c r="BK934"/>
  <c r="BK923"/>
  <c i="13" r="BK151"/>
  <c r="J108"/>
  <c r="BK102"/>
  <c i="12" r="J154"/>
  <c i="3" r="J112"/>
  <c r="BK104"/>
  <c r="J98"/>
  <c i="2" r="BK892"/>
  <c i="13" r="J154"/>
  <c r="J137"/>
  <c i="12" r="BK154"/>
  <c i="10" r="J147"/>
  <c r="J130"/>
  <c r="BK121"/>
  <c r="BK101"/>
  <c i="8" r="J157"/>
  <c r="BK151"/>
  <c r="J128"/>
  <c r="J112"/>
  <c r="BK103"/>
  <c r="BK96"/>
  <c r="J94"/>
  <c r="BK92"/>
  <c i="7" r="BK161"/>
  <c r="J159"/>
  <c r="J118"/>
  <c r="BK112"/>
  <c r="BK90"/>
  <c r="BK87"/>
  <c i="6" r="J147"/>
  <c r="J134"/>
  <c r="BK126"/>
  <c r="J124"/>
  <c r="J94"/>
  <c i="5" r="BK157"/>
  <c r="BK153"/>
  <c r="J151"/>
  <c r="BK141"/>
  <c r="J124"/>
  <c r="J120"/>
  <c r="BK118"/>
  <c r="BK107"/>
  <c r="BK94"/>
  <c i="4" r="BK224"/>
  <c r="BK222"/>
  <c r="J220"/>
  <c r="BK218"/>
  <c r="J213"/>
  <c r="BK208"/>
  <c r="BK199"/>
  <c r="BK190"/>
  <c r="BK188"/>
  <c r="J185"/>
  <c r="BK178"/>
  <c r="BK167"/>
  <c r="J163"/>
  <c r="J152"/>
  <c r="BK150"/>
  <c r="BK146"/>
  <c r="BK113"/>
  <c r="J97"/>
  <c i="3" r="J228"/>
  <c r="BK222"/>
  <c r="J206"/>
  <c r="J203"/>
  <c r="BK179"/>
  <c r="J177"/>
  <c r="J158"/>
  <c r="J156"/>
  <c r="J125"/>
  <c i="2" r="J1052"/>
  <c r="BK1033"/>
  <c r="J1031"/>
  <c r="BK1018"/>
  <c r="J995"/>
  <c r="BK944"/>
  <c r="J942"/>
  <c r="J940"/>
  <c r="BK938"/>
  <c r="BK927"/>
  <c r="J913"/>
  <c r="BK879"/>
  <c r="J875"/>
  <c r="J864"/>
  <c r="BK819"/>
  <c r="BK812"/>
  <c i="13" r="J129"/>
  <c i="3" r="J104"/>
  <c i="2" r="BK1049"/>
  <c r="J1033"/>
  <c r="BK999"/>
  <c i="13" r="BK144"/>
  <c r="BK142"/>
  <c r="BK139"/>
  <c r="J132"/>
  <c r="BK123"/>
  <c i="12" r="BK146"/>
  <c r="BK132"/>
  <c r="J108"/>
  <c r="J104"/>
  <c i="11" r="J134"/>
  <c r="J120"/>
  <c i="10" r="J157"/>
  <c r="BK135"/>
  <c r="BK107"/>
  <c r="BK105"/>
  <c r="BK93"/>
  <c i="8" r="BK136"/>
  <c r="BK134"/>
  <c r="J130"/>
  <c r="J122"/>
  <c r="J114"/>
  <c r="J110"/>
  <c r="BK105"/>
  <c r="J103"/>
  <c r="J92"/>
  <c i="7" r="J145"/>
  <c r="J130"/>
  <c r="J116"/>
  <c r="BK105"/>
  <c r="J101"/>
  <c r="J92"/>
  <c r="J90"/>
  <c r="J87"/>
  <c i="6" r="BK161"/>
  <c r="BK149"/>
  <c r="J130"/>
  <c r="J120"/>
  <c r="J107"/>
  <c r="BK105"/>
  <c r="J96"/>
  <c i="5" r="BK151"/>
  <c r="BK143"/>
  <c r="J118"/>
  <c r="BK114"/>
  <c i="3" r="J95"/>
  <c i="2" r="J1047"/>
  <c r="BK1003"/>
  <c r="J970"/>
  <c r="BK953"/>
  <c r="BK950"/>
  <c r="BK942"/>
  <c r="J839"/>
  <c r="J836"/>
  <c r="BK809"/>
  <c r="BK805"/>
  <c r="J794"/>
  <c r="J777"/>
  <c r="BK765"/>
  <c r="BK626"/>
  <c r="J607"/>
  <c r="J538"/>
  <c r="J512"/>
  <c r="J456"/>
  <c r="J449"/>
  <c r="BK423"/>
  <c r="J419"/>
  <c r="BK392"/>
  <c r="J366"/>
  <c r="J342"/>
  <c r="BK339"/>
  <c r="J320"/>
  <c r="J185"/>
  <c r="BK130"/>
  <c r="J119"/>
  <c r="BK106"/>
  <c i="13" r="BK149"/>
  <c r="BK120"/>
  <c r="J110"/>
  <c i="12" r="J97"/>
  <c i="11" r="J142"/>
  <c r="J139"/>
  <c i="3" r="BK143"/>
  <c i="13" r="J106"/>
  <c i="12" r="J151"/>
  <c r="BK139"/>
  <c r="J137"/>
  <c r="BK115"/>
  <c r="BK102"/>
  <c i="11" r="J156"/>
  <c r="BK154"/>
  <c r="BK134"/>
  <c r="BK115"/>
  <c r="BK113"/>
  <c r="BK104"/>
  <c i="3" r="J128"/>
  <c i="13" r="J123"/>
  <c r="J120"/>
  <c r="BK117"/>
  <c r="BK108"/>
  <c r="BK95"/>
  <c i="12" r="J139"/>
  <c r="BK127"/>
  <c r="BK117"/>
  <c r="J115"/>
  <c r="BK100"/>
  <c i="11" r="BK146"/>
  <c r="BK123"/>
  <c r="J110"/>
  <c r="BK102"/>
  <c i="10" r="BK152"/>
  <c r="J145"/>
  <c r="J140"/>
  <c r="J133"/>
  <c r="J121"/>
  <c r="J114"/>
  <c r="BK111"/>
  <c r="J107"/>
  <c i="9" r="BK92"/>
  <c r="BK85"/>
  <c i="8" r="BK155"/>
  <c r="BK153"/>
  <c r="J151"/>
  <c r="BK141"/>
  <c r="BK138"/>
  <c r="BK124"/>
  <c r="J120"/>
  <c r="J116"/>
  <c r="BK114"/>
  <c r="BK98"/>
  <c r="BK87"/>
  <c i="7" r="BK159"/>
  <c r="BK155"/>
  <c r="J153"/>
  <c r="J151"/>
  <c r="BK138"/>
  <c r="J134"/>
  <c r="BK128"/>
  <c r="J124"/>
  <c r="J122"/>
  <c r="BK116"/>
  <c r="J114"/>
  <c r="BK110"/>
  <c r="J105"/>
  <c r="J103"/>
  <c r="BK94"/>
  <c i="6" r="BK157"/>
  <c r="J151"/>
  <c r="J149"/>
  <c r="J143"/>
  <c r="BK141"/>
  <c r="BK138"/>
  <c r="BK136"/>
  <c r="BK124"/>
  <c r="BK114"/>
  <c r="BK112"/>
  <c r="J110"/>
  <c r="BK92"/>
  <c i="5" r="J161"/>
  <c r="J157"/>
  <c r="BK155"/>
  <c r="J141"/>
  <c r="BK138"/>
  <c r="J136"/>
  <c r="BK130"/>
  <c r="J110"/>
  <c r="J103"/>
  <c r="J98"/>
  <c r="BK92"/>
  <c i="4" r="J206"/>
  <c r="BK204"/>
  <c r="BK201"/>
  <c r="J178"/>
  <c r="J174"/>
  <c r="J171"/>
  <c r="BK148"/>
  <c r="BK141"/>
  <c r="J139"/>
  <c r="BK133"/>
  <c r="BK128"/>
  <c r="BK126"/>
  <c r="BK123"/>
  <c r="J120"/>
  <c r="J117"/>
  <c r="J111"/>
  <c r="J95"/>
  <c r="BK93"/>
  <c r="J91"/>
  <c i="3" r="J224"/>
  <c r="J218"/>
  <c r="J215"/>
  <c r="BK184"/>
  <c r="BK173"/>
  <c r="BK165"/>
  <c r="BK154"/>
  <c i="13" r="J142"/>
  <c r="J139"/>
  <c r="BK106"/>
  <c i="12" r="BK123"/>
  <c r="J106"/>
  <c r="BK104"/>
  <c r="J95"/>
  <c i="11" r="J151"/>
  <c r="J149"/>
  <c r="BK139"/>
  <c r="BK132"/>
  <c r="BK120"/>
  <c i="3" r="J121"/>
  <c i="2" r="BK848"/>
  <c r="J809"/>
  <c r="BK782"/>
  <c r="J780"/>
  <c r="BK655"/>
  <c r="J650"/>
  <c r="BK638"/>
  <c r="BK634"/>
  <c r="J466"/>
  <c r="BK456"/>
  <c r="J435"/>
  <c r="BK380"/>
  <c r="BK354"/>
  <c r="BK335"/>
  <c r="BK278"/>
  <c r="BK228"/>
  <c r="J133"/>
  <c r="J123"/>
  <c r="BK110"/>
  <c r="J102"/>
  <c i="1" r="AS54"/>
  <c i="13" r="J115"/>
  <c r="BK110"/>
  <c r="J95"/>
  <c i="12" r="BK142"/>
  <c r="BK129"/>
  <c r="J110"/>
  <c r="J102"/>
  <c i="11" r="J144"/>
  <c r="J123"/>
  <c r="BK117"/>
  <c i="10" r="J155"/>
  <c r="BK133"/>
  <c r="J118"/>
  <c r="J109"/>
  <c i="8" r="J155"/>
  <c r="J149"/>
  <c r="J101"/>
  <c i="7" r="J157"/>
  <c r="J138"/>
  <c r="BK124"/>
  <c r="J120"/>
  <c r="BK118"/>
  <c r="J110"/>
  <c r="BK103"/>
  <c r="BK96"/>
  <c i="3" r="J140"/>
  <c i="12" r="J156"/>
  <c r="J144"/>
  <c i="3" r="J147"/>
  <c i="2" r="BK905"/>
  <c r="BK822"/>
  <c r="J798"/>
  <c r="BK794"/>
  <c r="BK762"/>
  <c r="J708"/>
  <c r="J704"/>
  <c i="13" r="BK132"/>
  <c r="J102"/>
  <c r="BK97"/>
  <c i="12" r="BK151"/>
  <c i="3" r="BK125"/>
  <c r="BK109"/>
  <c r="J101"/>
  <c r="BK132"/>
  <c r="BK117"/>
  <c i="2" r="J892"/>
  <c r="BK875"/>
  <c i="13" r="J127"/>
  <c i="12" r="J146"/>
  <c r="J132"/>
  <c r="J123"/>
  <c r="J120"/>
  <c r="J113"/>
  <c r="BK106"/>
  <c r="J100"/>
  <c i="11" r="BK151"/>
  <c r="BK149"/>
  <c r="BK144"/>
  <c r="BK142"/>
  <c r="BK137"/>
  <c r="J132"/>
  <c r="BK127"/>
  <c r="J117"/>
  <c r="BK108"/>
  <c r="J97"/>
  <c i="10" r="BK155"/>
  <c r="BK150"/>
  <c r="BK143"/>
  <c r="BK140"/>
  <c r="J135"/>
  <c r="J128"/>
  <c r="J124"/>
  <c r="BK118"/>
  <c r="BK116"/>
  <c r="BK114"/>
  <c r="J111"/>
  <c r="J105"/>
  <c r="J98"/>
  <c i="9" r="J89"/>
  <c i="8" r="BK161"/>
  <c r="J159"/>
  <c r="BK157"/>
  <c r="J141"/>
  <c r="J138"/>
  <c r="BK118"/>
  <c r="BK116"/>
  <c r="BK110"/>
  <c r="J98"/>
  <c r="J90"/>
  <c r="J87"/>
  <c i="7" r="J155"/>
  <c r="BK153"/>
  <c r="BK147"/>
  <c r="BK145"/>
  <c r="J141"/>
  <c r="J136"/>
  <c r="BK134"/>
  <c r="BK130"/>
  <c r="J126"/>
  <c r="BK114"/>
  <c r="BK107"/>
  <c r="J94"/>
  <c r="BK92"/>
  <c i="6" r="J157"/>
  <c r="BK155"/>
  <c r="BK151"/>
  <c r="BK147"/>
  <c r="J145"/>
  <c r="BK143"/>
  <c r="J138"/>
  <c r="BK122"/>
  <c r="BK118"/>
  <c r="J116"/>
  <c r="J105"/>
  <c r="BK101"/>
  <c r="BK94"/>
  <c r="J92"/>
  <c i="5" r="J159"/>
  <c r="BK145"/>
  <c i="2" r="J1069"/>
  <c r="BK1065"/>
  <c r="J1060"/>
  <c r="BK1058"/>
  <c i="13" r="BK127"/>
  <c r="BK104"/>
  <c i="12" r="BK120"/>
  <c r="BK108"/>
  <c i="11" r="BK100"/>
  <c i="10" r="BK130"/>
  <c r="BK128"/>
  <c i="8" r="BK145"/>
  <c r="J134"/>
  <c r="BK130"/>
  <c r="J124"/>
  <c r="BK122"/>
  <c i="7" r="J149"/>
  <c r="BK136"/>
  <c r="BK120"/>
  <c i="6" r="J153"/>
  <c r="J136"/>
  <c r="BK132"/>
  <c r="J118"/>
  <c r="J98"/>
  <c i="5" r="BK149"/>
  <c r="BK134"/>
  <c r="J122"/>
  <c r="BK112"/>
  <c r="BK110"/>
  <c r="BK103"/>
  <c r="BK96"/>
  <c i="4" r="BK220"/>
  <c r="J216"/>
  <c r="BK211"/>
  <c r="J204"/>
  <c r="J188"/>
  <c r="BK185"/>
  <c r="BK180"/>
  <c r="J165"/>
  <c r="BK161"/>
  <c r="BK154"/>
  <c r="BK152"/>
  <c r="J146"/>
  <c r="J143"/>
  <c r="J133"/>
  <c r="BK117"/>
  <c r="BK109"/>
  <c r="J106"/>
  <c r="J104"/>
  <c r="BK97"/>
  <c i="3" r="J232"/>
  <c r="J212"/>
  <c r="BK209"/>
  <c r="BK191"/>
  <c r="BK187"/>
  <c r="BK181"/>
  <c r="BK160"/>
  <c r="J154"/>
  <c r="BK121"/>
  <c i="2" r="BK909"/>
  <c r="BK901"/>
  <c r="J879"/>
  <c r="J784"/>
  <c r="J769"/>
  <c r="J765"/>
  <c i="12" r="BK149"/>
  <c r="BK144"/>
  <c r="J117"/>
  <c i="11" r="J137"/>
  <c r="BK129"/>
  <c r="J100"/>
  <c r="BK97"/>
  <c r="BK95"/>
  <c r="J93"/>
  <c i="10" r="BK145"/>
  <c r="BK109"/>
  <c i="8" r="BK149"/>
  <c r="J145"/>
  <c r="BK120"/>
  <c r="BK101"/>
  <c r="J96"/>
  <c r="BK90"/>
  <c i="7" r="BK157"/>
  <c r="J147"/>
  <c r="BK141"/>
  <c r="BK132"/>
  <c r="BK122"/>
  <c r="BK98"/>
  <c i="6" r="BK153"/>
  <c r="J141"/>
  <c r="BK110"/>
  <c r="J90"/>
  <c r="BK87"/>
  <c i="5" r="J149"/>
  <c r="BK147"/>
  <c r="J138"/>
  <c r="J130"/>
  <c r="J116"/>
  <c r="J105"/>
  <c r="J101"/>
  <c r="J94"/>
  <c r="J87"/>
  <c i="4" r="J226"/>
  <c r="J211"/>
  <c r="BK206"/>
  <c r="J201"/>
  <c r="J199"/>
  <c r="J196"/>
  <c r="BK171"/>
  <c r="J167"/>
  <c r="J161"/>
  <c r="J159"/>
  <c r="J154"/>
  <c r="J150"/>
  <c r="J141"/>
  <c r="J136"/>
  <c r="J128"/>
  <c r="J100"/>
  <c r="BK91"/>
  <c i="3" r="BK228"/>
  <c r="BK224"/>
  <c r="J222"/>
  <c r="BK215"/>
  <c r="BK200"/>
  <c r="J197"/>
  <c r="J184"/>
  <c r="J181"/>
  <c r="BK177"/>
  <c r="J173"/>
  <c r="J169"/>
  <c r="J152"/>
  <c r="J136"/>
  <c r="J109"/>
  <c i="2" r="J1028"/>
  <c r="J1024"/>
  <c r="J1020"/>
  <c r="J991"/>
  <c r="J983"/>
  <c r="J968"/>
  <c r="J944"/>
  <c i="12" r="J149"/>
  <c i="3" r="J132"/>
  <c i="2" r="J883"/>
  <c r="BK833"/>
  <c r="J822"/>
  <c r="J812"/>
  <c r="J762"/>
  <c r="J759"/>
  <c r="J755"/>
  <c r="BK752"/>
  <c r="BK704"/>
  <c r="J638"/>
  <c r="J564"/>
  <c r="BK538"/>
  <c r="J430"/>
  <c r="J405"/>
  <c r="J392"/>
  <c r="BK320"/>
  <c r="J278"/>
  <c r="BK123"/>
  <c i="12" r="BK156"/>
  <c r="J142"/>
  <c r="BK134"/>
  <c r="J129"/>
  <c r="BK110"/>
  <c i="11" r="BK156"/>
  <c r="J129"/>
  <c r="BK106"/>
  <c i="10" r="J150"/>
  <c r="BK147"/>
  <c r="BK138"/>
  <c r="J116"/>
  <c r="BK103"/>
  <c r="BK96"/>
  <c i="9" r="J85"/>
  <c i="8" r="BK147"/>
  <c r="J143"/>
  <c r="BK132"/>
  <c r="BK126"/>
  <c r="J118"/>
  <c r="J105"/>
  <c i="7" r="BK149"/>
  <c r="BK143"/>
  <c r="J132"/>
  <c r="J112"/>
  <c r="J96"/>
  <c i="6" r="J161"/>
  <c r="BK159"/>
  <c r="J132"/>
  <c r="BK130"/>
  <c r="J128"/>
  <c r="BK116"/>
  <c r="J112"/>
  <c r="J103"/>
  <c r="BK90"/>
  <c r="J87"/>
  <c i="5" r="BK161"/>
  <c r="BK159"/>
  <c r="J155"/>
  <c r="J147"/>
  <c r="J145"/>
  <c r="J128"/>
  <c r="J126"/>
  <c r="BK124"/>
  <c r="BK105"/>
  <c r="BK101"/>
  <c r="BK90"/>
  <c i="4" r="J218"/>
  <c r="BK216"/>
  <c r="J208"/>
  <c r="BK196"/>
  <c r="J193"/>
  <c r="J180"/>
  <c r="J176"/>
  <c r="BK174"/>
  <c r="J169"/>
  <c r="BK165"/>
  <c r="BK163"/>
  <c r="BK159"/>
  <c r="BK156"/>
  <c r="BK139"/>
  <c r="J126"/>
  <c r="J115"/>
  <c r="J113"/>
  <c r="BK104"/>
  <c r="BK100"/>
  <c i="3" r="BK232"/>
  <c r="BK194"/>
  <c r="J187"/>
  <c r="BK169"/>
  <c r="J165"/>
  <c r="BK158"/>
  <c r="J107"/>
  <c r="BK101"/>
  <c i="2" r="BK868"/>
  <c r="BK839"/>
  <c r="BK836"/>
  <c r="J790"/>
  <c r="BK777"/>
  <c r="J774"/>
  <c r="BK772"/>
  <c r="BK759"/>
  <c r="BK661"/>
  <c i="13" r="J113"/>
  <c i="12" r="J134"/>
  <c i="11" r="J146"/>
  <c r="J127"/>
  <c r="J115"/>
  <c r="J113"/>
  <c r="BK110"/>
  <c r="J108"/>
  <c r="J106"/>
  <c r="J104"/>
  <c r="BK93"/>
  <c i="10" r="J152"/>
  <c r="J143"/>
  <c r="J138"/>
  <c r="J96"/>
  <c r="J93"/>
  <c i="9" r="J92"/>
  <c r="BK89"/>
  <c i="8" r="J161"/>
  <c r="BK159"/>
  <c r="J153"/>
  <c r="J147"/>
  <c r="BK143"/>
  <c r="J132"/>
  <c r="BK112"/>
  <c r="J107"/>
  <c i="7" r="J143"/>
  <c r="J107"/>
  <c r="BK101"/>
  <c r="J98"/>
  <c i="6" r="J159"/>
  <c r="BK145"/>
  <c r="BK134"/>
  <c r="J126"/>
  <c r="BK120"/>
  <c r="BK107"/>
  <c r="J101"/>
  <c r="BK98"/>
  <c i="5" r="BK136"/>
  <c r="J132"/>
  <c r="BK128"/>
  <c r="BK126"/>
  <c r="BK120"/>
  <c r="J114"/>
  <c i="11" r="J102"/>
  <c r="J95"/>
  <c i="10" r="BK157"/>
  <c r="BK124"/>
  <c r="J103"/>
  <c r="J101"/>
  <c r="BK98"/>
  <c i="8" r="J136"/>
  <c r="BK128"/>
  <c r="J126"/>
  <c r="BK107"/>
  <c r="BK94"/>
  <c i="7" r="J161"/>
  <c r="BK151"/>
  <c r="J128"/>
  <c r="BK126"/>
  <c i="6" r="J155"/>
  <c r="BK128"/>
  <c r="J122"/>
  <c r="J114"/>
  <c r="BK103"/>
  <c r="BK96"/>
  <c i="5" r="J153"/>
  <c r="J143"/>
  <c r="J134"/>
  <c r="BK132"/>
  <c r="BK122"/>
  <c r="BK116"/>
  <c r="J112"/>
  <c r="J107"/>
  <c r="BK98"/>
  <c r="J96"/>
  <c r="J92"/>
  <c r="J90"/>
  <c r="BK87"/>
  <c i="4" r="BK226"/>
  <c r="J224"/>
  <c r="J222"/>
  <c r="BK213"/>
  <c r="BK193"/>
  <c r="J190"/>
  <c r="BK176"/>
  <c r="BK169"/>
  <c r="J156"/>
  <c r="J148"/>
  <c r="BK143"/>
  <c r="BK136"/>
  <c r="J123"/>
  <c r="BK120"/>
  <c r="BK115"/>
  <c r="BK111"/>
  <c r="J109"/>
  <c r="BK106"/>
  <c r="BK95"/>
  <c r="J93"/>
  <c i="3" r="BK218"/>
  <c r="BK212"/>
  <c r="J209"/>
  <c r="BK206"/>
  <c r="BK203"/>
  <c r="J200"/>
  <c r="BK197"/>
  <c r="J194"/>
  <c r="J191"/>
  <c r="J179"/>
  <c r="J160"/>
  <c r="BK156"/>
  <c r="BK152"/>
  <c i="2" r="J1058"/>
  <c r="BK1044"/>
  <c r="BK1011"/>
  <c r="BK1007"/>
  <c r="J948"/>
  <c r="BK913"/>
  <c i="13" r="J104"/>
  <c i="12" r="BK137"/>
  <c i="3" r="J117"/>
  <c i="2" r="BK1024"/>
  <c r="J1015"/>
  <c r="J999"/>
  <c r="BK995"/>
  <c r="BK970"/>
  <c r="J950"/>
  <c r="BK919"/>
  <c r="BK864"/>
  <c r="J855"/>
  <c r="BK851"/>
  <c r="J843"/>
  <c r="J805"/>
  <c r="BK790"/>
  <c r="J782"/>
  <c r="BK755"/>
  <c r="J752"/>
  <c r="BK708"/>
  <c r="J655"/>
  <c r="J634"/>
  <c r="J626"/>
  <c r="J549"/>
  <c r="BK469"/>
  <c r="BK459"/>
  <c r="BK426"/>
  <c r="BK419"/>
  <c r="BK405"/>
  <c r="J380"/>
  <c r="BK366"/>
  <c r="J304"/>
  <c r="J272"/>
  <c r="J142"/>
  <c i="13" r="J100"/>
  <c i="3" r="BK136"/>
  <c i="2" r="BK1069"/>
  <c r="BK1056"/>
  <c r="BK988"/>
  <c r="BK968"/>
  <c r="J953"/>
  <c r="J946"/>
  <c r="J934"/>
  <c r="BK930"/>
  <c r="BK917"/>
  <c r="J851"/>
  <c i="12" r="J127"/>
  <c i="3" r="J150"/>
  <c r="BK107"/>
  <c i="2" r="J1018"/>
  <c r="J979"/>
  <c r="BK940"/>
  <c r="J938"/>
  <c r="J917"/>
  <c r="J829"/>
  <c r="BK802"/>
  <c r="J787"/>
  <c r="J630"/>
  <c r="BK564"/>
  <c r="J469"/>
  <c r="BK466"/>
  <c r="J459"/>
  <c r="J453"/>
  <c r="J369"/>
  <c r="BK357"/>
  <c r="J354"/>
  <c r="J335"/>
  <c r="BK304"/>
  <c r="BK142"/>
  <c r="BK133"/>
  <c r="J110"/>
  <c i="14" r="F36"/>
  <c i="1" r="BC67"/>
  <c i="14" r="J33"/>
  <c i="1" r="AV67"/>
  <c i="14" r="F37"/>
  <c i="1" r="BD67"/>
  <c i="14" r="F35"/>
  <c i="1" r="BB67"/>
  <c i="2" l="1" r="BK804"/>
  <c r="J804"/>
  <c r="J70"/>
  <c r="T838"/>
  <c r="T1030"/>
  <c i="12" r="BK148"/>
  <c r="J148"/>
  <c r="J70"/>
  <c i="2" r="BK779"/>
  <c r="J779"/>
  <c r="J66"/>
  <c r="BK974"/>
  <c r="J974"/>
  <c r="J76"/>
  <c i="12" r="R92"/>
  <c r="R131"/>
  <c i="2" r="R629"/>
  <c r="P804"/>
  <c r="BK952"/>
  <c r="J952"/>
  <c r="J75"/>
  <c i="11" r="T148"/>
  <c i="12" r="T131"/>
  <c i="2" r="P811"/>
  <c r="R1030"/>
  <c i="3" r="P124"/>
  <c r="P93"/>
  <c r="R131"/>
  <c r="BK164"/>
  <c r="J164"/>
  <c r="J67"/>
  <c r="T164"/>
  <c r="P190"/>
  <c r="R217"/>
  <c i="4" r="R103"/>
  <c r="R108"/>
  <c r="P187"/>
  <c r="P203"/>
  <c r="T203"/>
  <c i="5" r="T140"/>
  <c i="6" r="T109"/>
  <c i="7" r="BK109"/>
  <c r="J109"/>
  <c r="J63"/>
  <c i="8" r="P86"/>
  <c r="T100"/>
  <c i="10" r="P92"/>
  <c r="BK127"/>
  <c r="J127"/>
  <c r="J66"/>
  <c r="T149"/>
  <c i="11" r="BK99"/>
  <c r="J99"/>
  <c r="J62"/>
  <c r="R136"/>
  <c i="12" r="P112"/>
  <c r="R148"/>
  <c i="5" r="BK109"/>
  <c r="J109"/>
  <c r="J63"/>
  <c i="6" r="BK109"/>
  <c r="J109"/>
  <c r="J63"/>
  <c i="7" r="R86"/>
  <c r="T140"/>
  <c i="8" r="T86"/>
  <c r="R140"/>
  <c i="10" r="BK100"/>
  <c r="J100"/>
  <c r="J62"/>
  <c r="R100"/>
  <c r="P127"/>
  <c r="BK142"/>
  <c r="J142"/>
  <c r="J69"/>
  <c i="11" r="P99"/>
  <c i="12" r="T112"/>
  <c r="T126"/>
  <c r="T148"/>
  <c i="2" r="BK751"/>
  <c r="J751"/>
  <c r="J65"/>
  <c r="BK811"/>
  <c r="J811"/>
  <c r="J71"/>
  <c r="R952"/>
  <c i="3" r="BK124"/>
  <c r="J124"/>
  <c r="J64"/>
  <c r="T131"/>
  <c r="P176"/>
  <c r="T190"/>
  <c i="4" r="R90"/>
  <c r="R89"/>
  <c r="BK103"/>
  <c r="T103"/>
  <c r="R138"/>
  <c r="BK203"/>
  <c r="J203"/>
  <c r="J67"/>
  <c r="BK210"/>
  <c r="J210"/>
  <c r="J68"/>
  <c i="5" r="P109"/>
  <c i="6" r="T86"/>
  <c r="T100"/>
  <c i="7" r="P140"/>
  <c i="8" r="T109"/>
  <c i="10" r="BK92"/>
  <c r="J92"/>
  <c r="J61"/>
  <c r="R127"/>
  <c i="11" r="R112"/>
  <c r="P126"/>
  <c i="12" r="T141"/>
  <c i="2" r="BK617"/>
  <c r="J617"/>
  <c r="J62"/>
  <c r="P952"/>
  <c r="R751"/>
  <c r="R654"/>
  <c r="BK929"/>
  <c r="J929"/>
  <c r="J74"/>
  <c r="P1051"/>
  <c i="3" r="T124"/>
  <c r="T93"/>
  <c r="R146"/>
  <c r="R164"/>
  <c r="P217"/>
  <c i="4" r="BK108"/>
  <c r="J108"/>
  <c r="J64"/>
  <c r="T138"/>
  <c r="R210"/>
  <c i="5" r="T109"/>
  <c i="6" r="P109"/>
  <c i="7" r="R109"/>
  <c i="8" r="P109"/>
  <c i="10" r="BK113"/>
  <c r="J113"/>
  <c r="J63"/>
  <c r="R137"/>
  <c i="11" r="BK141"/>
  <c r="J141"/>
  <c r="J69"/>
  <c i="12" r="BK112"/>
  <c r="J112"/>
  <c r="J63"/>
  <c r="BK136"/>
  <c r="J136"/>
  <c r="J68"/>
  <c i="2" r="T751"/>
  <c r="T654"/>
  <c r="T811"/>
  <c r="P929"/>
  <c r="T1064"/>
  <c i="3" r="BK131"/>
  <c r="J131"/>
  <c r="J65"/>
  <c r="P146"/>
  <c r="R176"/>
  <c r="BK217"/>
  <c r="J217"/>
  <c r="J72"/>
  <c i="4" r="P90"/>
  <c r="P89"/>
  <c r="P103"/>
  <c r="P138"/>
  <c r="T187"/>
  <c r="T210"/>
  <c i="5" r="T86"/>
  <c r="T85"/>
  <c r="T84"/>
  <c r="T100"/>
  <c i="6" r="R109"/>
  <c i="7" r="R100"/>
  <c i="8" r="R100"/>
  <c i="10" r="T92"/>
  <c r="P113"/>
  <c r="BK137"/>
  <c r="J137"/>
  <c r="J68"/>
  <c i="11" r="P148"/>
  <c i="2" r="R804"/>
  <c r="R838"/>
  <c r="P1030"/>
  <c i="5" r="P86"/>
  <c r="R100"/>
  <c r="P140"/>
  <c i="6" r="R86"/>
  <c r="P100"/>
  <c r="BK140"/>
  <c r="J140"/>
  <c r="J64"/>
  <c i="7" r="BK86"/>
  <c r="BK85"/>
  <c r="J85"/>
  <c r="J60"/>
  <c r="BK100"/>
  <c r="J100"/>
  <c r="J62"/>
  <c r="BK140"/>
  <c r="J140"/>
  <c r="J64"/>
  <c i="8" r="BK86"/>
  <c r="J86"/>
  <c r="J61"/>
  <c r="BK100"/>
  <c r="J100"/>
  <c r="J62"/>
  <c r="BK140"/>
  <c r="J140"/>
  <c r="J64"/>
  <c i="10" r="T113"/>
  <c r="P132"/>
  <c r="P137"/>
  <c r="R142"/>
  <c i="11" r="T99"/>
  <c r="R131"/>
  <c r="BK148"/>
  <c r="J148"/>
  <c r="J70"/>
  <c i="12" r="T99"/>
  <c i="2" r="P617"/>
  <c r="P101"/>
  <c r="P100"/>
  <c r="BK793"/>
  <c r="BK838"/>
  <c r="J838"/>
  <c r="J72"/>
  <c r="BK1030"/>
  <c r="J1030"/>
  <c r="J77"/>
  <c r="T804"/>
  <c r="T974"/>
  <c i="12" r="R136"/>
  <c i="2" r="T617"/>
  <c r="T101"/>
  <c r="T100"/>
  <c r="T793"/>
  <c r="P974"/>
  <c i="7" r="T109"/>
  <c i="8" r="BK109"/>
  <c r="J109"/>
  <c r="J63"/>
  <c i="9" r="T88"/>
  <c r="T83"/>
  <c r="T82"/>
  <c i="10" r="T100"/>
  <c r="R132"/>
  <c r="R149"/>
  <c i="11" r="R92"/>
  <c r="P136"/>
  <c i="2" r="P629"/>
  <c r="P850"/>
  <c r="R1051"/>
  <c i="11" r="BK126"/>
  <c r="T131"/>
  <c r="R148"/>
  <c i="12" r="P92"/>
  <c r="R112"/>
  <c r="BK131"/>
  <c r="J131"/>
  <c r="J67"/>
  <c r="P148"/>
  <c i="3" r="R124"/>
  <c r="R93"/>
  <c r="R92"/>
  <c r="BK146"/>
  <c r="J146"/>
  <c r="J66"/>
  <c r="P164"/>
  <c r="T176"/>
  <c r="R190"/>
  <c r="R189"/>
  <c i="4" r="T90"/>
  <c r="T89"/>
  <c r="BK138"/>
  <c r="J138"/>
  <c r="J65"/>
  <c r="R187"/>
  <c r="R203"/>
  <c i="5" r="BK86"/>
  <c r="J86"/>
  <c r="J61"/>
  <c r="BK100"/>
  <c r="J100"/>
  <c r="J62"/>
  <c r="P100"/>
  <c r="BK140"/>
  <c r="J140"/>
  <c r="J64"/>
  <c i="6" r="BK86"/>
  <c r="J86"/>
  <c r="J61"/>
  <c r="BK100"/>
  <c r="J100"/>
  <c r="J62"/>
  <c r="R100"/>
  <c r="T140"/>
  <c i="7" r="T86"/>
  <c r="T85"/>
  <c r="T84"/>
  <c r="P100"/>
  <c r="T100"/>
  <c i="8" r="R86"/>
  <c r="P100"/>
  <c r="T140"/>
  <c i="9" r="BK88"/>
  <c r="J88"/>
  <c r="J62"/>
  <c i="10" r="T132"/>
  <c r="T137"/>
  <c r="T142"/>
  <c i="11" r="R141"/>
  <c i="12" r="T92"/>
  <c r="T91"/>
  <c r="R126"/>
  <c r="R125"/>
  <c i="11" r="R99"/>
  <c r="T136"/>
  <c i="12" r="BK126"/>
  <c r="J126"/>
  <c r="J66"/>
  <c r="R141"/>
  <c r="P126"/>
  <c i="10" r="R113"/>
  <c r="P142"/>
  <c i="11" r="P92"/>
  <c r="P91"/>
  <c i="12" r="BK99"/>
  <c r="J99"/>
  <c r="J62"/>
  <c i="2" r="BK629"/>
  <c r="J629"/>
  <c r="J63"/>
  <c r="T779"/>
  <c r="P793"/>
  <c r="R974"/>
  <c i="5" r="R86"/>
  <c r="R140"/>
  <c i="6" r="P86"/>
  <c r="R140"/>
  <c i="7" r="P86"/>
  <c r="R140"/>
  <c i="8" r="R109"/>
  <c i="9" r="R88"/>
  <c r="R83"/>
  <c r="R82"/>
  <c i="10" r="R92"/>
  <c r="R91"/>
  <c r="BK132"/>
  <c r="J132"/>
  <c r="J67"/>
  <c r="BK149"/>
  <c r="J149"/>
  <c r="J70"/>
  <c i="11" r="P112"/>
  <c r="T126"/>
  <c r="T141"/>
  <c i="2" r="P751"/>
  <c r="P654"/>
  <c r="R793"/>
  <c r="BK1064"/>
  <c r="J1064"/>
  <c r="J79"/>
  <c r="P779"/>
  <c r="P838"/>
  <c r="T929"/>
  <c i="3" r="P131"/>
  <c r="T146"/>
  <c r="BK176"/>
  <c r="J176"/>
  <c r="J68"/>
  <c r="BK190"/>
  <c r="J190"/>
  <c r="J71"/>
  <c r="T217"/>
  <c i="4" r="BK90"/>
  <c r="J90"/>
  <c r="J61"/>
  <c r="P108"/>
  <c r="T108"/>
  <c r="BK187"/>
  <c r="J187"/>
  <c r="J66"/>
  <c r="P210"/>
  <c i="5" r="R109"/>
  <c i="6" r="P140"/>
  <c i="7" r="P109"/>
  <c i="8" r="P140"/>
  <c i="9" r="P88"/>
  <c r="P83"/>
  <c r="P82"/>
  <c i="1" r="AU62"/>
  <c i="10" r="P100"/>
  <c r="T127"/>
  <c r="T126"/>
  <c r="P149"/>
  <c i="11" r="T92"/>
  <c r="R126"/>
  <c r="R125"/>
  <c i="12" r="BK141"/>
  <c r="J141"/>
  <c r="J69"/>
  <c i="2" r="T629"/>
  <c r="R850"/>
  <c r="T1051"/>
  <c r="T952"/>
  <c r="R779"/>
  <c r="R811"/>
  <c r="R929"/>
  <c r="P1064"/>
  <c i="11" r="BK112"/>
  <c r="J112"/>
  <c r="J63"/>
  <c r="BK131"/>
  <c r="J131"/>
  <c r="J67"/>
  <c i="12" r="BK92"/>
  <c r="J92"/>
  <c r="J61"/>
  <c r="P141"/>
  <c i="2" r="BK850"/>
  <c r="J850"/>
  <c r="J73"/>
  <c r="BK1051"/>
  <c r="J1051"/>
  <c r="J78"/>
  <c i="11" r="BK136"/>
  <c r="J136"/>
  <c r="J68"/>
  <c i="12" r="P131"/>
  <c i="2" r="R617"/>
  <c r="R101"/>
  <c r="R100"/>
  <c r="T850"/>
  <c r="R1064"/>
  <c i="11" r="BK92"/>
  <c r="T112"/>
  <c r="P131"/>
  <c r="P141"/>
  <c i="12" r="P99"/>
  <c r="T136"/>
  <c r="R99"/>
  <c r="P136"/>
  <c i="13" r="BK92"/>
  <c r="J92"/>
  <c r="J61"/>
  <c r="P92"/>
  <c r="R92"/>
  <c r="T92"/>
  <c r="BK99"/>
  <c r="J99"/>
  <c r="J62"/>
  <c r="P99"/>
  <c r="R99"/>
  <c r="T99"/>
  <c r="BK112"/>
  <c r="J112"/>
  <c r="J63"/>
  <c r="P112"/>
  <c r="R112"/>
  <c r="T112"/>
  <c r="BK126"/>
  <c r="J126"/>
  <c r="J66"/>
  <c r="P126"/>
  <c r="P125"/>
  <c r="R126"/>
  <c r="T126"/>
  <c r="BK131"/>
  <c r="J131"/>
  <c r="J67"/>
  <c r="P131"/>
  <c r="R131"/>
  <c r="T131"/>
  <c r="BK136"/>
  <c r="J136"/>
  <c r="J68"/>
  <c r="P136"/>
  <c r="R136"/>
  <c r="T136"/>
  <c r="BK141"/>
  <c r="J141"/>
  <c r="J69"/>
  <c r="P141"/>
  <c r="R141"/>
  <c r="T141"/>
  <c r="BK148"/>
  <c r="J148"/>
  <c r="J70"/>
  <c r="P148"/>
  <c r="R148"/>
  <c r="T148"/>
  <c i="2" r="J52"/>
  <c r="F96"/>
  <c r="BF185"/>
  <c r="BF228"/>
  <c r="BF405"/>
  <c r="BF426"/>
  <c r="BF430"/>
  <c r="BF646"/>
  <c r="BF762"/>
  <c r="BF833"/>
  <c r="BF892"/>
  <c r="BF957"/>
  <c r="BF975"/>
  <c r="BF988"/>
  <c r="BF995"/>
  <c r="BF1033"/>
  <c r="BF1044"/>
  <c r="BF1047"/>
  <c r="BF1062"/>
  <c i="3" r="E82"/>
  <c r="BF140"/>
  <c i="13" r="BF95"/>
  <c r="BF100"/>
  <c i="2" r="BF979"/>
  <c i="3" r="BF101"/>
  <c i="2" r="BF119"/>
  <c r="BF123"/>
  <c r="BF130"/>
  <c r="BF354"/>
  <c r="BF456"/>
  <c r="BF618"/>
  <c r="BF642"/>
  <c r="BF661"/>
  <c r="BF794"/>
  <c r="BF822"/>
  <c r="BF913"/>
  <c r="BF972"/>
  <c r="BF1060"/>
  <c i="3" r="BF132"/>
  <c r="BF143"/>
  <c i="2" r="BF950"/>
  <c r="BF1031"/>
  <c r="BF1065"/>
  <c i="3" r="J86"/>
  <c r="BF154"/>
  <c r="BF200"/>
  <c r="BK186"/>
  <c r="J186"/>
  <c r="J69"/>
  <c i="4" r="J82"/>
  <c r="BF133"/>
  <c r="BF150"/>
  <c r="BF206"/>
  <c r="BF211"/>
  <c r="BF224"/>
  <c r="BF226"/>
  <c i="5" r="E74"/>
  <c r="BF92"/>
  <c r="BF103"/>
  <c r="BF118"/>
  <c r="BF141"/>
  <c r="BF143"/>
  <c r="BF147"/>
  <c r="BF159"/>
  <c i="6" r="J78"/>
  <c r="BF87"/>
  <c r="BF92"/>
  <c r="BF116"/>
  <c r="BF122"/>
  <c r="BF134"/>
  <c i="7" r="E74"/>
  <c r="BF157"/>
  <c i="8" r="BF110"/>
  <c r="BF132"/>
  <c i="9" r="BF85"/>
  <c i="10" r="J52"/>
  <c r="BF155"/>
  <c r="BF157"/>
  <c i="11" r="J52"/>
  <c i="12" r="BF97"/>
  <c r="BF115"/>
  <c r="BF123"/>
  <c i="13" r="F55"/>
  <c i="5" r="BF114"/>
  <c r="BF116"/>
  <c i="6" r="E48"/>
  <c r="BF94"/>
  <c r="BF132"/>
  <c r="BF153"/>
  <c i="7" r="J78"/>
  <c r="BF90"/>
  <c r="BF110"/>
  <c r="BF112"/>
  <c r="BF147"/>
  <c i="8" r="E48"/>
  <c r="J78"/>
  <c r="BF90"/>
  <c r="BF103"/>
  <c i="9" r="E48"/>
  <c r="J76"/>
  <c i="10" r="BF101"/>
  <c r="BF109"/>
  <c r="BF116"/>
  <c r="BF118"/>
  <c i="11" r="BF134"/>
  <c r="BF137"/>
  <c i="12" r="BF106"/>
  <c r="BF142"/>
  <c i="2" r="BF805"/>
  <c r="BF809"/>
  <c r="BF843"/>
  <c i="3" r="BF117"/>
  <c r="BF187"/>
  <c r="BF197"/>
  <c r="BF228"/>
  <c i="4" r="E48"/>
  <c r="BF93"/>
  <c r="BF104"/>
  <c r="BF117"/>
  <c r="BF156"/>
  <c r="BF171"/>
  <c r="BF185"/>
  <c r="BF188"/>
  <c r="BF201"/>
  <c r="BF204"/>
  <c r="BF208"/>
  <c r="BF220"/>
  <c i="5" r="BF105"/>
  <c r="BF122"/>
  <c r="BF134"/>
  <c r="BF138"/>
  <c i="6" r="BF107"/>
  <c r="BF138"/>
  <c r="BF145"/>
  <c r="BF151"/>
  <c r="BF157"/>
  <c r="BF159"/>
  <c r="BF161"/>
  <c i="7" r="BF87"/>
  <c r="BF94"/>
  <c r="BF107"/>
  <c r="BF116"/>
  <c r="BF134"/>
  <c i="9" r="F55"/>
  <c r="BF92"/>
  <c i="10" r="BF107"/>
  <c r="BF121"/>
  <c r="BF150"/>
  <c r="BK123"/>
  <c r="J123"/>
  <c r="J64"/>
  <c i="11" r="BF123"/>
  <c i="12" r="J52"/>
  <c r="BF104"/>
  <c r="BF120"/>
  <c r="BF151"/>
  <c i="2" r="BF110"/>
  <c r="BF369"/>
  <c r="BF469"/>
  <c r="BF626"/>
  <c r="BF630"/>
  <c r="BF650"/>
  <c r="BF790"/>
  <c r="BF802"/>
  <c r="BF848"/>
  <c r="BF851"/>
  <c r="BF868"/>
  <c r="BF1011"/>
  <c r="BF1052"/>
  <c r="BF1069"/>
  <c i="3" r="BF147"/>
  <c r="BF160"/>
  <c r="BF169"/>
  <c r="BF181"/>
  <c r="BF191"/>
  <c r="BF194"/>
  <c r="BF209"/>
  <c r="BF212"/>
  <c i="4" r="BF95"/>
  <c r="BF106"/>
  <c r="BF109"/>
  <c r="BF115"/>
  <c r="BF136"/>
  <c r="BF141"/>
  <c r="BF146"/>
  <c r="BF161"/>
  <c r="BF167"/>
  <c r="BF176"/>
  <c r="BF178"/>
  <c i="5" r="J52"/>
  <c r="BF96"/>
  <c r="BF110"/>
  <c r="BF112"/>
  <c r="BF124"/>
  <c r="BF132"/>
  <c r="BF157"/>
  <c i="6" r="F55"/>
  <c r="BF103"/>
  <c r="BF118"/>
  <c r="BF130"/>
  <c r="BF136"/>
  <c r="BF141"/>
  <c r="BF147"/>
  <c i="7" r="BF101"/>
  <c r="BF103"/>
  <c r="BF136"/>
  <c r="BF151"/>
  <c r="BF153"/>
  <c r="BF159"/>
  <c r="BF161"/>
  <c i="8" r="BF105"/>
  <c r="BF107"/>
  <c r="BF124"/>
  <c r="BF138"/>
  <c r="BF153"/>
  <c i="10" r="E80"/>
  <c r="BF98"/>
  <c i="11" r="BF108"/>
  <c r="BF110"/>
  <c r="BF113"/>
  <c r="BF149"/>
  <c i="12" r="E80"/>
  <c r="BF100"/>
  <c i="3" r="BF152"/>
  <c r="BF177"/>
  <c r="BF206"/>
  <c r="BF222"/>
  <c r="BF224"/>
  <c i="4" r="F55"/>
  <c r="BF100"/>
  <c r="BF126"/>
  <c r="BF139"/>
  <c r="BF152"/>
  <c r="BF193"/>
  <c r="BF216"/>
  <c r="BF218"/>
  <c i="5" r="BF130"/>
  <c i="6" r="BF120"/>
  <c i="7" r="BF122"/>
  <c i="8" r="BF96"/>
  <c r="BF112"/>
  <c r="BF149"/>
  <c i="11" r="BF156"/>
  <c i="13" r="E80"/>
  <c i="2" r="BK654"/>
  <c r="J654"/>
  <c r="J64"/>
  <c r="BK789"/>
  <c r="J789"/>
  <c r="J67"/>
  <c i="3" r="BF107"/>
  <c i="5" r="BF145"/>
  <c r="BF151"/>
  <c r="BF161"/>
  <c i="6" r="BF110"/>
  <c r="BF143"/>
  <c r="BF155"/>
  <c i="7" r="F81"/>
  <c r="BF98"/>
  <c r="BF114"/>
  <c r="BF120"/>
  <c r="BF130"/>
  <c r="BF132"/>
  <c i="8" r="BF134"/>
  <c r="BF143"/>
  <c r="BF155"/>
  <c r="BF157"/>
  <c r="BF159"/>
  <c r="BF161"/>
  <c i="9" r="BK84"/>
  <c r="BK83"/>
  <c r="BK82"/>
  <c r="J82"/>
  <c i="10" r="BF93"/>
  <c r="BF124"/>
  <c r="BF128"/>
  <c r="BF143"/>
  <c r="BF145"/>
  <c i="11" r="E48"/>
  <c r="BF115"/>
  <c r="BF120"/>
  <c r="BF139"/>
  <c r="BF146"/>
  <c i="12" r="BF95"/>
  <c r="BF127"/>
  <c r="BF149"/>
  <c i="13" r="BF104"/>
  <c i="2" r="BF909"/>
  <c i="3" r="F55"/>
  <c r="BF95"/>
  <c i="13" r="BF110"/>
  <c r="BF115"/>
  <c i="2" r="BF777"/>
  <c r="BF812"/>
  <c r="BF855"/>
  <c r="BF875"/>
  <c r="BF879"/>
  <c r="BF919"/>
  <c i="3" r="BF98"/>
  <c r="BF112"/>
  <c r="BF121"/>
  <c i="13" r="J84"/>
  <c i="7" r="BF143"/>
  <c r="BF145"/>
  <c i="8" r="BF92"/>
  <c r="BF101"/>
  <c r="BF114"/>
  <c r="BF120"/>
  <c i="9" r="BF89"/>
  <c i="10" r="BF103"/>
  <c r="BF105"/>
  <c r="BF111"/>
  <c r="BF135"/>
  <c r="BF140"/>
  <c r="BF147"/>
  <c i="11" r="BF97"/>
  <c r="BF104"/>
  <c i="13" r="BF134"/>
  <c i="2" r="E89"/>
  <c r="BF106"/>
  <c r="BF133"/>
  <c r="BF272"/>
  <c r="BF342"/>
  <c r="BF357"/>
  <c r="BF366"/>
  <c r="BF538"/>
  <c r="BF564"/>
  <c r="BF622"/>
  <c r="BF708"/>
  <c r="BF784"/>
  <c r="BF787"/>
  <c r="BF864"/>
  <c i="3" r="BF109"/>
  <c i="11" r="BF144"/>
  <c r="BK122"/>
  <c r="J122"/>
  <c r="J64"/>
  <c i="12" r="F55"/>
  <c r="BF102"/>
  <c r="BF139"/>
  <c i="13" r="BF117"/>
  <c i="3" r="BF165"/>
  <c r="BF179"/>
  <c r="BF203"/>
  <c r="BF215"/>
  <c r="BK94"/>
  <c r="J94"/>
  <c r="J61"/>
  <c r="BK116"/>
  <c r="J116"/>
  <c r="J62"/>
  <c r="BK120"/>
  <c r="J120"/>
  <c r="J63"/>
  <c i="4" r="BF97"/>
  <c r="BF120"/>
  <c r="BF123"/>
  <c r="BF128"/>
  <c r="BF143"/>
  <c r="BF148"/>
  <c r="BF154"/>
  <c r="BF159"/>
  <c r="BF163"/>
  <c r="BF174"/>
  <c r="BF190"/>
  <c r="BF199"/>
  <c r="BF222"/>
  <c i="5" r="F81"/>
  <c r="BF87"/>
  <c r="BF90"/>
  <c r="BF98"/>
  <c r="BF149"/>
  <c r="BF153"/>
  <c i="6" r="BF90"/>
  <c r="BF98"/>
  <c r="BF126"/>
  <c r="BF149"/>
  <c i="7" r="BF92"/>
  <c r="BF105"/>
  <c r="BF118"/>
  <c r="BF128"/>
  <c r="BF138"/>
  <c i="8" r="F81"/>
  <c r="BF87"/>
  <c r="BF94"/>
  <c r="BF116"/>
  <c r="BF122"/>
  <c r="BF126"/>
  <c r="BF128"/>
  <c r="BF136"/>
  <c r="BF145"/>
  <c r="BF151"/>
  <c i="10" r="F87"/>
  <c r="BF114"/>
  <c r="BF130"/>
  <c r="BF138"/>
  <c i="11" r="F55"/>
  <c r="BF93"/>
  <c r="BF95"/>
  <c r="BF129"/>
  <c r="BF151"/>
  <c i="12" r="BF110"/>
  <c r="BF117"/>
  <c r="BK122"/>
  <c r="J122"/>
  <c r="J64"/>
  <c i="13" r="BF127"/>
  <c r="BF142"/>
  <c i="11" r="BF102"/>
  <c r="BF117"/>
  <c r="BF142"/>
  <c i="13" r="BF129"/>
  <c r="BF139"/>
  <c i="10" r="BF152"/>
  <c i="11" r="BF106"/>
  <c r="BF132"/>
  <c i="12" r="BF93"/>
  <c r="BF108"/>
  <c r="BF144"/>
  <c i="13" r="BF102"/>
  <c r="BF137"/>
  <c r="BF144"/>
  <c i="2" r="BF102"/>
  <c r="BF449"/>
  <c r="BF453"/>
  <c r="BF638"/>
  <c r="BF655"/>
  <c r="BF755"/>
  <c r="BF769"/>
  <c r="BF780"/>
  <c r="BF798"/>
  <c r="BF819"/>
  <c r="BF829"/>
  <c r="BF883"/>
  <c r="BF923"/>
  <c r="BF930"/>
  <c r="BF938"/>
  <c r="BF944"/>
  <c r="BF946"/>
  <c r="BF961"/>
  <c r="BF1015"/>
  <c i="5" r="BF120"/>
  <c r="BF126"/>
  <c r="BF136"/>
  <c i="6" r="BF124"/>
  <c i="7" r="BF96"/>
  <c r="BF126"/>
  <c r="BF141"/>
  <c i="8" r="BF98"/>
  <c r="BF118"/>
  <c r="BF147"/>
  <c i="11" r="BF100"/>
  <c i="12" r="BF113"/>
  <c r="BF134"/>
  <c i="13" r="BF97"/>
  <c r="BF108"/>
  <c i="2" r="BF1028"/>
  <c i="13" r="BF123"/>
  <c r="BF154"/>
  <c i="2" r="BF901"/>
  <c r="BF948"/>
  <c r="BF953"/>
  <c r="BF983"/>
  <c r="BF1003"/>
  <c r="BF1007"/>
  <c r="BF1020"/>
  <c r="BF1056"/>
  <c i="3" r="BF156"/>
  <c r="BF158"/>
  <c r="BF173"/>
  <c r="BF184"/>
  <c r="BF218"/>
  <c r="BF232"/>
  <c i="4" r="BF91"/>
  <c r="BF111"/>
  <c r="BF113"/>
  <c r="BF165"/>
  <c r="BF169"/>
  <c r="BF180"/>
  <c r="BF196"/>
  <c r="BF213"/>
  <c i="5" r="BF94"/>
  <c r="BF101"/>
  <c r="BF107"/>
  <c r="BF128"/>
  <c r="BF155"/>
  <c i="6" r="BF96"/>
  <c r="BF101"/>
  <c r="BF105"/>
  <c r="BF112"/>
  <c r="BF114"/>
  <c r="BF128"/>
  <c i="7" r="BF124"/>
  <c r="BF149"/>
  <c r="BF155"/>
  <c i="8" r="BF130"/>
  <c r="BF141"/>
  <c i="10" r="BF96"/>
  <c r="BF133"/>
  <c i="11" r="BF127"/>
  <c r="BF154"/>
  <c i="13" r="BF132"/>
  <c r="BF149"/>
  <c i="2" r="BF905"/>
  <c i="3" r="BF136"/>
  <c i="12" r="BF132"/>
  <c r="BF146"/>
  <c r="BF156"/>
  <c i="13" r="BF93"/>
  <c i="2" r="BF968"/>
  <c i="13" r="BF120"/>
  <c i="2" r="BF765"/>
  <c r="BF774"/>
  <c r="BF1018"/>
  <c r="BF1049"/>
  <c r="BK101"/>
  <c r="BK100"/>
  <c i="3" r="BF125"/>
  <c i="2" r="BF278"/>
  <c r="BF380"/>
  <c r="BF392"/>
  <c r="BF435"/>
  <c r="BF459"/>
  <c r="BF466"/>
  <c r="BF549"/>
  <c r="BF607"/>
  <c r="BF634"/>
  <c r="BF752"/>
  <c r="BF759"/>
  <c r="BF772"/>
  <c r="BF782"/>
  <c r="BF839"/>
  <c r="BF970"/>
  <c r="BF991"/>
  <c r="BF1058"/>
  <c i="3" r="BF128"/>
  <c i="12" r="BF129"/>
  <c r="BF137"/>
  <c i="13" r="BF106"/>
  <c r="BF146"/>
  <c i="2" r="BF142"/>
  <c r="BF304"/>
  <c r="BF320"/>
  <c r="BF335"/>
  <c r="BF339"/>
  <c r="BF419"/>
  <c r="BF423"/>
  <c r="BF512"/>
  <c r="BF704"/>
  <c r="BF836"/>
  <c r="BF917"/>
  <c r="BF927"/>
  <c r="BF934"/>
  <c r="BF940"/>
  <c r="BF942"/>
  <c r="BF999"/>
  <c r="BF1024"/>
  <c i="3" r="BF104"/>
  <c i="13" r="BF113"/>
  <c r="BF151"/>
  <c i="3" r="BF150"/>
  <c i="12" r="BF154"/>
  <c i="13" r="BF156"/>
  <c r="BK122"/>
  <c r="J122"/>
  <c r="J64"/>
  <c i="14" r="E48"/>
  <c r="J52"/>
  <c r="F55"/>
  <c r="BF84"/>
  <c r="BK83"/>
  <c r="J83"/>
  <c r="J61"/>
  <c i="8" r="F36"/>
  <c i="1" r="BC61"/>
  <c i="8" r="F33"/>
  <c i="1" r="AZ61"/>
  <c i="5" r="F36"/>
  <c i="1" r="BC58"/>
  <c i="9" r="F33"/>
  <c i="1" r="AZ62"/>
  <c i="4" r="F36"/>
  <c i="1" r="BC57"/>
  <c i="3" r="F37"/>
  <c i="1" r="BD56"/>
  <c i="7" r="F35"/>
  <c i="1" r="BB60"/>
  <c i="13" r="F33"/>
  <c i="1" r="AZ66"/>
  <c i="9" r="F37"/>
  <c i="1" r="BD62"/>
  <c i="10" r="F35"/>
  <c i="1" r="BB63"/>
  <c i="3" r="F36"/>
  <c i="1" r="BC56"/>
  <c i="9" r="F35"/>
  <c i="1" r="BB62"/>
  <c i="12" r="F37"/>
  <c i="1" r="BD65"/>
  <c i="12" r="J33"/>
  <c i="1" r="AV65"/>
  <c i="3" r="F35"/>
  <c i="1" r="BB56"/>
  <c i="12" r="F35"/>
  <c i="1" r="BB65"/>
  <c i="14" r="J34"/>
  <c i="1" r="AW67"/>
  <c r="AT67"/>
  <c i="11" r="J33"/>
  <c i="1" r="AV64"/>
  <c i="6" r="J33"/>
  <c i="1" r="AV59"/>
  <c i="11" r="F36"/>
  <c i="1" r="BC64"/>
  <c i="12" r="F33"/>
  <c i="1" r="AZ65"/>
  <c i="5" r="F33"/>
  <c i="1" r="AZ58"/>
  <c i="9" r="F36"/>
  <c i="1" r="BC62"/>
  <c i="3" r="J33"/>
  <c i="1" r="AV56"/>
  <c i="2" r="F33"/>
  <c i="1" r="AZ55"/>
  <c i="7" r="F36"/>
  <c i="1" r="BC60"/>
  <c i="5" r="J33"/>
  <c i="1" r="AV58"/>
  <c i="10" r="F36"/>
  <c i="1" r="BC63"/>
  <c i="11" r="F37"/>
  <c i="1" r="BD64"/>
  <c i="7" r="F37"/>
  <c i="1" r="BD60"/>
  <c i="6" r="F36"/>
  <c i="1" r="BC59"/>
  <c i="10" r="F37"/>
  <c i="1" r="BD63"/>
  <c i="2" r="F36"/>
  <c i="1" r="BC55"/>
  <c i="9" r="J33"/>
  <c i="1" r="AV62"/>
  <c i="4" r="F35"/>
  <c i="1" r="BB57"/>
  <c i="6" r="F35"/>
  <c i="1" r="BB59"/>
  <c i="2" r="F37"/>
  <c i="1" r="BD55"/>
  <c i="6" r="F37"/>
  <c i="1" r="BD59"/>
  <c i="7" r="J33"/>
  <c i="1" r="AV60"/>
  <c i="12" r="F36"/>
  <c i="1" r="BC65"/>
  <c i="2" r="F35"/>
  <c i="1" r="BB55"/>
  <c i="4" r="F33"/>
  <c i="1" r="AZ57"/>
  <c i="13" r="F37"/>
  <c i="1" r="BD66"/>
  <c i="5" r="F35"/>
  <c i="1" r="BB58"/>
  <c i="11" r="F33"/>
  <c i="1" r="AZ64"/>
  <c i="10" r="J33"/>
  <c i="1" r="AV63"/>
  <c i="8" r="F37"/>
  <c i="1" r="BD61"/>
  <c i="3" r="F33"/>
  <c i="1" r="AZ56"/>
  <c i="13" r="F35"/>
  <c i="1" r="BB66"/>
  <c i="4" r="J33"/>
  <c i="1" r="AV57"/>
  <c i="8" r="F35"/>
  <c i="1" r="BB61"/>
  <c i="5" r="F37"/>
  <c i="1" r="BD58"/>
  <c i="10" r="F33"/>
  <c i="1" r="AZ63"/>
  <c i="13" r="J33"/>
  <c i="1" r="AV66"/>
  <c i="4" r="F37"/>
  <c i="1" r="BD57"/>
  <c i="11" r="F35"/>
  <c i="1" r="BB64"/>
  <c i="6" r="F33"/>
  <c i="1" r="AZ59"/>
  <c i="14" r="F33"/>
  <c i="1" r="AZ67"/>
  <c i="7" r="F33"/>
  <c i="1" r="AZ60"/>
  <c i="13" r="F36"/>
  <c i="1" r="BC66"/>
  <c i="2" r="J33"/>
  <c i="1" r="AV55"/>
  <c i="9" r="J30"/>
  <c i="1" r="AG62"/>
  <c i="8" r="J33"/>
  <c i="1" r="AV61"/>
  <c i="11" l="1" r="T125"/>
  <c i="12" r="P91"/>
  <c i="13" r="P91"/>
  <c r="P90"/>
  <c i="1" r="AU66"/>
  <c i="11" r="T91"/>
  <c r="T90"/>
  <c i="7" r="P85"/>
  <c r="P84"/>
  <c i="1" r="AU60"/>
  <c i="13" r="R91"/>
  <c i="6" r="P85"/>
  <c r="P84"/>
  <c i="1" r="AU59"/>
  <c i="13" r="T91"/>
  <c i="11" r="BK91"/>
  <c i="13" r="R125"/>
  <c i="2" r="P792"/>
  <c r="P99"/>
  <c i="1" r="AU55"/>
  <c i="11" r="BK125"/>
  <c r="J125"/>
  <c r="J65"/>
  <c i="10" r="R126"/>
  <c r="R90"/>
  <c i="4" r="BK102"/>
  <c r="J102"/>
  <c r="J62"/>
  <c r="P102"/>
  <c r="P88"/>
  <c i="1" r="AU57"/>
  <c i="4" r="T102"/>
  <c r="T88"/>
  <c i="13" r="T125"/>
  <c i="2" r="T792"/>
  <c r="T99"/>
  <c i="8" r="T85"/>
  <c r="T84"/>
  <c i="2" r="R792"/>
  <c r="R99"/>
  <c i="3" r="T189"/>
  <c r="T92"/>
  <c i="5" r="R85"/>
  <c r="R84"/>
  <c i="12" r="P125"/>
  <c i="10" r="T91"/>
  <c r="T90"/>
  <c i="8" r="P85"/>
  <c r="P84"/>
  <c i="1" r="AU61"/>
  <c i="6" r="R85"/>
  <c r="R84"/>
  <c i="11" r="P125"/>
  <c r="P90"/>
  <c i="1" r="AU64"/>
  <c i="7" r="R85"/>
  <c r="R84"/>
  <c i="10" r="P91"/>
  <c r="P90"/>
  <c i="1" r="AU63"/>
  <c i="3" r="P189"/>
  <c r="P92"/>
  <c i="1" r="AU56"/>
  <c i="8" r="R85"/>
  <c r="R84"/>
  <c i="2" r="BK792"/>
  <c r="J792"/>
  <c r="J68"/>
  <c i="6" r="T85"/>
  <c r="T84"/>
  <c i="12" r="R91"/>
  <c r="R90"/>
  <c i="4" r="R102"/>
  <c r="R88"/>
  <c i="11" r="R91"/>
  <c r="R90"/>
  <c i="5" r="P85"/>
  <c r="P84"/>
  <c i="1" r="AU58"/>
  <c i="10" r="P126"/>
  <c i="12" r="T125"/>
  <c r="T90"/>
  <c i="2" r="J100"/>
  <c r="J60"/>
  <c i="12" r="BK91"/>
  <c r="J91"/>
  <c r="J60"/>
  <c i="4" r="BK89"/>
  <c r="BK88"/>
  <c r="J88"/>
  <c r="J103"/>
  <c r="J63"/>
  <c i="10" r="BK91"/>
  <c i="5" r="BK85"/>
  <c r="J85"/>
  <c r="J60"/>
  <c i="11" r="J126"/>
  <c r="J66"/>
  <c i="6" r="BK85"/>
  <c r="BK84"/>
  <c r="J84"/>
  <c i="7" r="BK84"/>
  <c r="J84"/>
  <c r="J59"/>
  <c r="J86"/>
  <c r="J61"/>
  <c i="8" r="BK85"/>
  <c r="J85"/>
  <c r="J60"/>
  <c i="2" r="J793"/>
  <c r="J69"/>
  <c i="3" r="BK189"/>
  <c r="J189"/>
  <c r="J70"/>
  <c i="9" r="J83"/>
  <c r="J60"/>
  <c r="J84"/>
  <c r="J61"/>
  <c i="11" r="J92"/>
  <c r="J61"/>
  <c i="12" r="BK125"/>
  <c r="J125"/>
  <c r="J65"/>
  <c i="2" r="J101"/>
  <c r="J61"/>
  <c i="10" r="BK126"/>
  <c r="J126"/>
  <c r="J65"/>
  <c i="9" r="J59"/>
  <c i="3" r="BK93"/>
  <c r="J93"/>
  <c r="J60"/>
  <c i="13" r="BK91"/>
  <c r="J91"/>
  <c r="J60"/>
  <c r="BK125"/>
  <c r="J125"/>
  <c r="J65"/>
  <c i="14" r="BK82"/>
  <c r="J82"/>
  <c r="J60"/>
  <c r="F34"/>
  <c i="1" r="BA67"/>
  <c i="3" r="F34"/>
  <c i="1" r="BA56"/>
  <c i="4" r="J30"/>
  <c i="1" r="AG57"/>
  <c i="11" r="J34"/>
  <c i="1" r="AW64"/>
  <c r="AT64"/>
  <c i="6" r="J34"/>
  <c i="1" r="AW59"/>
  <c r="AT59"/>
  <c i="9" r="J34"/>
  <c i="1" r="AW62"/>
  <c r="AT62"/>
  <c i="4" r="F34"/>
  <c i="1" r="BA57"/>
  <c i="3" r="J34"/>
  <c i="1" r="AW56"/>
  <c r="AT56"/>
  <c i="5" r="F34"/>
  <c i="1" r="BA58"/>
  <c i="8" r="J34"/>
  <c i="1" r="AW61"/>
  <c r="AT61"/>
  <c i="8" r="F34"/>
  <c i="1" r="BA61"/>
  <c i="12" r="J34"/>
  <c i="1" r="AW65"/>
  <c r="AT65"/>
  <c i="7" r="J34"/>
  <c i="1" r="AW60"/>
  <c r="AT60"/>
  <c r="BC54"/>
  <c r="AY54"/>
  <c i="4" r="J34"/>
  <c i="1" r="AW57"/>
  <c r="AT57"/>
  <c i="6" r="J30"/>
  <c i="1" r="AG59"/>
  <c r="AN59"/>
  <c i="9" r="F34"/>
  <c i="1" r="BA62"/>
  <c i="2" r="J34"/>
  <c i="1" r="AW55"/>
  <c r="AT55"/>
  <c i="10" r="J34"/>
  <c i="1" r="AW63"/>
  <c r="AT63"/>
  <c r="AZ54"/>
  <c r="W29"/>
  <c i="11" r="F34"/>
  <c i="1" r="BA64"/>
  <c i="13" r="J34"/>
  <c i="1" r="AW66"/>
  <c r="AT66"/>
  <c r="BD54"/>
  <c r="W33"/>
  <c i="12" r="F34"/>
  <c i="1" r="BA65"/>
  <c i="6" r="F34"/>
  <c i="1" r="BA59"/>
  <c i="10" r="F34"/>
  <c i="1" r="BA63"/>
  <c i="7" r="F34"/>
  <c i="1" r="BA60"/>
  <c i="13" r="F34"/>
  <c i="1" r="BA66"/>
  <c i="2" r="F34"/>
  <c i="1" r="BA55"/>
  <c i="5" r="J34"/>
  <c i="1" r="AW58"/>
  <c r="AT58"/>
  <c r="BB54"/>
  <c r="AX54"/>
  <c i="10" l="1" r="BK90"/>
  <c r="J90"/>
  <c i="13" r="R90"/>
  <c i="11" r="BK90"/>
  <c r="J90"/>
  <c r="J59"/>
  <c i="12" r="P90"/>
  <c i="1" r="AU65"/>
  <c i="13" r="T90"/>
  <c i="4" r="J39"/>
  <c i="6" r="J39"/>
  <c i="2" r="BK99"/>
  <c r="J99"/>
  <c r="J59"/>
  <c i="9" r="J39"/>
  <c i="10" r="J91"/>
  <c r="J60"/>
  <c i="12" r="BK90"/>
  <c r="J90"/>
  <c i="4" r="J59"/>
  <c i="8" r="BK84"/>
  <c r="J84"/>
  <c r="J59"/>
  <c i="5" r="BK84"/>
  <c r="J84"/>
  <c i="6" r="J59"/>
  <c r="J85"/>
  <c r="J60"/>
  <c i="11" r="J91"/>
  <c r="J60"/>
  <c i="3" r="BK92"/>
  <c r="J92"/>
  <c r="J59"/>
  <c i="4" r="J89"/>
  <c r="J60"/>
  <c i="13" r="BK90"/>
  <c r="J90"/>
  <c r="J59"/>
  <c i="14" r="BK81"/>
  <c r="J81"/>
  <c r="J59"/>
  <c i="1" r="AN62"/>
  <c r="AN57"/>
  <c i="10" r="J30"/>
  <c i="1" r="AG63"/>
  <c r="AN63"/>
  <c r="AU54"/>
  <c r="BA54"/>
  <c r="AW54"/>
  <c r="AK30"/>
  <c i="12" r="J30"/>
  <c i="1" r="AG65"/>
  <c r="AN65"/>
  <c i="7" r="J30"/>
  <c i="1" r="AG60"/>
  <c r="AN60"/>
  <c i="5" r="J30"/>
  <c i="1" r="AG58"/>
  <c r="AN58"/>
  <c r="W31"/>
  <c r="W32"/>
  <c r="AV54"/>
  <c r="AK29"/>
  <c i="12" l="1" r="J59"/>
  <c i="10" r="J59"/>
  <c i="12" r="J39"/>
  <c i="5" r="J39"/>
  <c r="J59"/>
  <c i="7" r="J39"/>
  <c i="10" r="J39"/>
  <c i="3" r="J30"/>
  <c i="1" r="AG56"/>
  <c r="AN56"/>
  <c i="2" r="J30"/>
  <c i="1" r="AG55"/>
  <c r="AN55"/>
  <c i="8" r="J30"/>
  <c i="1" r="AG61"/>
  <c r="AN61"/>
  <c i="14" r="J30"/>
  <c i="1" r="AG67"/>
  <c r="AN67"/>
  <c r="AT54"/>
  <c r="W30"/>
  <c i="13" r="J30"/>
  <c i="1" r="AG66"/>
  <c r="AN66"/>
  <c i="11" r="J30"/>
  <c i="1" r="AG64"/>
  <c r="AN64"/>
  <c i="2" l="1" r="J39"/>
  <c i="3" r="J39"/>
  <c i="8" r="J39"/>
  <c i="11" r="J39"/>
  <c i="13" r="J39"/>
  <c i="14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<sst xmlns="http://schemas.openxmlformats.org/spreadsheetml/2006/main">
  <si>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</si>
  <si>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</si>
  <si>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</si>
  <si>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</si>
  <si>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</si>
  <si>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{11a7d058-4a51-485a-abe0-b5b4bb0608b3}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</si>
  <si>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</si>
  <si>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</si>
  <si>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</si>
  <si>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</si>
  <si>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</si>
  <si>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</si>
  <si>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</si>
  <si>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</si>
  <si>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</si>
  <si>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</si>
  <si>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</si>
  <si>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Regenerace bytového fondu Mírová osada - ulic Koněvova a Zapletalova</t>
  </si>
  <si>
    <t>KSO:</t>
  </si>
  <si>
    <t/>
  </si>
  <si>
    <t>CC-CZ:</t>
  </si>
  <si>
    <t>Místo:</t>
  </si>
  <si>
    <t>Zapletalova 257/14</t>
  </si>
  <si>
    <t>Datum:</t>
  </si>
  <si>
    <t>23. 1. 2021</t>
  </si>
  <si>
    <t>Zadavatel:</t>
  </si>
  <si>
    <t>IČ:</t>
  </si>
  <si>
    <t>Statutární město Ostrava, obvod Slezská Ostrava</t>
  </si>
  <si>
    <t>DIČ:</t>
  </si>
  <si>
    <t>Uchazeč:</t>
  </si>
  <si>
    <t>Vyplň údaj</t>
  </si>
  <si>
    <t>Projektant:</t>
  </si>
  <si>
    <t>Made 4 BIM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</si>
  <si>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</si>
  <si>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</si>
  <si>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</si>
  <si>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</si>
  <si>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</si>
  <si>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</si>
  <si>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</si>
  <si>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</si>
  <si>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</si>
  <si>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</si>
  <si>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</si>
  <si>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</si>
  <si>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</si>
  <si>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</si>
  <si>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</si>
  <si>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</si>
  <si>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</si>
  <si>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</si>
  <si>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</si>
  <si>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</si>
  <si>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</si>
  <si>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</si>
  <si>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</si>
  <si>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</si>
  <si>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</si>
  <si>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</si>
  <si>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</si>
  <si>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</si>
  <si>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</si>
  <si>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</si>
  <si>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</si>
  <si>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</si>
  <si>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</si>
  <si>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</si>
  <si>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</si>
  <si>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</si>
  <si>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</si>
  <si>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</si>
  <si>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</si>
  <si>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</si>
  <si>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</si>
  <si>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</si>
  <si>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</si>
  <si>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</si>
  <si>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 obálky budovy</t>
  </si>
  <si>
    <t>STA</t>
  </si>
  <si>
    <t>1</t>
  </si>
  <si>
    <t>{9be7747f-9123-479e-83e6-5dedcb63bcef}</t>
  </si>
  <si>
    <t>02</t>
  </si>
  <si>
    <t>sanace suterénu</t>
  </si>
  <si>
    <t>{94f6586d-a7dd-473f-bc1b-8f038e807d37}</t>
  </si>
  <si>
    <t>03</t>
  </si>
  <si>
    <t>výměna střešní krytiny</t>
  </si>
  <si>
    <t>{ec21097f-4a42-48ba-aaaa-128eee43c70a}</t>
  </si>
  <si>
    <t>10</t>
  </si>
  <si>
    <t>ÚT byt č.1</t>
  </si>
  <si>
    <t>{ec191797-4df9-44c5-8d53-86acace7ff17}</t>
  </si>
  <si>
    <t>11</t>
  </si>
  <si>
    <t>ÚT byt č.2</t>
  </si>
  <si>
    <t>{2aaf49aa-afc7-45e8-80fa-7eca4c2f89da}</t>
  </si>
  <si>
    <t>12</t>
  </si>
  <si>
    <t>ÚT byt č.3</t>
  </si>
  <si>
    <t>{687e473a-dac0-44b0-9279-e4d87b7fa417}</t>
  </si>
  <si>
    <t>13</t>
  </si>
  <si>
    <t>ÚT byt č.4</t>
  </si>
  <si>
    <t>{9fb695ee-ff2f-4bd9-8cb7-8fba0466752b}</t>
  </si>
  <si>
    <t>Vedlejší náklady</t>
  </si>
  <si>
    <t>{4d008f6d-7948-4fc7-8f00-e5b0a43b4c58}</t>
  </si>
  <si>
    <t>04</t>
  </si>
  <si>
    <t>opravy bytu č.1</t>
  </si>
  <si>
    <t>{915738c6-e45a-4c92-b48c-b3b52f81422c}</t>
  </si>
  <si>
    <t>05</t>
  </si>
  <si>
    <t>opravy bytu č.2</t>
  </si>
  <si>
    <t>{5b43751d-b67a-4cc9-96bc-5ebf80e81756}</t>
  </si>
  <si>
    <t>06</t>
  </si>
  <si>
    <t>opravy bytu č.3</t>
  </si>
  <si>
    <t>{17b1525e-545b-4a71-8792-6d9256b06398}</t>
  </si>
  <si>
    <t>opravy bytu č.4</t>
  </si>
  <si>
    <t>{0201b450-d5a7-4d04-b0b6-36f521001e2f}</t>
  </si>
  <si>
    <t>14</t>
  </si>
  <si>
    <t>Elektrotechnika</t>
  </si>
  <si>
    <t>{723b8a7e-1edd-4be1-b627-62d41fc92db0}</t>
  </si>
  <si>
    <t>KRYCÍ LIST SOUPISU PRACÍ</t>
  </si>
  <si>
    <t>Objekt:</t>
  </si>
  <si>
    <t>01 - zateplení obálky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</si>
  <si>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</si>
  <si>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</si>
  <si>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</si>
  <si>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</si>
  <si>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</si>
  <si>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</si>
  <si>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</si>
  <si>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</si>
  <si>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</si>
  <si>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</si>
  <si>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</si>
  <si>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</si>
  <si>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</si>
  <si>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</si>
  <si>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</si>
  <si>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</si>
  <si>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</si>
  <si>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</si>
  <si>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</si>
  <si>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</si>
  <si>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</si>
  <si>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</si>
  <si>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</si>
  <si>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</si>
  <si>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</si>
  <si>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</si>
  <si>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</si>
  <si>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</si>
  <si>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</si>
  <si>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</si>
  <si>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</si>
  <si>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</si>
  <si>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</si>
  <si>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</si>
  <si>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</si>
  <si>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</si>
  <si>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</si>
  <si>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</si>
  <si>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</si>
  <si>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</si>
  <si>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</si>
  <si>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</si>
  <si>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132</t>
  </si>
  <si>
    <t>K</t>
  </si>
  <si>
    <t>612315301</t>
  </si>
  <si>
    <t>Vápenná hladká omítka ostění nebo nadpraží</t>
  </si>
  <si>
    <t>m2</t>
  </si>
  <si>
    <t>CS ÚRS 2020 02</t>
  </si>
  <si>
    <t>4</t>
  </si>
  <si>
    <t>2</t>
  </si>
  <si>
    <t>-1113366098</t>
  </si>
  <si>
    <t>PP</t>
  </si>
  <si>
    <t>Vápenná omítka ostění nebo nadpraží hladká</t>
  </si>
  <si>
    <t>VV</t>
  </si>
  <si>
    <t>okna sklep</t>
  </si>
  <si>
    <t>(0,4+0,75+0,4+0,75)*12*0,3</t>
  </si>
  <si>
    <t>133</t>
  </si>
  <si>
    <t>612315302</t>
  </si>
  <si>
    <t>Vápenná štuková omítka ostění nebo nadpraží</t>
  </si>
  <si>
    <t>-1292842699</t>
  </si>
  <si>
    <t>Vápenná omítka ostění nebo nadpraží štuková</t>
  </si>
  <si>
    <t>dveře vstup</t>
  </si>
  <si>
    <t>(2+0,9+2)*0,4*2</t>
  </si>
  <si>
    <t>621131121</t>
  </si>
  <si>
    <t>Penetrační disperzní nátěr vnějších podhledů nanášený ručně</t>
  </si>
  <si>
    <t>-234843895</t>
  </si>
  <si>
    <t>Podkladní a spojovací vrstva vnějších omítaných ploch penetrace akrylát-silikonová nanášená ručně podhledů</t>
  </si>
  <si>
    <t>římsa pod okapem</t>
  </si>
  <si>
    <t>50*0,3</t>
  </si>
  <si>
    <t>stříška vstup</t>
  </si>
  <si>
    <t>3,7*1,25</t>
  </si>
  <si>
    <t>podhled balkon</t>
  </si>
  <si>
    <t>4,9*1,3</t>
  </si>
  <si>
    <t>Součet</t>
  </si>
  <si>
    <t>621142001</t>
  </si>
  <si>
    <t>Potažení vnějších podhledů sklovláknitým pletivem vtlačeným do tenkovrstvé hmoty</t>
  </si>
  <si>
    <t>1504616953</t>
  </si>
  <si>
    <t>Potažení vnějších ploch pletivem v ploše nebo pruzích, na plném podkladu sklovláknitým vtlačením do tmelu podhledů</t>
  </si>
  <si>
    <t>40*0,3</t>
  </si>
  <si>
    <t>3</t>
  </si>
  <si>
    <t>621221011</t>
  </si>
  <si>
    <t>Montáž kontaktního zateplení vnějších podhledů lepením a mechanickým kotvením desek z minerální vlny s podélnou orientací tl do 80 mm</t>
  </si>
  <si>
    <t>-498376683</t>
  </si>
  <si>
    <t>Montáž kontaktního zateplení lepením a mechanickým kotvením z desek z minerální vlny s podélnou orientací vláken na vnější podhledy, tloušťky desek přes 40 do 80 mm</t>
  </si>
  <si>
    <t>M</t>
  </si>
  <si>
    <t>63151520</t>
  </si>
  <si>
    <t>deska tepelně izolační minerální kontaktních fasád podélné vlákno λ=0,036 tl 60mm</t>
  </si>
  <si>
    <t>8</t>
  </si>
  <si>
    <t>-1514741214</t>
  </si>
  <si>
    <t>10,995*1,02 'Přepočtené koeficientem množství</t>
  </si>
  <si>
    <t>5</t>
  </si>
  <si>
    <t>621532021</t>
  </si>
  <si>
    <t>Tenkovrstvá silikonová hydrofilní zrnitá omítka tl. 2,0 mm včetně penetrace vnějších podhledů</t>
  </si>
  <si>
    <t>-946203130</t>
  </si>
  <si>
    <t>Omítka tenkovrstvá silikonová vnějších ploch probarvená, včetně penetrace podkladu hydrofilní, s regulací vlhkosti na povrchu a se zvýšenou ochranou proti mikroorganismům zrnitá, tloušťky 2,0 mm podhledů</t>
  </si>
  <si>
    <t>622131121</t>
  </si>
  <si>
    <t>Penetrační disperzní nátěr vnějších stěn nanášený ručně</t>
  </si>
  <si>
    <t>374924948</t>
  </si>
  <si>
    <t>Podkladní a spojovací vrstva vnějších omítaných ploch penetrace akrylát-silikonová nanášená ručně stěn</t>
  </si>
  <si>
    <t>sokl</t>
  </si>
  <si>
    <t>21,5+9,3+9</t>
  </si>
  <si>
    <t>fasada EPS</t>
  </si>
  <si>
    <t>(19,6+20,6)*6,25</t>
  </si>
  <si>
    <t>okna fasada</t>
  </si>
  <si>
    <t>-1,5*1,5*7</t>
  </si>
  <si>
    <t>-2,25*1,5*4</t>
  </si>
  <si>
    <t>-0,6*1,5*12</t>
  </si>
  <si>
    <t>-0,75*1,5*2</t>
  </si>
  <si>
    <t>-1,2*2,3*2</t>
  </si>
  <si>
    <t>-0,5*1,5</t>
  </si>
  <si>
    <t>-1,5*0,75</t>
  </si>
  <si>
    <t>sokl u vstupu</t>
  </si>
  <si>
    <t>0,3+2+0,3</t>
  </si>
  <si>
    <t>nad vstupem stříška</t>
  </si>
  <si>
    <t>0,1+1+0,1</t>
  </si>
  <si>
    <t>balkon</t>
  </si>
  <si>
    <t>1,5</t>
  </si>
  <si>
    <t>u vstupu</t>
  </si>
  <si>
    <t>0,25+0,6+6,2+0,6+0,25</t>
  </si>
  <si>
    <t>(1,5+1,5+1,5)*7*0,33</t>
  </si>
  <si>
    <t>(1,5+2,25+1,5)*4*0,33</t>
  </si>
  <si>
    <t>(1,5+0,6+1,5)*12*0,33</t>
  </si>
  <si>
    <t>(1,5+0,75+1,5)*2*0,33</t>
  </si>
  <si>
    <t>(2,3+1,2+2,3)*2*0,33</t>
  </si>
  <si>
    <t>(1,5+0,5)*2*0,33</t>
  </si>
  <si>
    <t>(0,75+1,5+0,75)*0,33</t>
  </si>
  <si>
    <t>ostění soklové okna</t>
  </si>
  <si>
    <t>(0,75+0,4+0,75+0,4)*12*0,25</t>
  </si>
  <si>
    <t>parapety</t>
  </si>
  <si>
    <t>1,5*7*0,33</t>
  </si>
  <si>
    <t>2,25*4*0,33</t>
  </si>
  <si>
    <t>0,6*12*0,33</t>
  </si>
  <si>
    <t>0,75*2*0,33</t>
  </si>
  <si>
    <t>1,2*2*0,33</t>
  </si>
  <si>
    <t>1,5*0,33</t>
  </si>
  <si>
    <t>ostění vstupní dveře</t>
  </si>
  <si>
    <t>(2+0,9+2)*0,33*2</t>
  </si>
  <si>
    <t>7</t>
  </si>
  <si>
    <t>622135011</t>
  </si>
  <si>
    <t>Vyrovnání podkladu vnějších stěn tmelem tl do 2 mm</t>
  </si>
  <si>
    <t>-1277323719</t>
  </si>
  <si>
    <t>Vyrovnání nerovností podkladu vnějších omítaných ploch tmelem, tloušťky do 2 mm stěn</t>
  </si>
  <si>
    <t>622135095</t>
  </si>
  <si>
    <t>Příplatek k vyrovnání vnějších stěn tmelem za každý dalších 1 mm tl</t>
  </si>
  <si>
    <t>1807815453</t>
  </si>
  <si>
    <t>Vyrovnání nerovností podkladu vnějších omítaných ploch tmelem, tloušťky do 2 mm Příplatek k ceně za každý další 1 mm tloušťky podkladní vrstvy přes 2 mm tmelem stěn</t>
  </si>
  <si>
    <t>315,476*2 'Přepočtené koeficientem množství</t>
  </si>
  <si>
    <t>9</t>
  </si>
  <si>
    <t>622142001</t>
  </si>
  <si>
    <t>Potažení vnějších stěn sklovláknitým pletivem vtlačeným do tenkovrstvé hmoty</t>
  </si>
  <si>
    <t>1758716273</t>
  </si>
  <si>
    <t>Potažení vnějších ploch pletivem v ploše nebo pruzích, na plném podkladu sklovláknitým vtlačením do tmelu stěn</t>
  </si>
  <si>
    <t>zídka mezi balkony</t>
  </si>
  <si>
    <t>1,1*1*2</t>
  </si>
  <si>
    <t>(1,1+1)*0,15</t>
  </si>
  <si>
    <t>622143004</t>
  </si>
  <si>
    <t>Montáž omítkových samolepících začišťovacích profilů pro spojení s okenním rámem</t>
  </si>
  <si>
    <t>m</t>
  </si>
  <si>
    <t>565522951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</si>
  <si>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</si>
  <si>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(1,5+1,5+1,5)*7</t>
  </si>
  <si>
    <t>(1,5+2,25+1,5)*4</t>
  </si>
  <si>
    <t>(1,5+0,6+1,5)*12</t>
  </si>
  <si>
    <t>(1,5+0,75+1,5)*2</t>
  </si>
  <si>
    <t>(2,3+1,2+2,3)*2</t>
  </si>
  <si>
    <t>(1,5+0,5)*2</t>
  </si>
  <si>
    <t>(0,75+1,5+0,75)</t>
  </si>
  <si>
    <t>(0,75+0,4+0,75+0,4)*12</t>
  </si>
  <si>
    <t>(2+0,9+2)</t>
  </si>
  <si>
    <t>(1,5)*7</t>
  </si>
  <si>
    <t>(2,25)*4</t>
  </si>
  <si>
    <t>(0,6)*12</t>
  </si>
  <si>
    <t>(0,75)*2</t>
  </si>
  <si>
    <t>(1,2)*2</t>
  </si>
  <si>
    <t>(1,5)</t>
  </si>
  <si>
    <t>(0,75)*12</t>
  </si>
  <si>
    <t>(0,9)*2</t>
  </si>
  <si>
    <t>59051476</t>
  </si>
  <si>
    <t>profil začišťovací PVC 9mm s výztužnou tkaninou pro ostění ETICS</t>
  </si>
  <si>
    <t>-13414342</t>
  </si>
  <si>
    <t>(2+0,9+2)*2</t>
  </si>
  <si>
    <t>159,2*1,05 'Přepočtené koeficientem množství</t>
  </si>
  <si>
    <t>59051510</t>
  </si>
  <si>
    <t>profil začišťovací s okapnicí PVC s výztužnou tkaninou pro nadpraží ETICS</t>
  </si>
  <si>
    <t>-1771281557</t>
  </si>
  <si>
    <t>42,9*1,05 'Přepočtené koeficientem množství</t>
  </si>
  <si>
    <t>622211021</t>
  </si>
  <si>
    <t>Montáž kontaktního zateplení vnějších stěn lepením a mechanickým kotvením polystyrénových desek tl do 120 mm</t>
  </si>
  <si>
    <t>1435058414</t>
  </si>
  <si>
    <t>Montáž kontaktního zateplení lepením a mechanickým kotvením z polystyrenových desek nebo z kombinovaných desek na vnější stěny, tloušťky desek přes 80 do 120 mm</t>
  </si>
  <si>
    <t>28376443</t>
  </si>
  <si>
    <t>deska z polystyrénu XPS, hrana rovná a strukturovaný povrch 300kPa tl 100mm</t>
  </si>
  <si>
    <t>-1088962474</t>
  </si>
  <si>
    <t>39,8*1,02 'Přepočtené koeficientem množství</t>
  </si>
  <si>
    <t>622211031</t>
  </si>
  <si>
    <t>Montáž kontaktního zateplení vnějších stěn lepením a mechanickým kotvením polystyrénových desek tl do 160 mm</t>
  </si>
  <si>
    <t>1842734228</t>
  </si>
  <si>
    <t>Montáž kontaktního zateplení lepením a mechanickým kotvením z polystyrenových desek nebo z kombinovaných desek na vnější stěny, tloušťky desek přes 120 do 160 mm</t>
  </si>
  <si>
    <t>16</t>
  </si>
  <si>
    <t>28376079</t>
  </si>
  <si>
    <t>deska EPS grafitová fasádní λ=0,031 tl 160mm</t>
  </si>
  <si>
    <t>1982756797</t>
  </si>
  <si>
    <t>202,305*1,02 'Přepočtené koeficientem množství</t>
  </si>
  <si>
    <t>17</t>
  </si>
  <si>
    <t>640379334</t>
  </si>
  <si>
    <t>18</t>
  </si>
  <si>
    <t>28376447</t>
  </si>
  <si>
    <t>deska z polystyrénu XPS, hrana rovná a strukturovaný povrch 300kPa tl 160mm</t>
  </si>
  <si>
    <t>-1064552811</t>
  </si>
  <si>
    <t>5,3*1,02 'Přepočtené koeficientem množství</t>
  </si>
  <si>
    <t>19</t>
  </si>
  <si>
    <t>622212051</t>
  </si>
  <si>
    <t>Montáž kontaktního zateplení vnějšího ostění, nadpraží nebo parapetu hl. špalety do 400 mm lepením desek z polystyrenu tl do 40 mm</t>
  </si>
  <si>
    <t>722630749</t>
  </si>
  <si>
    <t>Montáž kontaktního zateplení vnějšího ostění, nadpraží nebo parapetu lepením z polystyrenových desek nebo z kombinovaných desek hloubky špalet přes 200 do 400 mm, tloušťky desek do 40 mm</t>
  </si>
  <si>
    <t>20</t>
  </si>
  <si>
    <t>28376071</t>
  </si>
  <si>
    <t>deska EPS grafitová fasádní λ=0,031 tl 30mm</t>
  </si>
  <si>
    <t>76632739</t>
  </si>
  <si>
    <t>40,194*1,1 'Přepočtené koeficientem množství</t>
  </si>
  <si>
    <t>-2101085057</t>
  </si>
  <si>
    <t>1,5*7</t>
  </si>
  <si>
    <t>2,25*4</t>
  </si>
  <si>
    <t>0,6*12</t>
  </si>
  <si>
    <t>0,45*4</t>
  </si>
  <si>
    <t>1,2*2</t>
  </si>
  <si>
    <t>22</t>
  </si>
  <si>
    <t>28376438</t>
  </si>
  <si>
    <t>deska z polystyrénu XPS, hrana rovná a strukturovaný povrch 250kPa tl 30mm</t>
  </si>
  <si>
    <t>2025016366</t>
  </si>
  <si>
    <t>(0,75+0,4+0,75+0,4)*14*0,25</t>
  </si>
  <si>
    <t>1,5*9*0,33</t>
  </si>
  <si>
    <t>19,633*1,1 'Přepočtené koeficientem množství</t>
  </si>
  <si>
    <t>23</t>
  </si>
  <si>
    <t>622221031</t>
  </si>
  <si>
    <t>Montáž kontaktního zateplení vnějších stěn lepením a mechanickým kotvením desek z minerální vlny s podélnou orientací vláken tl do 160 mm</t>
  </si>
  <si>
    <t>-1238922019</t>
  </si>
  <si>
    <t>Montáž kontaktního zateplení lepením a mechanickým kotvením z desek z minerální vlny s podélnou orientací vláken na vnější stěny, tloušťky desek přes 120 do 160 mm</t>
  </si>
  <si>
    <t>24</t>
  </si>
  <si>
    <t>63151538</t>
  </si>
  <si>
    <t>deska tepelně izolační minerální kontaktních fasád podélné vlákno λ=0,036 tl 160mm</t>
  </si>
  <si>
    <t>1287865243</t>
  </si>
  <si>
    <t>7,9*1,02 'Přepočtené koeficientem množství</t>
  </si>
  <si>
    <t>25</t>
  </si>
  <si>
    <t>622222051</t>
  </si>
  <si>
    <t>Montáž kontaktního zateplení vnějšího ostění, nadpraží nebo parapetu hl. špalety do 400 mm lepením desek z minerální vlny tl do 40 mm</t>
  </si>
  <si>
    <t>1599588513</t>
  </si>
  <si>
    <t>Montáž kontaktního zateplení vnějšího ostění, nadpraží nebo parapetu lepením z desek z minerální vlny s podélnou nebo kolmou orientací vláken hloubky špalet přes 200 do 400 mm, tloušťky desek do 40 mm</t>
  </si>
  <si>
    <t>26</t>
  </si>
  <si>
    <t>63151518</t>
  </si>
  <si>
    <t>deska tepelně izolační minerální kontaktních fasád podélné vlákno λ=0,036 tl 40mm</t>
  </si>
  <si>
    <t>-25899519</t>
  </si>
  <si>
    <t>(2+0,9+2)*0,33</t>
  </si>
  <si>
    <t>1,617*1,1 'Přepočtené koeficientem množství</t>
  </si>
  <si>
    <t>28</t>
  </si>
  <si>
    <t>622251101</t>
  </si>
  <si>
    <t>Příplatek k cenám kontaktního zateplení stěn za použití tepelněizolačních zátek z polystyrenu</t>
  </si>
  <si>
    <t>-319643846</t>
  </si>
  <si>
    <t>Montáž kontaktního zateplení lepením a mechanickým kotvením Příplatek k cenám za zápustnou montáž kotev s použitím tepelněizolačních zátek na vnější stěny z polystyrenu</t>
  </si>
  <si>
    <t>29</t>
  </si>
  <si>
    <t>622251105</t>
  </si>
  <si>
    <t>Příplatek k cenám kontaktního zateplení stěn za použití tepelněizolačních zátek z minerální vlny</t>
  </si>
  <si>
    <t>1445356283</t>
  </si>
  <si>
    <t>Montáž kontaktního zateplení lepením a mechanickým kotvením Příplatek k cenám za zápustnou montáž kotev s použitím tepelněizolačních zátek na vnější stěny z minerální vlny</t>
  </si>
  <si>
    <t>30</t>
  </si>
  <si>
    <t>622252001</t>
  </si>
  <si>
    <t>Montáž profilů kontaktního zateplení připevněných mechanicky</t>
  </si>
  <si>
    <t>-691547073</t>
  </si>
  <si>
    <t>Montáž profilů kontaktního zateplení zakládacích soklových připevněných hmoždinkami</t>
  </si>
  <si>
    <t>(19,6+20,6)</t>
  </si>
  <si>
    <t>31</t>
  </si>
  <si>
    <t>59051653</t>
  </si>
  <si>
    <t>profil zakládací Al tl 0,7mm pro ETICS pro izolant tl 160mm</t>
  </si>
  <si>
    <t>2044219961</t>
  </si>
  <si>
    <t>40,2*1,05 'Přepočtené koeficientem množství</t>
  </si>
  <si>
    <t>32</t>
  </si>
  <si>
    <t>622252002</t>
  </si>
  <si>
    <t>Montáž profilů kontaktního zateplení lepených</t>
  </si>
  <si>
    <t>-328956820</t>
  </si>
  <si>
    <t>Montáž profilů kontaktního zateplení ostatních stěnových, dilatačních apod. lepených do tmelu</t>
  </si>
  <si>
    <t>rohy</t>
  </si>
  <si>
    <t>6,5*4</t>
  </si>
  <si>
    <t>římsa</t>
  </si>
  <si>
    <t>40</t>
  </si>
  <si>
    <t>33</t>
  </si>
  <si>
    <t>63127416</t>
  </si>
  <si>
    <t>profil rohový PVC 23x23mm s výztužnou tkaninou š 100mm pro ETICS</t>
  </si>
  <si>
    <t>-600077295</t>
  </si>
  <si>
    <t>66*1,05 'Přepočtené koeficientem množství</t>
  </si>
  <si>
    <t>34</t>
  </si>
  <si>
    <t>622325111</t>
  </si>
  <si>
    <t>Oprava vnější vápenné hladké omítky členitosti 1 stěn v rozsahu do 10%</t>
  </si>
  <si>
    <t>381154260</t>
  </si>
  <si>
    <t>Oprava vápenné omítky vnějších ploch stupně členitosti 1 hladké stěn, v rozsahu opravované plochy do 10%</t>
  </si>
  <si>
    <t>36</t>
  </si>
  <si>
    <t>622532021</t>
  </si>
  <si>
    <t>Tenkovrstvá silikonová hydrofilní zrnitá omítka tl. 2,0 mm včetně penetrace vnějších stěn</t>
  </si>
  <si>
    <t>914027203</t>
  </si>
  <si>
    <t>Omítka tenkovrstvá silikonová vnějších ploch probarvená, včetně penetrace podkladu hydrofilní, s regulací vlhkosti na povrchu a se zvýšenou ochranou proti mikroorganismům zrnitá, tloušťky 2,0 mm stěn</t>
  </si>
  <si>
    <t>37</t>
  </si>
  <si>
    <t>629135102</t>
  </si>
  <si>
    <t>Vyrovnávací vrstva pod klempířské prvky z MC š do 300 mm</t>
  </si>
  <si>
    <t>-1248613181</t>
  </si>
  <si>
    <t>Vyrovnávací vrstva z cementové malty pod klempířskými prvky šířky přes 150 do 300 mm</t>
  </si>
  <si>
    <t>0,75*2</t>
  </si>
  <si>
    <t>38</t>
  </si>
  <si>
    <t>629991011</t>
  </si>
  <si>
    <t>Zakrytí výplní otvorů a svislých ploch fólií přilepenou lepící páskou</t>
  </si>
  <si>
    <t>-12016696</t>
  </si>
  <si>
    <t>Zakrytí vnějších ploch před znečištěním včetně pozdějšího odkrytí výplní otvorů a svislých ploch fólií přilepenou lepící páskou</t>
  </si>
  <si>
    <t>0,4*0,75*12</t>
  </si>
  <si>
    <t>1,5*1,5*7</t>
  </si>
  <si>
    <t>2,25*1,5*4</t>
  </si>
  <si>
    <t>0,6*1,5*12</t>
  </si>
  <si>
    <t>1,5*0,75</t>
  </si>
  <si>
    <t>1,2*2,3*2</t>
  </si>
  <si>
    <t>0,5*1,5*2</t>
  </si>
  <si>
    <t>0,75*1,5*2</t>
  </si>
  <si>
    <t>0,9*2*2</t>
  </si>
  <si>
    <t>39</t>
  </si>
  <si>
    <t>629995101</t>
  </si>
  <si>
    <t>Očištění vnějších ploch tlakovou vodou</t>
  </si>
  <si>
    <t>1968495280</t>
  </si>
  <si>
    <t>Očištění vnějších ploch tlakovou vodou omytím</t>
  </si>
  <si>
    <t>138</t>
  </si>
  <si>
    <t>629999011</t>
  </si>
  <si>
    <t>Příplatek k úpravám povrchů za provádění styku dvou barev nebo struktur na fasádě</t>
  </si>
  <si>
    <t>-1428752910</t>
  </si>
  <si>
    <t>Příplatky k cenám úprav vnějších povrchů za zvýšenou pracnost při provádění styku dvou struktur na fasádě</t>
  </si>
  <si>
    <t>šambrány kolem oken</t>
  </si>
  <si>
    <t>5,5*7</t>
  </si>
  <si>
    <t>7*2</t>
  </si>
  <si>
    <t>6*4</t>
  </si>
  <si>
    <t>4,5*2</t>
  </si>
  <si>
    <t>4,2*12</t>
  </si>
  <si>
    <t>3,8</t>
  </si>
  <si>
    <t>61</t>
  </si>
  <si>
    <t>Úprava povrchů vnitřních</t>
  </si>
  <si>
    <t>593899421</t>
  </si>
  <si>
    <t>podhled v suterénu</t>
  </si>
  <si>
    <t>138,4</t>
  </si>
  <si>
    <t>41</t>
  </si>
  <si>
    <t>621221021</t>
  </si>
  <si>
    <t>Montáž kontaktního zateplení podhledů lepením a mechanickým kotvením desek z minerální vlny s podélnou orientací tl do 120 mm</t>
  </si>
  <si>
    <t>-1745543495</t>
  </si>
  <si>
    <t>Montáž kontaktního zateplení lepením a mechanickým kotvením z desek z minerální vlny s podélnou orientací vláken na vnější podhledy, tloušťky desek přes 80 do 120 mm</t>
  </si>
  <si>
    <t>42</t>
  </si>
  <si>
    <t>63152379</t>
  </si>
  <si>
    <t>deska tepelně izolační minerální kontaktních pro podhledy finální s povrchovou úpravou λ=0,037 tl 100mm</t>
  </si>
  <si>
    <t>-354713399</t>
  </si>
  <si>
    <t>138,4*1,02 'Přepočtené koeficientem množství</t>
  </si>
  <si>
    <t>63</t>
  </si>
  <si>
    <t>Podlahy a podlahové konstrukce</t>
  </si>
  <si>
    <t>43</t>
  </si>
  <si>
    <t>631351101</t>
  </si>
  <si>
    <t>Zřízení bednění rýh a hran v podlahách</t>
  </si>
  <si>
    <t>1581494038</t>
  </si>
  <si>
    <t>Bednění v podlahách rýh a hran zřízení</t>
  </si>
  <si>
    <t>4,6*1,1</t>
  </si>
  <si>
    <t>44</t>
  </si>
  <si>
    <t>631351102</t>
  </si>
  <si>
    <t>Odstranění bednění rýh a hran v podlahách</t>
  </si>
  <si>
    <t>656402424</t>
  </si>
  <si>
    <t>Bednění v podlahách rýh a hran odstranění</t>
  </si>
  <si>
    <t>45</t>
  </si>
  <si>
    <t>632450134</t>
  </si>
  <si>
    <t>Vyrovnávací cementový potěr tl do 50 mm ze suchých směsí provedený v ploše</t>
  </si>
  <si>
    <t>-1149126432</t>
  </si>
  <si>
    <t>Potěr cementový vyrovnávací ze suchých směsí v ploše o průměrné (střední) tl. přes 40 do 50 mm</t>
  </si>
  <si>
    <t>46</t>
  </si>
  <si>
    <t>632451232</t>
  </si>
  <si>
    <t>Potěr cementový samonivelační litý C25 tl do 40 mm</t>
  </si>
  <si>
    <t>1229176729</t>
  </si>
  <si>
    <t>Potěr cementový samonivelační litý tř. C 25, tl. přes 35 do 40 mm</t>
  </si>
  <si>
    <t>47</t>
  </si>
  <si>
    <t>632459124</t>
  </si>
  <si>
    <t>Příplatek k potěrům tl do 40 mm za sklon přes 15 do 30°</t>
  </si>
  <si>
    <t>-10758796</t>
  </si>
  <si>
    <t>Příplatky k cenám potěrů za sklon od vodorovné roviny přes 15 do 30°, tl. potěru přes 30 do 40 mm</t>
  </si>
  <si>
    <t>48</t>
  </si>
  <si>
    <t>632459175</t>
  </si>
  <si>
    <t>Příplatek k potěrům tl do 50 mm za plochu do 5 m2</t>
  </si>
  <si>
    <t>-1035944641</t>
  </si>
  <si>
    <t>Příplatky k cenám potěrů za malou plochu do 5 m2 jednotlivě, tl. potěru přes 40 do 50 mm</t>
  </si>
  <si>
    <t>Ostatní konstrukce a práce, bourání</t>
  </si>
  <si>
    <t>50</t>
  </si>
  <si>
    <t>952901111</t>
  </si>
  <si>
    <t>Vyčištění budov bytové a občanské výstavby při výšce podlaží do 4 m</t>
  </si>
  <si>
    <t>-823816409</t>
  </si>
  <si>
    <t>Vyčištění budov nebo objektů před předáním do užívání budov bytové nebo občanské výstavby, světlé výšky podlaží do 4 m</t>
  </si>
  <si>
    <t>suteren</t>
  </si>
  <si>
    <t>podlaha na půdě</t>
  </si>
  <si>
    <t>156,58</t>
  </si>
  <si>
    <t>140</t>
  </si>
  <si>
    <t>966080103</t>
  </si>
  <si>
    <t>Bourání kontaktního zateplení z polystyrenových desek tloušťky do 120 mm</t>
  </si>
  <si>
    <t>-1220717439</t>
  </si>
  <si>
    <t>Bourání kontaktního zateplení včetně povrchové úpravy omítkou nebo nátěrem z polystyrénových desek, tloušťky přes 60 do 120 mm</t>
  </si>
  <si>
    <t>139</t>
  </si>
  <si>
    <t>968072244</t>
  </si>
  <si>
    <t>Vybourání kovových rámů oken jednoduchých včetně křídel pl do 1 m2</t>
  </si>
  <si>
    <t>-1917355717</t>
  </si>
  <si>
    <t>Vybourání kovových rámů oken s křídly, dveřních zárubní, vrat, stěn, ostění nebo obkladů okenních rámů s křídly jednoduchých, plochy do 1 m2</t>
  </si>
  <si>
    <t>sklep okna O01</t>
  </si>
  <si>
    <t>12*0,4*0,75</t>
  </si>
  <si>
    <t>51</t>
  </si>
  <si>
    <t>978015321</t>
  </si>
  <si>
    <t>Otlučení (osekání) vnější vápenné nebo vápenocementové omítky stupně členitosti 1 a 2 rozsahu do 10%</t>
  </si>
  <si>
    <t>1492713297</t>
  </si>
  <si>
    <t>Otlučení vápenných nebo vápenocementových omítek vnějších ploch s vyškrabáním spar a s očištěním zdiva stupně členitosti 1 a 2, v rozsahu do 10 %</t>
  </si>
  <si>
    <t>94</t>
  </si>
  <si>
    <t>Lešení a stavební výtahy</t>
  </si>
  <si>
    <t>52</t>
  </si>
  <si>
    <t>941111121</t>
  </si>
  <si>
    <t>Montáž lešení řadového trubkového lehkého s podlahami zatížení do 200 kg/m2 š do 1,2 m v do 10 m</t>
  </si>
  <si>
    <t>-434534295</t>
  </si>
  <si>
    <t>Montáž lešení řadového trubkového lehkého pracovního s podlahami s provozním zatížením tř. 3 do 200 kg/m2 šířky tř. W09 přes 0,9 do 1,2 m, výšky do 10 m</t>
  </si>
  <si>
    <t>(21,6+21,6)*7,5</t>
  </si>
  <si>
    <t>53</t>
  </si>
  <si>
    <t>941111221</t>
  </si>
  <si>
    <t>Příplatek k lešení řadovému trubkovému lehkému s podlahami š 1,2 m v 10 m za první a ZKD den použití</t>
  </si>
  <si>
    <t>-1480852630</t>
  </si>
  <si>
    <t>Montáž lešení řadového trubkového lehkého pracovního s podlahami s provozním zatížením tř. 3 do 200 kg/m2 Příplatek za první a každý další den použití lešení k ceně -1121</t>
  </si>
  <si>
    <t>324*60 'Přepočtené koeficientem množství</t>
  </si>
  <si>
    <t>54</t>
  </si>
  <si>
    <t>941111821</t>
  </si>
  <si>
    <t>Demontáž lešení řadového trubkového lehkého s podlahami zatížení do 200 kg/m2 š do 1,2 m v do 10 m</t>
  </si>
  <si>
    <t>204904522</t>
  </si>
  <si>
    <t>Demontáž lešení řadového trubkového lehkého pracovního s podlahami s provozním zatížením tř. 3 do 200 kg/m2 šířky tř. W09 přes 0,9 do 1,2 m, výšky do 10 m</t>
  </si>
  <si>
    <t>55</t>
  </si>
  <si>
    <t>944511111</t>
  </si>
  <si>
    <t>Montáž ochranné sítě z textilie z umělých vláken</t>
  </si>
  <si>
    <t>-2113877779</t>
  </si>
  <si>
    <t>Montáž ochranné sítě zavěšené na konstrukci lešení z textilie z umělých vláken</t>
  </si>
  <si>
    <t>56</t>
  </si>
  <si>
    <t>944511211</t>
  </si>
  <si>
    <t>Příplatek k ochranné síti za první a ZKD den použití</t>
  </si>
  <si>
    <t>-450662222</t>
  </si>
  <si>
    <t>Montáž ochranné sítě Příplatek za první a každý další den použití sítě k ceně -1111</t>
  </si>
  <si>
    <t>57</t>
  </si>
  <si>
    <t>944511811</t>
  </si>
  <si>
    <t>Demontáž ochranné sítě z textilie z umělých vláken</t>
  </si>
  <si>
    <t>-1936336042</t>
  </si>
  <si>
    <t>Demontáž ochranné sítě zavěšené na konstrukci lešení z textilie z umělých vláken</t>
  </si>
  <si>
    <t>58</t>
  </si>
  <si>
    <t>944711113</t>
  </si>
  <si>
    <t>Montáž záchytné stříšky š do 2,5 m</t>
  </si>
  <si>
    <t>1755692414</t>
  </si>
  <si>
    <t>Montáž záchytné stříšky zřizované současně s lehkým nebo těžkým lešením, šířky přes 2,0 do 2,5 m</t>
  </si>
  <si>
    <t>59</t>
  </si>
  <si>
    <t>944711213</t>
  </si>
  <si>
    <t>Příplatek k záchytné stříšce š do 2,5 m za první a ZKD den použití</t>
  </si>
  <si>
    <t>366398206</t>
  </si>
  <si>
    <t>Montáž záchytné stříšky Příplatek za první a každý další den použití záchytné stříšky k ceně -1113</t>
  </si>
  <si>
    <t>2,5*60 'Přepočtené koeficientem množství</t>
  </si>
  <si>
    <t>60</t>
  </si>
  <si>
    <t>944711813</t>
  </si>
  <si>
    <t>Demontáž záchytné stříšky š do 2,5 m</t>
  </si>
  <si>
    <t>-1097609835</t>
  </si>
  <si>
    <t>Demontáž záchytné stříšky zřizované současně s lehkým nebo těžkým lešením, šířky přes 2,0 do 2,5 m</t>
  </si>
  <si>
    <t>997</t>
  </si>
  <si>
    <t>Přesun sutě</t>
  </si>
  <si>
    <t>997013213</t>
  </si>
  <si>
    <t>Vnitrostaveništní doprava suti a vybouraných hmot pro budovy v do 12 m ručně</t>
  </si>
  <si>
    <t>t</t>
  </si>
  <si>
    <t>939562259</t>
  </si>
  <si>
    <t>Vnitrostaveništní doprava suti a vybouraných hmot vodorovně do 50 m svisle ručně pro budovy a haly výšky přes 9 do 12 m</t>
  </si>
  <si>
    <t>62</t>
  </si>
  <si>
    <t>997013501</t>
  </si>
  <si>
    <t>Odvoz suti a vybouraných hmot na skládku nebo meziskládku do 1 km se složením</t>
  </si>
  <si>
    <t>1964306699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</si>
  <si>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</si>
  <si>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</si>
  <si>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</si>
  <si>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-878222516</t>
  </si>
  <si>
    <t>Odvoz suti a vybouraných hmot na skládku nebo meziskládku se složením, na vzdálenost Příplatek k ceně za každý další i započatý 1 km přes 1 km</t>
  </si>
  <si>
    <t>7,277*14 'Přepočtené koeficientem množství</t>
  </si>
  <si>
    <t>64</t>
  </si>
  <si>
    <t>997013631</t>
  </si>
  <si>
    <t>Poplatek za uložení na skládce (skládkovné) stavebního odpadu směsného kód odpadu 17 09 04</t>
  </si>
  <si>
    <t>750185295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</si>
  <si>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</si>
  <si>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</si>
  <si>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</si>
  <si>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65</t>
  </si>
  <si>
    <t>998018002</t>
  </si>
  <si>
    <t>Přesun hmot ruční pro budovy v do 12 m</t>
  </si>
  <si>
    <t>1627182738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</si>
  <si>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</si>
  <si>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</si>
  <si>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Práce a dodávky PSV</t>
  </si>
  <si>
    <t>711</t>
  </si>
  <si>
    <t>Izolace proti vodě, vlhkosti a plynům</t>
  </si>
  <si>
    <t>66</t>
  </si>
  <si>
    <t>711413111</t>
  </si>
  <si>
    <t>Izolace proti vodě za studena vodorovná těsnicí hmotou dvousložkovou na bázi polymery modifikované živičné emulze</t>
  </si>
  <si>
    <t>-1990767011</t>
  </si>
  <si>
    <t>Izolace proti povrchové a podpovrchové vodě natěradly a tmely za studena na ploše vodorovné V těsnicí hmotou dvousložkovou bitumenovou</t>
  </si>
  <si>
    <t>67</t>
  </si>
  <si>
    <t>711413121</t>
  </si>
  <si>
    <t>Izolace proti vodě za studena svislá těsnicí hmotou dvousložkovou na bázi polymery modifikované živičné emulze</t>
  </si>
  <si>
    <t>-1372482953</t>
  </si>
  <si>
    <t>Izolace proti povrchové a podpovrchové vodě natěradly a tmely za studena na ploše svislé S těsnicí hmotou dvousložkovou bitumenovou</t>
  </si>
  <si>
    <t>sokl balkon</t>
  </si>
  <si>
    <t>(3,1+3,1)*0,15</t>
  </si>
  <si>
    <t>68</t>
  </si>
  <si>
    <t>998711202</t>
  </si>
  <si>
    <t>Přesun hmot procentní pro izolace proti vodě, vlhkosti a plynům v objektech v do 12 m</t>
  </si>
  <si>
    <t>%</t>
  </si>
  <si>
    <t>-1720469657</t>
  </si>
  <si>
    <t>Přesun hmot pro izolace proti vodě, vlhkosti a plynům stanovený procentní sazbou (%) z ceny vodorovná dopravní vzdálenost do 50 m v objektech výšky přes 6 do 12 m</t>
  </si>
  <si>
    <t>712</t>
  </si>
  <si>
    <t>Povlakové krytiny</t>
  </si>
  <si>
    <t>69</t>
  </si>
  <si>
    <t>712332122</t>
  </si>
  <si>
    <t>Povlaková krytina plochých střech nopovou folií s filtrační textilií, nopek v 8 mm, tl do 0,6 mm</t>
  </si>
  <si>
    <t>1625367631</t>
  </si>
  <si>
    <t>Povlakové krytiny střech plochých na sucho nopová fólie vrstva ochranná, drenážní s nakašírovanou filtrační textilií výška nopku 8 mm, tl. fólie do 0,6 mm</t>
  </si>
  <si>
    <t>70</t>
  </si>
  <si>
    <t>998712202</t>
  </si>
  <si>
    <t>Přesun hmot procentní pro krytiny povlakové v objektech v do 12 m</t>
  </si>
  <si>
    <t>72384419</t>
  </si>
  <si>
    <t>Přesun hmot pro povlakové krytiny stanovený procentní sazbou (%) z ceny vodorovná dopravní vzdálenost do 50 m v objektech výšky přes 6 do 12 m</t>
  </si>
  <si>
    <t>713</t>
  </si>
  <si>
    <t>Izolace tepelné</t>
  </si>
  <si>
    <t>71</t>
  </si>
  <si>
    <t>713121121</t>
  </si>
  <si>
    <t>Montáž izolace tepelné podlah volně kladenými rohožemi, pásy, dílci, deskami 2 vrstvy</t>
  </si>
  <si>
    <t>-792396687</t>
  </si>
  <si>
    <t>Montáž tepelné izolace podlah rohožemi, pásy, deskami, dílci, bloky (izolační materiál ve specifikaci) kladenými volně dvouvrstvá</t>
  </si>
  <si>
    <t>strop nad schodištěm</t>
  </si>
  <si>
    <t>7,4</t>
  </si>
  <si>
    <t>72</t>
  </si>
  <si>
    <t>63148105</t>
  </si>
  <si>
    <t>deska tepelně izolační minerální univerzální λ=0,038-0,039 tl 120mm</t>
  </si>
  <si>
    <t>-1505167731</t>
  </si>
  <si>
    <t>163,98*2,04 'Přepočtené koeficientem množství</t>
  </si>
  <si>
    <t>73</t>
  </si>
  <si>
    <t>713122111</t>
  </si>
  <si>
    <t>Parotěsná vrstva pro půdy vodorovná</t>
  </si>
  <si>
    <t>2000654688</t>
  </si>
  <si>
    <t>Izolace pro pochozí půdy parotěsná vrstva na ploše vodorovné V</t>
  </si>
  <si>
    <t>74</t>
  </si>
  <si>
    <t>713151111</t>
  </si>
  <si>
    <t>Montáž izolace tepelné střech šikmých kladené volně mezi krokve rohoží, pásů, desek</t>
  </si>
  <si>
    <t>808762294</t>
  </si>
  <si>
    <t>Montáž tepelné izolace střech šikmých rohožemi, pásy, deskami (izolační materiál ve specifikaci) kladenými volně mezi krokve</t>
  </si>
  <si>
    <t>střecha nad schodištěm</t>
  </si>
  <si>
    <t>8,8</t>
  </si>
  <si>
    <t>75</t>
  </si>
  <si>
    <t>28376811</t>
  </si>
  <si>
    <t>deska fenolická tepelně izolační fasádní λ=0,021 tl 160mm</t>
  </si>
  <si>
    <t>700190454</t>
  </si>
  <si>
    <t>8,8*1,02 'Přepočtené koeficientem množství</t>
  </si>
  <si>
    <t>76</t>
  </si>
  <si>
    <t>998713202</t>
  </si>
  <si>
    <t>Přesun hmot procentní pro izolace tepelné v objektech v do 12 m</t>
  </si>
  <si>
    <t>776412522</t>
  </si>
  <si>
    <t>Přesun hmot pro izolace tepelné stanovený procentní sazbou (%) z ceny vodorovná dopravní vzdálenost do 50 m v objektech výšky přes 6 do 12 m</t>
  </si>
  <si>
    <t>762</t>
  </si>
  <si>
    <t>Konstrukce tesařské</t>
  </si>
  <si>
    <t>77</t>
  </si>
  <si>
    <t>762341046</t>
  </si>
  <si>
    <t>Bednění střech rovných z desek OSB tl 22 mm na pero a drážku šroubovaných na rošt</t>
  </si>
  <si>
    <t>-1917185530</t>
  </si>
  <si>
    <t>Bednění a laťování bednění střech rovných sklonu do 60° s vyřezáním otvorů z dřevoštěpkových desek OSB šroubovaných na rošt na pero a drážku, tloušťky desky 22 mm</t>
  </si>
  <si>
    <t>78</t>
  </si>
  <si>
    <t>762511247</t>
  </si>
  <si>
    <t>Podlahové kce podkladové z desek OSB tl 25 mm na sraz šroubovaných</t>
  </si>
  <si>
    <t>-1517278483</t>
  </si>
  <si>
    <t>Podlahové konstrukce podkladové z dřevoštěpkových desek OSB jednovrstvých šroubovaných na sraz, tloušťky desky 25 mm</t>
  </si>
  <si>
    <t>podlaha na MV na půdě</t>
  </si>
  <si>
    <t>3+4</t>
  </si>
  <si>
    <t>7*1,6 'Přepočtené koeficientem množství</t>
  </si>
  <si>
    <t>79</t>
  </si>
  <si>
    <t>998762202</t>
  </si>
  <si>
    <t>Přesun hmot procentní pro kce tesařské v objektech v do 12 m</t>
  </si>
  <si>
    <t>415238154</t>
  </si>
  <si>
    <t>Přesun hmot pro konstrukce tesařské stanovený procentní sazbou (%) z ceny vodorovná dopravní vzdálenost do 50 m v objektech výšky přes 6 do 12 m</t>
  </si>
  <si>
    <t>764</t>
  </si>
  <si>
    <t>Konstrukce klempířské</t>
  </si>
  <si>
    <t>80</t>
  </si>
  <si>
    <t>764001821</t>
  </si>
  <si>
    <t>Demontáž krytiny ze svitků nebo tabulí do suti</t>
  </si>
  <si>
    <t>1987077887</t>
  </si>
  <si>
    <t>Demontáž klempířských konstrukcí krytiny ze svitků nebo tabulí do suti</t>
  </si>
  <si>
    <t>KL15 stříška</t>
  </si>
  <si>
    <t>3,6*1,14</t>
  </si>
  <si>
    <t>81</t>
  </si>
  <si>
    <t>764002851</t>
  </si>
  <si>
    <t>Demontáž oplechování parapetů do suti</t>
  </si>
  <si>
    <t>-1553484993</t>
  </si>
  <si>
    <t>Demontáž klempířských konstrukcí oplechování parapetů do suti</t>
  </si>
  <si>
    <t>KL10-14</t>
  </si>
  <si>
    <t>10*1,5</t>
  </si>
  <si>
    <t>4*2,25</t>
  </si>
  <si>
    <t>12*0,6</t>
  </si>
  <si>
    <t>2*0,75</t>
  </si>
  <si>
    <t>2*0,5</t>
  </si>
  <si>
    <t>82</t>
  </si>
  <si>
    <t>764002861</t>
  </si>
  <si>
    <t>Demontáž oplechování říms a ozdobných prvků do suti</t>
  </si>
  <si>
    <t>-490588163</t>
  </si>
  <si>
    <t>Demontáž klempířských konstrukcí oplechování říms do suti</t>
  </si>
  <si>
    <t>83</t>
  </si>
  <si>
    <t>764004801</t>
  </si>
  <si>
    <t>Demontáž podokapního žlabu do suti</t>
  </si>
  <si>
    <t>276054943</t>
  </si>
  <si>
    <t>Demontáž klempířských konstrukcí žlabu podokapního do suti</t>
  </si>
  <si>
    <t>KL05</t>
  </si>
  <si>
    <t>3,5</t>
  </si>
  <si>
    <t>KL01-03</t>
  </si>
  <si>
    <t>19,1+19,1+9,5</t>
  </si>
  <si>
    <t>84</t>
  </si>
  <si>
    <t>764004861</t>
  </si>
  <si>
    <t>Demontáž svodu do suti</t>
  </si>
  <si>
    <t>1063508778</t>
  </si>
  <si>
    <t>Demontáž klempířských konstrukcí svodu do suti</t>
  </si>
  <si>
    <t>KL06-09</t>
  </si>
  <si>
    <t>2,6+7,3+7,4+6,8+6,8</t>
  </si>
  <si>
    <t>85</t>
  </si>
  <si>
    <t>764111641</t>
  </si>
  <si>
    <t>Krytina střechy rovné drážkováním ze svitků z Pz plechu s povrchovou úpravou do rš 670 mm sklonu do 30°</t>
  </si>
  <si>
    <t>1659029515</t>
  </si>
  <si>
    <t>Krytina ze svitků nebo z taškových tabulí z pozinkovaného plechu s povrchovou úpravou s úpravou u okapů, prostupů a výčnělků střechy rovné drážkováním ze svitků do rš 670 mm, sklon střechy do 30°</t>
  </si>
  <si>
    <t>86</t>
  </si>
  <si>
    <t>764216605</t>
  </si>
  <si>
    <t>Oplechování rovných parapetů mechanicky kotvené z Pz s povrchovou úpravou rš 400 mm</t>
  </si>
  <si>
    <t>2026269704</t>
  </si>
  <si>
    <t>Oplechování parapetů z pozinkovaného plechu s povrchovou úpravou rovných mechanicky kotvené, bez rohů rš 400 mm</t>
  </si>
  <si>
    <t>87</t>
  </si>
  <si>
    <t>764216665</t>
  </si>
  <si>
    <t>Příplatek za zvýšenou pracnost oplechování rohů rovných parapetů z PZ s povrch úpravou rš do 400 mm</t>
  </si>
  <si>
    <t>kus</t>
  </si>
  <si>
    <t>-615821381</t>
  </si>
  <si>
    <t>Oplechování parapetů z pozinkovaného plechu s povrchovou úpravou rovných celoplošně lepené, bez rohů Příplatek k cenám za zvýšenou pracnost při provedení rohu nebo koutu do rš 400 mm</t>
  </si>
  <si>
    <t>10*2</t>
  </si>
  <si>
    <t>4*2</t>
  </si>
  <si>
    <t>12*2</t>
  </si>
  <si>
    <t>2*2</t>
  </si>
  <si>
    <t>88</t>
  </si>
  <si>
    <t>764218605</t>
  </si>
  <si>
    <t>Oplechování rovné římsy mechanicky kotvené z Pz s upraveným povrchem rš 400 mm</t>
  </si>
  <si>
    <t>-1685736881</t>
  </si>
  <si>
    <t>Oplechování říms a ozdobných prvků z pozinkovaného plechu s povrchovou úpravou rovných, bez rohů mechanicky kotvené rš 400 mm</t>
  </si>
  <si>
    <t>KL16 římsa</t>
  </si>
  <si>
    <t>3,35</t>
  </si>
  <si>
    <t>89</t>
  </si>
  <si>
    <t>764511601</t>
  </si>
  <si>
    <t>Žlab podokapní půlkruhový z Pz s povrchovou úpravou rš 250 mm</t>
  </si>
  <si>
    <t>1620912539</t>
  </si>
  <si>
    <t>Žlab podokapní z pozinkovaného plechu s povrchovou úpravou včetně háků a čel půlkruhový do rš 280 mm</t>
  </si>
  <si>
    <t>90</t>
  </si>
  <si>
    <t>764511602</t>
  </si>
  <si>
    <t>Žlab podokapní půlkruhový z Pz s povrchovou úpravou rš 330 mm</t>
  </si>
  <si>
    <t>-91569882</t>
  </si>
  <si>
    <t>Žlab podokapní z pozinkovaného plechu s povrchovou úpravou včetně háků a čel půlkruhový rš 330 mm</t>
  </si>
  <si>
    <t>91</t>
  </si>
  <si>
    <t>764511622</t>
  </si>
  <si>
    <t>Roh nebo kout půlkruhového podokapního žlabu z Pz s povrchovou úpravou rš 330 mm</t>
  </si>
  <si>
    <t>-888046707</t>
  </si>
  <si>
    <t>Žlab podokapní z pozinkovaného plechu s povrchovou úpravou včetně háků a čel roh nebo kout, žlabu půlkruhového rš 330 mm</t>
  </si>
  <si>
    <t>KL04</t>
  </si>
  <si>
    <t>92</t>
  </si>
  <si>
    <t>764511643</t>
  </si>
  <si>
    <t>Kotlík oválný (trychtýřový) pro podokapní žlaby z Pz s povrchovou úpravou 330/120 mm</t>
  </si>
  <si>
    <t>-552202053</t>
  </si>
  <si>
    <t>Žlab podokapní z pozinkovaného plechu s povrchovou úpravou včetně háků a čel kotlík oválný (trychtýřový), rš žlabu/průměr svodu 330/120 mm</t>
  </si>
  <si>
    <t>93</t>
  </si>
  <si>
    <t>764518621</t>
  </si>
  <si>
    <t>Svody kruhové včetně objímek, kolen, odskoků z Pz s povrchovou úpravou průměru do 90 mm</t>
  </si>
  <si>
    <t>-620128630</t>
  </si>
  <si>
    <t>Svod z pozinkovaného plechu s upraveným povrchem včetně objímek, kolen a odskoků kruhový, průměru do 90 mm</t>
  </si>
  <si>
    <t>KL06</t>
  </si>
  <si>
    <t>2,6</t>
  </si>
  <si>
    <t>764518623</t>
  </si>
  <si>
    <t>Svody kruhové včetně objímek, kolen, odskoků z Pz s povrchovou úpravou průměru 120 mm</t>
  </si>
  <si>
    <t>-1822794319</t>
  </si>
  <si>
    <t>Svod z pozinkovaného plechu s upraveným povrchem včetně objímek, kolen a odskoků kruhový, průměru 120 mm</t>
  </si>
  <si>
    <t>KL07-09</t>
  </si>
  <si>
    <t>7,3+7,4+6,8+6,8</t>
  </si>
  <si>
    <t>95</t>
  </si>
  <si>
    <t>998764202</t>
  </si>
  <si>
    <t>Přesun hmot procentní pro konstrukce klempířské v objektech v do 12 m</t>
  </si>
  <si>
    <t>56655114</t>
  </si>
  <si>
    <t>Přesun hmot pro konstrukce klempířské stanovený procentní sazbou (%) z ceny vodorovná dopravní vzdálenost do 50 m v objektech výšky přes 6 do 12 m</t>
  </si>
  <si>
    <t>766</t>
  </si>
  <si>
    <t>Konstrukce truhlářské</t>
  </si>
  <si>
    <t>96</t>
  </si>
  <si>
    <t>766622216</t>
  </si>
  <si>
    <t>Montáž plastových oken plochy do 1 m2 otevíravých s rámem do zdiva</t>
  </si>
  <si>
    <t>385254340</t>
  </si>
  <si>
    <t>Montáž oken plastových plochy do 1 m2 včetně montáže rámu otevíravých do zdiva</t>
  </si>
  <si>
    <t>97</t>
  </si>
  <si>
    <t>61140049</t>
  </si>
  <si>
    <t>okno plastové otevíravé/sklopné dvojsklo do plochy 1m2</t>
  </si>
  <si>
    <t>2099171842</t>
  </si>
  <si>
    <t>okno sklep O01</t>
  </si>
  <si>
    <t>98</t>
  </si>
  <si>
    <t>767640111</t>
  </si>
  <si>
    <t>Montáž dveří ocelových vchodových jednokřídlových bez nadsvětlíku</t>
  </si>
  <si>
    <t>1084770894</t>
  </si>
  <si>
    <t>Montáž dveří ocelových vchodových jednokřídlových bez nadsvětlíku</t>
  </si>
  <si>
    <t>99</t>
  </si>
  <si>
    <t>55341246</t>
  </si>
  <si>
    <t>dveře Al vchodové jednokřídlové š 900mm</t>
  </si>
  <si>
    <t>-596192005</t>
  </si>
  <si>
    <t>134</t>
  </si>
  <si>
    <t>766660717</t>
  </si>
  <si>
    <t>Montáž dveřních křídel samozavírače na ocelovou zárubeň</t>
  </si>
  <si>
    <t>1895167671</t>
  </si>
  <si>
    <t>Montáž dveřních doplňků samozavírače na zárubeň ocelovou</t>
  </si>
  <si>
    <t>135</t>
  </si>
  <si>
    <t>54917250</t>
  </si>
  <si>
    <t>samozavírač dveří hydraulický K214 č.11 zlatá bronz</t>
  </si>
  <si>
    <t>-554769996</t>
  </si>
  <si>
    <t>136</t>
  </si>
  <si>
    <t>766660734</t>
  </si>
  <si>
    <t>Montáž dveřního bezpečnostního kování - panikového</t>
  </si>
  <si>
    <t>-1827422423</t>
  </si>
  <si>
    <t>Montáž dveřních doplňků dveřního kování bezpečnostního panikového kování</t>
  </si>
  <si>
    <t>137</t>
  </si>
  <si>
    <t>766001</t>
  </si>
  <si>
    <t>Panikové kování -sada pro dveře se štítkem, klika/klika + zámek</t>
  </si>
  <si>
    <t>-1317556645</t>
  </si>
  <si>
    <t>100</t>
  </si>
  <si>
    <t>998766202</t>
  </si>
  <si>
    <t>Přesun hmot procentní pro konstrukce truhlářské v objektech v do 12 m</t>
  </si>
  <si>
    <t>1667786473</t>
  </si>
  <si>
    <t>Přesun hmot pro konstrukce truhlářské stanovený procentní sazbou (%) z ceny vodorovná dopravní vzdálenost do 50 m v objektech výšky přes 6 do 12 m</t>
  </si>
  <si>
    <t>767</t>
  </si>
  <si>
    <t>Konstrukce zámečnické</t>
  </si>
  <si>
    <t>101</t>
  </si>
  <si>
    <t>767161111</t>
  </si>
  <si>
    <t>Montáž zábradlí rovného z trubek do zdi hmotnosti do 20 kg</t>
  </si>
  <si>
    <t>2135506825</t>
  </si>
  <si>
    <t>Montáž zábradlí rovného z trubek nebo tenkostěnných profilů do zdiva, hmotnosti 1 m zábradlí do 20 kg</t>
  </si>
  <si>
    <t>balkony</t>
  </si>
  <si>
    <t>6,8</t>
  </si>
  <si>
    <t>102</t>
  </si>
  <si>
    <t>767161833</t>
  </si>
  <si>
    <t>Demontáž zábradlí rovného nerozebíratelného hmotnosti 1 m zábradlí do 20 kg k dalšímu použítí</t>
  </si>
  <si>
    <t>2070823429</t>
  </si>
  <si>
    <t>Demontáž zábradlí k dalšímu použití rovného nerozebíratelný spoj hmotnosti 1 m zábradlí do 20 kg</t>
  </si>
  <si>
    <t>141</t>
  </si>
  <si>
    <t>767995111</t>
  </si>
  <si>
    <t>Montáž atypických zámečnických konstrukcí hmotnosti do 5 kg</t>
  </si>
  <si>
    <t>kg</t>
  </si>
  <si>
    <t>-1332627531</t>
  </si>
  <si>
    <t>Montáž ostatních atypických zámečnických konstrukcí hmotnosti do 5 kg</t>
  </si>
  <si>
    <t>HUP</t>
  </si>
  <si>
    <t>3,2</t>
  </si>
  <si>
    <t>Ele</t>
  </si>
  <si>
    <t>2,8</t>
  </si>
  <si>
    <t>142</t>
  </si>
  <si>
    <t>55343513</t>
  </si>
  <si>
    <t>dvířka na hlavní uzávěr plynu nerez HUP 600x600mm</t>
  </si>
  <si>
    <t>-1342509252</t>
  </si>
  <si>
    <t>143</t>
  </si>
  <si>
    <t>55343551</t>
  </si>
  <si>
    <t>dvířka revizní nerezová bez otvorů pro elektroměřidla 405x605mm</t>
  </si>
  <si>
    <t>-665374337</t>
  </si>
  <si>
    <t>103</t>
  </si>
  <si>
    <t>998767202</t>
  </si>
  <si>
    <t>Přesun hmot procentní pro zámečnické konstrukce v objektech v do 12 m</t>
  </si>
  <si>
    <t>-1970058435</t>
  </si>
  <si>
    <t>Přesun hmot pro zámečnické konstrukce stanovený procentní sazbou (%) z ceny vodorovná dopravní vzdálenost do 50 m v objektech výšky přes 6 do 12 m</t>
  </si>
  <si>
    <t>771</t>
  </si>
  <si>
    <t>Podlahy z dlaždic</t>
  </si>
  <si>
    <t>104</t>
  </si>
  <si>
    <t>771592011</t>
  </si>
  <si>
    <t>Čištění vnitřních ploch podlah nebo schodišť po položení dlažby chemickými prostředky</t>
  </si>
  <si>
    <t>-1404937700</t>
  </si>
  <si>
    <t>Čištění vnitřních ploch po položení dlažby podlah nebo schodišť chemickými prostředky</t>
  </si>
  <si>
    <t>105</t>
  </si>
  <si>
    <t>781161022</t>
  </si>
  <si>
    <t>Montáž profilu ukončujícího pro dlažbu na balkonech a terasách</t>
  </si>
  <si>
    <t>1538504612</t>
  </si>
  <si>
    <t>Příprava podkladu před provedením obkladu montáž profilu ukončujícího profilu pro balkony a terasy</t>
  </si>
  <si>
    <t>106</t>
  </si>
  <si>
    <t>59054297</t>
  </si>
  <si>
    <t>profil ukončovací s okapničkou děrovaná hrana s drenáží barevný lak Al dl 2,5m v 15mm</t>
  </si>
  <si>
    <t>-275359915</t>
  </si>
  <si>
    <t>6,8*1,1 'Přepočtené koeficientem množství</t>
  </si>
  <si>
    <t>107</t>
  </si>
  <si>
    <t>59054434</t>
  </si>
  <si>
    <t>roh 90° set odtok vlevo žlabový systém balkónový barevný lak Al (1ks roh, 2ks spojky, 1ks roh krycího profilu)</t>
  </si>
  <si>
    <t>sada</t>
  </si>
  <si>
    <t>1779962348</t>
  </si>
  <si>
    <t>1,81818181818182*1,1 'Přepočtené koeficientem množství</t>
  </si>
  <si>
    <t>108</t>
  </si>
  <si>
    <t>771121011</t>
  </si>
  <si>
    <t>Nátěr penetrační na podlahu</t>
  </si>
  <si>
    <t>1012634769</t>
  </si>
  <si>
    <t>Příprava podkladu před provedením dlažby nátěr penetrační na podlahu</t>
  </si>
  <si>
    <t>109</t>
  </si>
  <si>
    <t>771471810</t>
  </si>
  <si>
    <t>Demontáž soklíků z dlaždic keramických kladených do malty rovných</t>
  </si>
  <si>
    <t>1928885519</t>
  </si>
  <si>
    <t>(3,1+3,1)</t>
  </si>
  <si>
    <t>110</t>
  </si>
  <si>
    <t>771474114</t>
  </si>
  <si>
    <t>Montáž soklů z dlaždic keramických rovných flexibilní lepidlo v do 150 mm</t>
  </si>
  <si>
    <t>-704324670</t>
  </si>
  <si>
    <t>Montáž soklů z dlaždic keramických lepených flexibilním lepidlem rovných, výšky přes 120 do 150 mm</t>
  </si>
  <si>
    <t>111</t>
  </si>
  <si>
    <t>59761416</t>
  </si>
  <si>
    <t>sokl-dlažba keramická slinutá hladká do interiéru i exteriéru 300x80mm</t>
  </si>
  <si>
    <t>-540441747</t>
  </si>
  <si>
    <t>6,2/0,3</t>
  </si>
  <si>
    <t>20,667*1,1 'Přepočtené koeficientem množství</t>
  </si>
  <si>
    <t>112</t>
  </si>
  <si>
    <t>771571810</t>
  </si>
  <si>
    <t>Demontáž podlah z dlaždic keramických kladených do malty</t>
  </si>
  <si>
    <t>-2076746462</t>
  </si>
  <si>
    <t>113</t>
  </si>
  <si>
    <t>771574263</t>
  </si>
  <si>
    <t>Montáž podlah keramických pro mechanické zatížení protiskluzných lepených flexibilním lepidlem do 12 ks/m2</t>
  </si>
  <si>
    <t>1594702925</t>
  </si>
  <si>
    <t>Montáž podlah z dlaždic keramických lepených flexibilním lepidlem maloformátových pro vysoké mechanické zatížení protiskluzných nebo reliéfních (bezbariérových) přes 9 do 12 ks/m2</t>
  </si>
  <si>
    <t>114</t>
  </si>
  <si>
    <t>59761409</t>
  </si>
  <si>
    <t>dlažba keramická slinutá protiskluzná do interiéru i exteriéru pro vysoké mechanické namáhání přes 9 do 12ks/m2</t>
  </si>
  <si>
    <t>-174084839</t>
  </si>
  <si>
    <t>5,06*1,1 'Přepočtené koeficientem množství</t>
  </si>
  <si>
    <t>115</t>
  </si>
  <si>
    <t>771591241</t>
  </si>
  <si>
    <t>Izolace těsnícími pásy vnitřní kout</t>
  </si>
  <si>
    <t>1763373665</t>
  </si>
  <si>
    <t>Izolace podlahy pod dlažbu těsnícími izolačními pásy vnitřní kout</t>
  </si>
  <si>
    <t>116</t>
  </si>
  <si>
    <t>771591264</t>
  </si>
  <si>
    <t>Izolace těsnícími pásy mezi podlahou a stěnou</t>
  </si>
  <si>
    <t>-2108637685</t>
  </si>
  <si>
    <t>Izolace podlahy pod dlažbu těsnícími izolačními pásy mezi podlahou a stěnu</t>
  </si>
  <si>
    <t>117</t>
  </si>
  <si>
    <t>771591266</t>
  </si>
  <si>
    <t>Izolace podlahy těsnícími pásy s spojením na ukončovací profil</t>
  </si>
  <si>
    <t>-2014777335</t>
  </si>
  <si>
    <t>Izolace podlahy pod dlažbu těsnícími izolačními pásy s napojením na ukončující profil</t>
  </si>
  <si>
    <t>118</t>
  </si>
  <si>
    <t>998771202</t>
  </si>
  <si>
    <t>Přesun hmot procentní pro podlahy z dlaždic v objektech v do 12 m</t>
  </si>
  <si>
    <t>-1544257008</t>
  </si>
  <si>
    <t>Přesun hmot pro podlahy z dlaždic stanovený procentní sazbou (%) z ceny vodorovná dopravní vzdálenost do 50 m v objektech výšky přes 6 do 12 m</t>
  </si>
  <si>
    <t>781</t>
  </si>
  <si>
    <t>Dokončovací práce - obklady</t>
  </si>
  <si>
    <t>144</t>
  </si>
  <si>
    <t>781121011</t>
  </si>
  <si>
    <t>Nátěr penetrační na stěnu</t>
  </si>
  <si>
    <t>-1190442885</t>
  </si>
  <si>
    <t>Příprava podkladu před provedením obkladu nátěr penetrační na stěnu</t>
  </si>
  <si>
    <t>145</t>
  </si>
  <si>
    <t>781734112</t>
  </si>
  <si>
    <t>Montáž obkladů vnějších z obkladaček cihelných do 85 ks/m2 lepené flexibilním lepidlem</t>
  </si>
  <si>
    <t>2018243748</t>
  </si>
  <si>
    <t>Montáž obkladů vnějších stěn z obkladaček cihelných lepených flexibilním lepidlem přes 50 do 85 ks/m2</t>
  </si>
  <si>
    <t>vstup</t>
  </si>
  <si>
    <t>4*2,4</t>
  </si>
  <si>
    <t>-0,9*2</t>
  </si>
  <si>
    <t>146</t>
  </si>
  <si>
    <t>59623113</t>
  </si>
  <si>
    <t>pásek obkladový cihlový hladký 245x65,8x7,4mm červený</t>
  </si>
  <si>
    <t>-176918346</t>
  </si>
  <si>
    <t>59,57*62 'Přepočtené koeficientem množství</t>
  </si>
  <si>
    <t>147</t>
  </si>
  <si>
    <t>781739195</t>
  </si>
  <si>
    <t>Příplatek k montáži obkladů vnějších z obkladaček cihelných za spárování bílým cementem</t>
  </si>
  <si>
    <t>1467114925</t>
  </si>
  <si>
    <t>Montáž obkladů vnějších stěn z obkladaček cihelných Příplatek k cenám za spárování cement bílý</t>
  </si>
  <si>
    <t>148</t>
  </si>
  <si>
    <t>998781101</t>
  </si>
  <si>
    <t>Přesun hmot tonážní pro obklady keramické v objektech v do 6 m</t>
  </si>
  <si>
    <t>1349593679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</si>
  <si>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</si>
  <si>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</si>
  <si>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</si>
  <si>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125</t>
  </si>
  <si>
    <t>783301303</t>
  </si>
  <si>
    <t>Bezoplachové odrezivění zámečnických konstrukcí</t>
  </si>
  <si>
    <t>-1753216666</t>
  </si>
  <si>
    <t>Příprava podkladu zámečnických konstrukcí před provedením nátěru odrezivění odrezovačem bezoplachovým</t>
  </si>
  <si>
    <t>zábradlí balkon</t>
  </si>
  <si>
    <t>6,8*1,1*2</t>
  </si>
  <si>
    <t>126</t>
  </si>
  <si>
    <t>783301313</t>
  </si>
  <si>
    <t>Odmaštění zámečnických konstrukcí ředidlovým odmašťovačem</t>
  </si>
  <si>
    <t>1656282008</t>
  </si>
  <si>
    <t>Příprava podkladu zámečnických konstrukcí před provedením nátěru odmaštění odmašťovačem ředidlovým</t>
  </si>
  <si>
    <t>127</t>
  </si>
  <si>
    <t>783317101</t>
  </si>
  <si>
    <t>Krycí jednonásobný syntetický standardní nátěr zámečnických konstrukcí</t>
  </si>
  <si>
    <t>-1798967083</t>
  </si>
  <si>
    <t>Krycí nátěr (email) zámečnických konstrukcí jednonásobný syntetický standardní</t>
  </si>
  <si>
    <t>128</t>
  </si>
  <si>
    <t>783322101</t>
  </si>
  <si>
    <t>Tmelení včetně přebroušení zámečnických konstrukcí disperzním tmelem</t>
  </si>
  <si>
    <t>1096323987</t>
  </si>
  <si>
    <t>Tmelení zámečnických konstrukcí včetně přebroušení tmelených míst, tmelem disperzním akrylátovým nebo latexovým</t>
  </si>
  <si>
    <t>129</t>
  </si>
  <si>
    <t>783334201</t>
  </si>
  <si>
    <t>Základní antikorozní jednonásobný epoxidový nátěr zámečnických konstrukcí</t>
  </si>
  <si>
    <t>1063858339</t>
  </si>
  <si>
    <t>Základní antikorozní nátěr zámečnických konstrukcí jednonásobný epoxidový</t>
  </si>
  <si>
    <t>784</t>
  </si>
  <si>
    <t>Dokončovací práce - malby a tapety</t>
  </si>
  <si>
    <t>130</t>
  </si>
  <si>
    <t>784181101</t>
  </si>
  <si>
    <t>Základní akrylátová jednonásobná penetrace podkladu v místnostech výšky do 3,80 m</t>
  </si>
  <si>
    <t>802815098</t>
  </si>
  <si>
    <t>Penetrace podkladu jednonásobná základní akrylátová v místnostech výšky do 3,80 m</t>
  </si>
  <si>
    <t>131</t>
  </si>
  <si>
    <t>784221111</t>
  </si>
  <si>
    <t>Dvojnásobné bílé malby ze směsí za sucha středně otěruvzdorných v místnostech do 3,80 m</t>
  </si>
  <si>
    <t>-1661258878</t>
  </si>
  <si>
    <t>Malby z malířských směsí otěruvzdorných za sucha dvojnásobné, bílé za sucha otěruvzdorné středně v místnostech výšky do 3,80 m</t>
  </si>
  <si>
    <t>02 - sanace suterénu</t>
  </si>
  <si>
    <t xml:space="preserve">    1 - Zemní práce</t>
  </si>
  <si>
    <t xml:space="preserve">      11 - Zemní práce - přípravné a přidružené práce</t>
  </si>
  <si>
    <t xml:space="preserve">    3 - Svislé a kompletní konstrukce</t>
  </si>
  <si>
    <t xml:space="preserve">    5 - Komunikace pozemní</t>
  </si>
  <si>
    <t xml:space="preserve">    8 - Trubní vedení</t>
  </si>
  <si>
    <t>Zemní práce</t>
  </si>
  <si>
    <t>132154203</t>
  </si>
  <si>
    <t>Hloubení zapažených rýh š do 2000 mm v hornině třídy těžitelnosti I, skupiny 1 a 2 objem do 100 m3</t>
  </si>
  <si>
    <t>m3</t>
  </si>
  <si>
    <t>1148000908</t>
  </si>
  <si>
    <t>Hloubení zapažených rýh šířky přes 800 do 2 000 mm strojně s urovnáním dna do předepsaného profilu a spádu v hornině třídy těžitelnosti I skupiny 1 a 2 přes 50 do 100 m3</t>
  </si>
  <si>
    <t>1,3*40</t>
  </si>
  <si>
    <t>35</t>
  </si>
  <si>
    <t>151101101</t>
  </si>
  <si>
    <t>Zřízení příložného pažení a rozepření stěn rýh hl do 2 m</t>
  </si>
  <si>
    <t>-1111049558</t>
  </si>
  <si>
    <t>Zřízení pažení a rozepření stěn rýh pro podzemní vedení příložné pro jakoukoliv mezerovitost, hloubky do 2 m</t>
  </si>
  <si>
    <t>40*1,5</t>
  </si>
  <si>
    <t>151101111</t>
  </si>
  <si>
    <t>Odstranění příložného pažení a rozepření stěn rýh hl do 2 m</t>
  </si>
  <si>
    <t>1494034799</t>
  </si>
  <si>
    <t>Odstranění pažení a rozepření stěn rýh pro podzemní vedení s uložením materiálu na vzdálenost do 3 m od kraje výkopu příložné, hloubky do 2 m</t>
  </si>
  <si>
    <t>174151101</t>
  </si>
  <si>
    <t>Zásyp jam, šachet rýh nebo kolem objektů sypaninou se zhutněním</t>
  </si>
  <si>
    <t>202932499</t>
  </si>
  <si>
    <t>Zásyp sypaninou z jakékoliv horniny strojně s uložením výkopku ve vrstvách se zhutněním jam, šachet, rýh nebo kolem objektů v těchto vykopávkách</t>
  </si>
  <si>
    <t>181411132</t>
  </si>
  <si>
    <t>Založení parkového trávníku výsevem plochy do 1000 m2 ve svahu do 1:2</t>
  </si>
  <si>
    <t>-1954442341</t>
  </si>
  <si>
    <t>Založení trávníku na půdě předem připravené plochy do 1000 m2 výsevem včetně utažení parkového na svahu přes 1:5 do 1:2</t>
  </si>
  <si>
    <t>00572410</t>
  </si>
  <si>
    <t>osivo směs travní parková</t>
  </si>
  <si>
    <t>1113401936</t>
  </si>
  <si>
    <t>170*0,015 'Přepočtené koeficientem množství</t>
  </si>
  <si>
    <t>181912111</t>
  </si>
  <si>
    <t>Úprava pláně v hornině třídy těžitelnosti I, skupiny 3 bez zhutnění ručně</t>
  </si>
  <si>
    <t>-618104200</t>
  </si>
  <si>
    <t>Úprava pláně vyrovnáním výškových rozdílů ručně v hornině třídy těžitelnosti I skupiny 3 bez zhutnění</t>
  </si>
  <si>
    <t>úprava terému po výkopových pracích</t>
  </si>
  <si>
    <t>170</t>
  </si>
  <si>
    <t>Zemní práce - přípravné a přidružené práce</t>
  </si>
  <si>
    <t>113106021</t>
  </si>
  <si>
    <t>Rozebrání dlažeb při překopech komunikací pro pěší z betonových dlaždic ručně</t>
  </si>
  <si>
    <t>1257193969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</si>
  <si>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</si>
  <si>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40*0,5</t>
  </si>
  <si>
    <t>Svislé a kompletní konstrukce</t>
  </si>
  <si>
    <t>319202213</t>
  </si>
  <si>
    <t>Dodatečná izolace zdiva tl do 450 mm beztlakou injektáží silikonovou mikroemulzí</t>
  </si>
  <si>
    <t>-660702832</t>
  </si>
  <si>
    <t>Dodatečná izolace zdiva injektáží beztlakovou infuzí silikonovou mikroemulzí, tloušťka zdiva přes 300 do 450 mm</t>
  </si>
  <si>
    <t>58,9</t>
  </si>
  <si>
    <t>Komunikace pozemní</t>
  </si>
  <si>
    <t>451577877</t>
  </si>
  <si>
    <t>Podklad nebo lože pod dlažbu vodorovný nebo do sklonu 1:5 ze štěrkopísku tl do 100 mm</t>
  </si>
  <si>
    <t>1469828685</t>
  </si>
  <si>
    <t>Podklad nebo lože pod dlažbu (přídlažbu) v ploše vodorovné nebo ve sklonu do 1:5, tloušťky od 30 do 100 mm ze štěrkopísku</t>
  </si>
  <si>
    <t>9,8+5,4+4,8+4,6</t>
  </si>
  <si>
    <t>637211411</t>
  </si>
  <si>
    <t>Okapový chodník z betonových zámkových dlaždic tl 60 mm do kameniva</t>
  </si>
  <si>
    <t>322424520</t>
  </si>
  <si>
    <t>Okapový chodník z dlaždic betonových zámkových s vyplněním spár drobným kamenivem do kameniva těženého nebo drceného, tl. dlaždic 60 mm</t>
  </si>
  <si>
    <t>27</t>
  </si>
  <si>
    <t>612325423</t>
  </si>
  <si>
    <t>Oprava vnitřní vápenocementové štukové omítky stěn v rozsahu plochy do 50%</t>
  </si>
  <si>
    <t>1102862933</t>
  </si>
  <si>
    <t>Oprava vápenocementové omítky vnitřních ploch štukové dvouvrstvé, tloušťky do 20 mm a tloušťky štuku do 3 mm stěn, v rozsahu opravované plochy přes 30 do 50%</t>
  </si>
  <si>
    <t>1PP suterén, plochy mimo sanační omítku</t>
  </si>
  <si>
    <t>(5,2+9+10,2+9,5+9+4,2+4,4+6+16,5+8,4+17,2+6,8)*2,2</t>
  </si>
  <si>
    <t>612821002</t>
  </si>
  <si>
    <t>Vnitřní sanační štuková omítka pro vlhké zdivo prováděná ručně</t>
  </si>
  <si>
    <t>870852748</t>
  </si>
  <si>
    <t>Sanační omítka vnitřních ploch stěn pro vlhké zdivo, prováděná ručně štuková</t>
  </si>
  <si>
    <t xml:space="preserve">stěny v suterénu v rozsahu dle PD </t>
  </si>
  <si>
    <t>(9,3+4,5+5,8+5+4,5+8,6+8,5+4,5+4,5+5+5+11,1)*2,2</t>
  </si>
  <si>
    <t>-634445559</t>
  </si>
  <si>
    <t>40*1,6</t>
  </si>
  <si>
    <t>629995223</t>
  </si>
  <si>
    <t>Příplatek k cenám očištění vnějších ploch otryskáním za práci ve stísněném nebo uzavřeném prostoru</t>
  </si>
  <si>
    <t>917415146</t>
  </si>
  <si>
    <t>Očištění vnějších ploch tryskáním Příplatek k cenám za zvýšenou pracnost ve stísněném nebo uzavřeném prostoru</t>
  </si>
  <si>
    <t>Trubní vedení</t>
  </si>
  <si>
    <t>212312111</t>
  </si>
  <si>
    <t>Lože pro trativody z betonu prostého</t>
  </si>
  <si>
    <t>-1400529995</t>
  </si>
  <si>
    <t>40*0,1</t>
  </si>
  <si>
    <t>212750103</t>
  </si>
  <si>
    <t>Trativod z drenážních trubek PVC-U SN 4 perforace 360° včetně lože otevřený výkop DN 160 pro budovy plocha pro vtékání vody min. 80 cm2/m</t>
  </si>
  <si>
    <t>-909976752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</si>
  <si>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</si>
  <si>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894812201</t>
  </si>
  <si>
    <t>Revizní a čistící šachta z PP šachtové dno DN 425/150 průtočné</t>
  </si>
  <si>
    <t>-377263680</t>
  </si>
  <si>
    <t>Revizní a čistící šachta z polypropylenu PP pro hladké trouby DN 425 šachtové dno (DN šachty / DN trubního vedení) DN 425/150 průtočné</t>
  </si>
  <si>
    <t>894812232</t>
  </si>
  <si>
    <t>Revizní a čistící šachta z PP DN 425 šachtová roura korugovaná bez hrdla světlé hloubky 2000 mm</t>
  </si>
  <si>
    <t>84364313</t>
  </si>
  <si>
    <t>Revizní a čistící šachta z polypropylenu PP pro hladké trouby DN 425 roura šachtová korugovaná bez hrdla, světlé hloubky 2000 mm</t>
  </si>
  <si>
    <t>894812255</t>
  </si>
  <si>
    <t>Revizní a čistící šachta z PP DN 425 poklop pro šachtu plastový pachotěsný s madlem</t>
  </si>
  <si>
    <t>-1298874197</t>
  </si>
  <si>
    <t>Revizní a čistící šachta z polypropylenu PP pro hladké trouby DN 425 poklop plastový (pro třídu zatížení) pachotěsný s madlem</t>
  </si>
  <si>
    <t>899661312</t>
  </si>
  <si>
    <t>Zřízení filtračního obalu drenážních trubek DN nad 130 do 200 mm</t>
  </si>
  <si>
    <t>621824091</t>
  </si>
  <si>
    <t>Zřízení filtračního obalu drenážních trubek ze skelné tkaniny, slaměných rohoží apod. proti zarůstání kořeny, zanášení zemitými částicemi nebo pískem DN přes 130 do 200</t>
  </si>
  <si>
    <t>69311098</t>
  </si>
  <si>
    <t>geotextilie netkaná separační, filtrační, ochranná s převahou recyklovaných PES vláken 250g/m3</t>
  </si>
  <si>
    <t>747078836</t>
  </si>
  <si>
    <t>40*1,8</t>
  </si>
  <si>
    <t>72*1,2 'Přepočtené koeficientem množství</t>
  </si>
  <si>
    <t>205157835</t>
  </si>
  <si>
    <t>podlaha suterén</t>
  </si>
  <si>
    <t>162</t>
  </si>
  <si>
    <t>978013191</t>
  </si>
  <si>
    <t>Otlučení (osekání) vnitřní vápenné nebo vápenocementové omítky stěn v rozsahu do 100 %</t>
  </si>
  <si>
    <t>1775144428</t>
  </si>
  <si>
    <t>Otlučení vápenných nebo vápenocementových omítek vnitřních ploch stěn s vyškrabáním spar, s očištěním zdiva, v rozsahu přes 50 do 100 %</t>
  </si>
  <si>
    <t>stěny v suterénu v rozsahu dle PD</t>
  </si>
  <si>
    <t>49</t>
  </si>
  <si>
    <t>985131311</t>
  </si>
  <si>
    <t>Ruční dočištění ploch stěn, rubu kleneb a podlah ocelových kartáči</t>
  </si>
  <si>
    <t>1358464514</t>
  </si>
  <si>
    <t>Očištění ploch stěn, rubu kleneb a podlah ruční dočištění ocelovými kartáči</t>
  </si>
  <si>
    <t>49,4*1,6</t>
  </si>
  <si>
    <t>997013211</t>
  </si>
  <si>
    <t>Vnitrostaveništní doprava suti a vybouraných hmot pro budovy v do 6 m ručně</t>
  </si>
  <si>
    <t>-807938090</t>
  </si>
  <si>
    <t>Vnitrostaveništní doprava suti a vybouraných hmot vodorovně do 50 m svisle ručně pro budovy a haly výšky do 6 m</t>
  </si>
  <si>
    <t>689561150</t>
  </si>
  <si>
    <t>1565959291</t>
  </si>
  <si>
    <t>12,824*14 'Přepočtené koeficientem množství</t>
  </si>
  <si>
    <t>1721431134</t>
  </si>
  <si>
    <t>-1694170667</t>
  </si>
  <si>
    <t>711112001</t>
  </si>
  <si>
    <t>Provedení izolace proti zemní vlhkosti svislé za studena nátěrem penetračním</t>
  </si>
  <si>
    <t>-1878952492</t>
  </si>
  <si>
    <t>Provedení izolace proti zemní vlhkosti natěradly a tmely za studena na ploše svislé S nátěrem penetračním</t>
  </si>
  <si>
    <t>41*1,8</t>
  </si>
  <si>
    <t>11163150</t>
  </si>
  <si>
    <t>lak penetrační asfaltový</t>
  </si>
  <si>
    <t>1076243856</t>
  </si>
  <si>
    <t>73,8*0,00035 'Přepočtené koeficientem množství</t>
  </si>
  <si>
    <t>711142559</t>
  </si>
  <si>
    <t>Provedení izolace proti zemní vlhkosti pásy přitavením svislé NAIP</t>
  </si>
  <si>
    <t>740426009</t>
  </si>
  <si>
    <t>Provedení izolace proti zemní vlhkosti pásy přitavením NAIP na ploše svislé S</t>
  </si>
  <si>
    <t>62853004</t>
  </si>
  <si>
    <t>pás asfaltový natavitelný modifikovaný SBS tl 4,0mm s vložkou ze skleněné tkaniny a spalitelnou PE fólií nebo jemnozrnným minerálním posypem na horním povrchu</t>
  </si>
  <si>
    <t>-2015217695</t>
  </si>
  <si>
    <t>73,8*1,2 'Přepočtené koeficientem množství</t>
  </si>
  <si>
    <t>250138109</t>
  </si>
  <si>
    <t>62855001</t>
  </si>
  <si>
    <t>pás asfaltový natavitelný modifikovaný SBS tl 4,0mm s vložkou z polyesterové rohože a spalitelnou PE fólií nebo jemnozrnným minerálním posypem na horním povrchu</t>
  </si>
  <si>
    <t>-179286193</t>
  </si>
  <si>
    <t>711161212</t>
  </si>
  <si>
    <t>Izolace proti zemní vlhkosti nopovou fólií svislá, nopek v 8,0 mm, tl do 0,6 mm</t>
  </si>
  <si>
    <t>-1324972682</t>
  </si>
  <si>
    <t>Izolace proti zemní vlhkosti a beztlakové vodě nopovými fóliemi na ploše svislé S vrstva ochranná, odvětrávací a drenážní výška nopku 8,0 mm, tl. fólie do 0,6 mm</t>
  </si>
  <si>
    <t>711161384</t>
  </si>
  <si>
    <t>Izolace proti zemní vlhkosti nopovou fólií ukončení provětrávací lištou</t>
  </si>
  <si>
    <t>-1845941132</t>
  </si>
  <si>
    <t>Izolace proti zemní vlhkosti a beztlakové vodě nopovými fóliemi ostatní ukončení izolace provětrávací lištou</t>
  </si>
  <si>
    <t>998711201</t>
  </si>
  <si>
    <t>Přesun hmot procentní pro izolace proti vodě, vlhkosti a plynům v objektech v do 6 m</t>
  </si>
  <si>
    <t>-1809091278</t>
  </si>
  <si>
    <t>Přesun hmot pro izolace proti vodě, vlhkosti a plynům stanovený procentní sazbou (%) z ceny vodorovná dopravní vzdálenost do 50 m v objektech výšky do 6 m</t>
  </si>
  <si>
    <t>-1777084315</t>
  </si>
  <si>
    <t>211124329</t>
  </si>
  <si>
    <t>784321001</t>
  </si>
  <si>
    <t>Jednonásobné minerální bílé malby v místnosti výšky do 3,80 m</t>
  </si>
  <si>
    <t>-446953837</t>
  </si>
  <si>
    <t>Malby minerální jednonásobné, bílé v místnostech výšky do 3,80 m</t>
  </si>
  <si>
    <t>WBR.MI100A25</t>
  </si>
  <si>
    <t>vnitřní minerální nátěr - 25 kg bílý</t>
  </si>
  <si>
    <t>641072785</t>
  </si>
  <si>
    <t>((9,3+4,5+5,8+5+4,5+8,6+8,5+4,5+4,5+5+5+11,1)*2,2)/2,5</t>
  </si>
  <si>
    <t>784191007</t>
  </si>
  <si>
    <t>Čištění vnitřních ploch podlah po provedení malířských prací</t>
  </si>
  <si>
    <t>191799607</t>
  </si>
  <si>
    <t>Čištění vnitřních ploch hrubý úklid po provedení malířských prací omytím podlah</t>
  </si>
  <si>
    <t>03 - výměna střešní krytiny</t>
  </si>
  <si>
    <t xml:space="preserve">    765 - Krytina skládaná</t>
  </si>
  <si>
    <t>1350198725</t>
  </si>
  <si>
    <t>997013219</t>
  </si>
  <si>
    <t>Příplatek k vnitrostaveništní dopravě suti a vybouraných hmot za zvětšenou dopravu suti ZKD 10 m</t>
  </si>
  <si>
    <t>2066447900</t>
  </si>
  <si>
    <t>Vnitrostaveništní doprava suti a vybouraných hmot vodorovně do 50 m Příplatek k cenám -3111 až -3217 za zvětšenou vodorovnou dopravu přes vymezenou dopravní vzdálenost za každých dalších i započatých 10 m</t>
  </si>
  <si>
    <t>-828827938</t>
  </si>
  <si>
    <t>-579929238</t>
  </si>
  <si>
    <t>6,214*14 'Přepočtené koeficientem množství</t>
  </si>
  <si>
    <t>-1342529228</t>
  </si>
  <si>
    <t>712600831</t>
  </si>
  <si>
    <t>Odstranění povlakové krytiny střech přes 30° jednovrstvé</t>
  </si>
  <si>
    <t>1363241484</t>
  </si>
  <si>
    <t>Odstranění ze střech šikmých přes 30° do 45° krytiny povlakové jednovrstvé</t>
  </si>
  <si>
    <t>712600845</t>
  </si>
  <si>
    <t>Demontáž ventilační hlavice na střeše sklonu přes 30°</t>
  </si>
  <si>
    <t>1005271131</t>
  </si>
  <si>
    <t>Odstranění ze střech šikmých přes 30° do 45° doplňků ventilační hlavice</t>
  </si>
  <si>
    <t>762083111</t>
  </si>
  <si>
    <t>Impregnace řeziva proti dřevokaznému hmyzu a houbám máčením třída ohrožení 1 a 2</t>
  </si>
  <si>
    <t>-1191870650</t>
  </si>
  <si>
    <t>Práce společné pro tesařské konstrukce impregnace řeziva máčením proti dřevokaznému hmyzu a houbám, třída ohrožení 1 a 2 (dřevo v interiéru)</t>
  </si>
  <si>
    <t>762331932</t>
  </si>
  <si>
    <t>Vyřezání části střešní vazby průřezové plochy řeziva do 288 cm2 délky do 5 m</t>
  </si>
  <si>
    <t>113474302</t>
  </si>
  <si>
    <t>Vyřezání části střešní vazby vázané konstrukce krovů průřezové plochy řeziva přes 224 do 288 cm2, délky vyřezané části krovového prvku přes 3 do 5 m</t>
  </si>
  <si>
    <t>762332923</t>
  </si>
  <si>
    <t>Doplnění části střešní vazby hranoly průřezové plochy do 288 cm2 včetně materiálu</t>
  </si>
  <si>
    <t>1000132303</t>
  </si>
  <si>
    <t>Doplnění střešní vazby řezivem (materiál v ceně) průřezové plochy přes 224 do 288 cm2</t>
  </si>
  <si>
    <t>762342314</t>
  </si>
  <si>
    <t>Montáž laťování na střechách složitých sklonu do 60° osové vzdálenosti do 360 mm</t>
  </si>
  <si>
    <t>1827714850</t>
  </si>
  <si>
    <t>Bednění a laťování montáž laťování střech složitých sklonu do 60° při osové vzdálenosti latí přes 150 do 360 mm</t>
  </si>
  <si>
    <t>60514105</t>
  </si>
  <si>
    <t>řezivo jehličnaté lať pevnostní třída S10-13 průřez 30x50mm</t>
  </si>
  <si>
    <t>1743826471</t>
  </si>
  <si>
    <t>0,03*0,05*1*3,5*258,6*1,2</t>
  </si>
  <si>
    <t>762342441</t>
  </si>
  <si>
    <t>Montáž lišt trojúhelníkových nebo kontralatí na střechách sklonu do 60°</t>
  </si>
  <si>
    <t>-1357256296</t>
  </si>
  <si>
    <t>Bednění a laťování montáž lišt trojúhelníkových nebo kontralatí</t>
  </si>
  <si>
    <t>255*2,5</t>
  </si>
  <si>
    <t>60514106</t>
  </si>
  <si>
    <t>řezivo jehličnaté lať pevnostní třída S10-13 průřez 40x60mm</t>
  </si>
  <si>
    <t>-1547024877</t>
  </si>
  <si>
    <t>0,04*0,06*646,5*1,2</t>
  </si>
  <si>
    <t>762342811</t>
  </si>
  <si>
    <t>Demontáž laťování střech z latí osové vzdálenosti do 0,22 m</t>
  </si>
  <si>
    <t>172437621</t>
  </si>
  <si>
    <t>Demontáž bednění a laťování laťování střech sklonu do 60° se všemi nadstřešními konstrukcemi, z latí průřezové plochy do 25 cm2 při osové vzdálenosti do 0,22 m</t>
  </si>
  <si>
    <t>762395000</t>
  </si>
  <si>
    <t>Spojovací prostředky krovů, bednění, laťování, nadstřešních konstrukcí</t>
  </si>
  <si>
    <t>2002077093</t>
  </si>
  <si>
    <t>Spojovací prostředky krovů, bednění a laťování, nadstřešních konstrukcí svory, prkna, hřebíky, pásová ocel, vruty</t>
  </si>
  <si>
    <t>762795000</t>
  </si>
  <si>
    <t>Spojovací prostředky pro montáž prostorových vázaných kcí</t>
  </si>
  <si>
    <t>1739745989</t>
  </si>
  <si>
    <t>Spojovací prostředky prostorových vázaných konstrukcí hřebíky, svory, fixační prkna</t>
  </si>
  <si>
    <t>13,8*0,15</t>
  </si>
  <si>
    <t>998762102</t>
  </si>
  <si>
    <t>Přesun hmot tonážní pro kce tesařské v objektech v do 12 m</t>
  </si>
  <si>
    <t>-1672113986</t>
  </si>
  <si>
    <t>Přesun hmot pro konstrukce tesařské stanovený z hmotnosti přesunovaného materiálu vodorovná dopravní vzdálenost do 50 m v objektech výšky přes 6 do 12 m</t>
  </si>
  <si>
    <t>-851025392</t>
  </si>
  <si>
    <t>764001861</t>
  </si>
  <si>
    <t>Demontáž hřebene z hřebenáčů do suti</t>
  </si>
  <si>
    <t>-1416409127</t>
  </si>
  <si>
    <t>Demontáž klempířských konstrukcí oplechování hřebene z hřebenáčů do suti</t>
  </si>
  <si>
    <t>764001881</t>
  </si>
  <si>
    <t>Demontáž nároží z hřebenáčů do suti</t>
  </si>
  <si>
    <t>1832330902</t>
  </si>
  <si>
    <t>Demontáž klempířských konstrukcí oplechování nároží z hřebenáčů do suti</t>
  </si>
  <si>
    <t>8,4*2</t>
  </si>
  <si>
    <t>764002812</t>
  </si>
  <si>
    <t>Demontáž okapového plechu do suti v krytině skládané</t>
  </si>
  <si>
    <t>767990968</t>
  </si>
  <si>
    <t>Demontáž klempířských konstrukcí okapového plechu do suti, v krytině skládané</t>
  </si>
  <si>
    <t>764002821</t>
  </si>
  <si>
    <t>Demontáž střešního výlezu do suti</t>
  </si>
  <si>
    <t>928176466</t>
  </si>
  <si>
    <t>Demontáž klempířských konstrukcí střešního výlezu do suti</t>
  </si>
  <si>
    <t>764002841</t>
  </si>
  <si>
    <t>Demontáž oplechování horních ploch zdí a nadezdívek do suti</t>
  </si>
  <si>
    <t>1103289184</t>
  </si>
  <si>
    <t>Demontáž klempířských konstrukcí oplechování horních ploch zdí a nadezdívek do suti</t>
  </si>
  <si>
    <t>764002891</t>
  </si>
  <si>
    <t>Demontáž lemování sloupků komínových lávek do suti</t>
  </si>
  <si>
    <t>1282525116</t>
  </si>
  <si>
    <t>Demontáž klempířských konstrukcí lemování sloupků komínových lávek do suti</t>
  </si>
  <si>
    <t>764003801</t>
  </si>
  <si>
    <t>Demontáž lemování trub, konzol, držáků, ventilačních nástavců a jiných kusových prvků do suti</t>
  </si>
  <si>
    <t>501163621</t>
  </si>
  <si>
    <t>Demontáž klempířských konstrukcí lemování trub, konzol, držáků, ventilačních nástavců a ostatních kusových prvků do suti</t>
  </si>
  <si>
    <t>764011616</t>
  </si>
  <si>
    <t>Podkladní plech z Pz s upraveným povrchem rš 500 mm</t>
  </si>
  <si>
    <t>-1869259877</t>
  </si>
  <si>
    <t>Podkladní plech z pozinkovaného plechu s povrchovou úpravou rš 500 mm</t>
  </si>
  <si>
    <t>14,6+16,8+13,2+14+49,8</t>
  </si>
  <si>
    <t>764111653</t>
  </si>
  <si>
    <t>Krytina z panelů se zaklapavací drážkou z pozinkovaného plechu tl. min. 0,5 mm s povrchovou úpravou se strukturovaným matným povrchem s tloušťkou laku 35 μm</t>
  </si>
  <si>
    <t>502010288</t>
  </si>
  <si>
    <t xml:space="preserve">Krytina z panelů se zaklapavací drážkou z pozinkovaného plechu tl. min. 0,5 mm s povrchovou úpravou se strukturovaným matným povrchem s tloušťkou laku 35 μm, úpravou u okapů, prostupů a výčnělků střechy, sklon střechy přes 30 do 60°. </t>
  </si>
  <si>
    <t>764203155</t>
  </si>
  <si>
    <t>Montáž sněhového zachytávače pro krytiny průběžného jednotrubkového</t>
  </si>
  <si>
    <t>-804866448</t>
  </si>
  <si>
    <t>Montáž oplechování střešních prvků sněhového zachytávače průbežného jednotrubkového</t>
  </si>
  <si>
    <t>55344649</t>
  </si>
  <si>
    <t>tyč do sněhového zachytávače D 25mm Pz</t>
  </si>
  <si>
    <t>574835965</t>
  </si>
  <si>
    <t>55344641</t>
  </si>
  <si>
    <t>zachytávač sněhový pro profilované falcované pásy D 22-35mm Pz</t>
  </si>
  <si>
    <t>976585784</t>
  </si>
  <si>
    <t>764211625</t>
  </si>
  <si>
    <t>Oplechování větraného hřebene s větracím pásem z Pz s povrchovou úpravou rš 400 mm</t>
  </si>
  <si>
    <t>1235517280</t>
  </si>
  <si>
    <t>Oplechování střešních prvků z pozinkovaného plechu s povrchovou úpravou hřebene větraného s použitím hřebenového plechu s větracím pásem rš 400 mm</t>
  </si>
  <si>
    <t>764211655</t>
  </si>
  <si>
    <t>Oplechování větraného nároží s větracím pásem z Pz s povrchovou úpravou rš 400 mm</t>
  </si>
  <si>
    <t>-1039632835</t>
  </si>
  <si>
    <t>Oplechování střešních prvků z pozinkovaného plechu s povrchovou úpravou nároží větraného, včetně větracího pásu rš 400 mm</t>
  </si>
  <si>
    <t>764212634</t>
  </si>
  <si>
    <t>Oplechování štítu závětrnou lištou z Pz s povrchovou úpravou rš 330 mm</t>
  </si>
  <si>
    <t>-241439027</t>
  </si>
  <si>
    <t>Oplechování střešních prvků z pozinkovaného plechu s povrchovou úpravou štítu závětrnou lištou rš 330 mm</t>
  </si>
  <si>
    <t>6,6*2</t>
  </si>
  <si>
    <t>764212649</t>
  </si>
  <si>
    <t>Oplechování štítu závětrnou lištou z Pz s povrchovou úpravou rš 800 mm</t>
  </si>
  <si>
    <t>902507940</t>
  </si>
  <si>
    <t>Oplechování střešních prvků z pozinkovaného plechu s povrchovou úpravou štítu závětrnou lištou rš 800 mm</t>
  </si>
  <si>
    <t>764212664</t>
  </si>
  <si>
    <t>Oplechování rovné okapové hrany z Pz s povrchovou úpravou rš 330 mm</t>
  </si>
  <si>
    <t>1502880098</t>
  </si>
  <si>
    <t>Oplechování střešních prvků z pozinkovaného plechu s povrchovou úpravou okapu okapovým plechem střechy rovné rš 330 mm</t>
  </si>
  <si>
    <t>764213652</t>
  </si>
  <si>
    <t>Střešní výlez pro krytinu skládanou nebo plechovou z Pz s povrchovou úpravou</t>
  </si>
  <si>
    <t>712476339</t>
  </si>
  <si>
    <t>Oplechování střešních prvků z pozinkovaného plechu s povrchovou úpravou střešní výlez rozměru 600 x 600 mm, střechy s krytinou skládanou nebo plechovou</t>
  </si>
  <si>
    <t>764312616</t>
  </si>
  <si>
    <t>Spodní lemování rovných komínů střech s krytinou skládanou z Pz s povrchovou úpravou rš 500 mm</t>
  </si>
  <si>
    <t>-617292587</t>
  </si>
  <si>
    <t>Lemování komínů z pozinkovaného plechu s povrchovou úpravou spodní s formováním do tvaru krytiny rovných, střech s krytinou skládanou mimo prejzovou rš 500 mm</t>
  </si>
  <si>
    <t>(2,1+0,5+2,1+0,5)</t>
  </si>
  <si>
    <t>(0,9+0,5+0,9+0,5)*2</t>
  </si>
  <si>
    <t>998764102</t>
  </si>
  <si>
    <t>Přesun hmot tonážní pro konstrukce klempířské v objektech v do 12 m</t>
  </si>
  <si>
    <t>1203686056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</si>
  <si>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</si>
  <si>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</si>
  <si>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</si>
  <si>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765191021</t>
  </si>
  <si>
    <t>Montáž pojistné hydroizolační nebo parotěsné fólie kladené ve sklonu přes 20° s lepenými spoji na krokve</t>
  </si>
  <si>
    <t>-1001292613</t>
  </si>
  <si>
    <t>Montáž pojistné hydroizolační nebo parotěsné fólie kladené ve sklonu přes 20° s lepenými přesahy na krokve</t>
  </si>
  <si>
    <t>28329036</t>
  </si>
  <si>
    <t>fólie kontaktní difuzně propustná pro doplňkovou hydroizolační vrstvu, třívrstvá mikroporézní PP 150g/m2 s integrovanou samolepící páskou</t>
  </si>
  <si>
    <t>-224864651</t>
  </si>
  <si>
    <t>255*1,1 'Přepočtené koeficientem množství</t>
  </si>
  <si>
    <t>765191031</t>
  </si>
  <si>
    <t>Lepení těsnících pásků pod kontralatě</t>
  </si>
  <si>
    <t>572037624</t>
  </si>
  <si>
    <t>Montáž pojistné hydroizolační nebo parotěsné fólie lepení těsnících pásků pod kontralatě</t>
  </si>
  <si>
    <t>28329303</t>
  </si>
  <si>
    <t>páska těsnící jednostranně lepící butylkaučuková pod kontralatě š 50mm</t>
  </si>
  <si>
    <t>-208885839</t>
  </si>
  <si>
    <t>637,5*1,1 'Přepočtené koeficientem množství</t>
  </si>
  <si>
    <t>765192001</t>
  </si>
  <si>
    <t>Nouzové (provizorní) zakrytí střechy plachtou</t>
  </si>
  <si>
    <t>956739155</t>
  </si>
  <si>
    <t>Nouzové zakrytí střechy plachtou</t>
  </si>
  <si>
    <t>998765102</t>
  </si>
  <si>
    <t>Přesun hmot tonážní pro krytiny skládané v objektech v do 12 m</t>
  </si>
  <si>
    <t>-1696125592</t>
  </si>
  <si>
    <t>Přesun hmot pro krytiny skládané stanovený z hmotnosti přesunovaného materiálu vodorovná dopravní vzdálenost do 50 m na objektech výšky přes 6 do 12 m</t>
  </si>
  <si>
    <t>766671001</t>
  </si>
  <si>
    <t>Montáž střešního okna do krytiny ploché 55 x 78 cm</t>
  </si>
  <si>
    <t>-496588984</t>
  </si>
  <si>
    <t>Montáž střešních oken dřevěných nebo plastových kyvných, výklopných/kyvných s okenním rámem a lemováním, s plisovaným límcem, s napojením na krytinu do krytiny ploché, rozměru 55 x 78 cm</t>
  </si>
  <si>
    <t>55351066</t>
  </si>
  <si>
    <t>výlez střešní pro falcované Al střechy 60x60cm</t>
  </si>
  <si>
    <t>23454928</t>
  </si>
  <si>
    <t>výlez střešní 60x60cm</t>
  </si>
  <si>
    <t>998766102</t>
  </si>
  <si>
    <t>Přesun hmot tonážní pro konstrukce truhlářské v objektech v do 12 m</t>
  </si>
  <si>
    <t>-423127739</t>
  </si>
  <si>
    <t>Přesun hmot pro konstrukce truhlářské stanovený z hmotnosti přesunovaného materiálu vodorovná dopravní vzdálenost do 50 m v objektech výšky přes 6 do 12 m</t>
  </si>
  <si>
    <t>767851803</t>
  </si>
  <si>
    <t>Demontáž komínových lávek - celé komínové lávky</t>
  </si>
  <si>
    <t>1278371845</t>
  </si>
  <si>
    <t>Demontáž komínových lávek kompletní celé lávky</t>
  </si>
  <si>
    <t>767851104</t>
  </si>
  <si>
    <t>Montáž lávek komínových - kompletní celé lávky</t>
  </si>
  <si>
    <t>-710126827</t>
  </si>
  <si>
    <t>Montáž komínových lávek kompletní celé lávky</t>
  </si>
  <si>
    <t>0,6*4</t>
  </si>
  <si>
    <t>767001</t>
  </si>
  <si>
    <t>Střešní lávka 600 mm</t>
  </si>
  <si>
    <t>ks</t>
  </si>
  <si>
    <t>-1840506097</t>
  </si>
  <si>
    <t>767002</t>
  </si>
  <si>
    <t>Kolébka střešní lávky</t>
  </si>
  <si>
    <t>-749707076</t>
  </si>
  <si>
    <t>767003</t>
  </si>
  <si>
    <t>Držák kolébky</t>
  </si>
  <si>
    <t>-722460850</t>
  </si>
  <si>
    <t>767881128</t>
  </si>
  <si>
    <t>Montáž bodů záchytného systému do dřevěných trámových konstrukcí sevřením, kotvením</t>
  </si>
  <si>
    <t>-3953470</t>
  </si>
  <si>
    <t>Montáž záchytného systému proti pádu bodů samostatných nebo v systému s poddajným kotvícím vedením do dřevěných trámových konstrukcí sevřením, kotvení svrchní, objímkou</t>
  </si>
  <si>
    <t>70921366</t>
  </si>
  <si>
    <t>kotvicí bod pro dřevěné konstrukce do předvrtaného otvoru sevřením pomocí speciální základny a kontramatky dl 300mm</t>
  </si>
  <si>
    <t>1152737157</t>
  </si>
  <si>
    <t>48148099</t>
  </si>
  <si>
    <t>10 - ÚT byt č.1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</si>
  <si>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</si>
  <si>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</si>
  <si>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</si>
  <si>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</si>
  <si>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</si>
  <si>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</si>
  <si>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731244206</t>
  </si>
  <si>
    <t>Kotel ocelový závěsný na plyn kondenzační o výkonu dle PD s průtokovým ohřevem</t>
  </si>
  <si>
    <t>soubor</t>
  </si>
  <si>
    <t>724995447</t>
  </si>
  <si>
    <t>P</t>
  </si>
  <si>
    <t>Poznámka k položce:_x000d_
včetně napojení na elektroinstalaci</t>
  </si>
  <si>
    <t>723190106</t>
  </si>
  <si>
    <t>Přípojka plynovodní nerezová hadice G 1/2"F x G 1/2"F délky 150 cm spojovaná na závit</t>
  </si>
  <si>
    <t>-676209007</t>
  </si>
  <si>
    <t>Přípojky plynovodní ke spotřebičům z hadic nerezových vnitřní závit G 1/2" FF, délky 150 cm</t>
  </si>
  <si>
    <t>731810302</t>
  </si>
  <si>
    <t>Nucený odtah spalin soustředným potrubím pro kondenzační kotel vodorovný 80/125 ke komínové šachtě</t>
  </si>
  <si>
    <t>2030791873</t>
  </si>
  <si>
    <t>Nucené odtahy spalin od kondenzačních kotlů soustředným potrubím vedeným vodorovně ke komínové šachtě, průměru 80/125 mm</t>
  </si>
  <si>
    <t>731810332</t>
  </si>
  <si>
    <t>Nucený odtah spalin soustředným potrubím pro kondenzační kotel svislý 80/125 mm přes šikmou střechu</t>
  </si>
  <si>
    <t>-812079722</t>
  </si>
  <si>
    <t>Nucené odtahy spalin od kondenzačních kotlů soustředným potrubím vedeným svisle šikmou střechou, průměru 80/125 mm</t>
  </si>
  <si>
    <t>731810342</t>
  </si>
  <si>
    <t>Prodloužení soustředného potrubí pro kondenzační kotel průměru 80/125 mm</t>
  </si>
  <si>
    <t>2089822443</t>
  </si>
  <si>
    <t>Nucené odtahy spalin od kondenzačních kotlů prodloužení soustředného potrubí, průměru 80/125 mm</t>
  </si>
  <si>
    <t>998731202</t>
  </si>
  <si>
    <t>Přesun hmot procentní pro kotelny v objektech v do 12 m</t>
  </si>
  <si>
    <t>1392819579</t>
  </si>
  <si>
    <t>Přesun hmot pro kotelny stanovený procentní sazbou (%) z ceny vodorovná dopravní vzdálenost do 50 m v objektech výšky přes 6 do 12 m</t>
  </si>
  <si>
    <t>733</t>
  </si>
  <si>
    <t>Ústřední vytápění - rozvodné potrubí</t>
  </si>
  <si>
    <t>733223102</t>
  </si>
  <si>
    <t>Potrubí měděné tvrdé spojované měkkým pájením D 15x1</t>
  </si>
  <si>
    <t>1071859084</t>
  </si>
  <si>
    <t>Potrubí z trubek měděných tvrdých spojovaných měkkým pájením Ø 15/1</t>
  </si>
  <si>
    <t>733223103</t>
  </si>
  <si>
    <t>Potrubí měděné tvrdé spojované měkkým pájením D 18x1</t>
  </si>
  <si>
    <t>295087168</t>
  </si>
  <si>
    <t>Potrubí z trubek měděných tvrdých spojovaných měkkým pájením Ø 18/1</t>
  </si>
  <si>
    <t>733811241</t>
  </si>
  <si>
    <t>Ochrana potrubí ústředního vytápění termoizolačními trubicemi z PE tl do 20 mm DN do 22 mm</t>
  </si>
  <si>
    <t>140024407</t>
  </si>
  <si>
    <t>Ochrana potrubí termoizolačními trubicemi z pěnového polyetylenu PE přilepenými v příčných a podélných spojích, tloušťky izolace přes 13 do 20 mm, vnitřního průměru izolace DN do 22 mm</t>
  </si>
  <si>
    <t>998733202</t>
  </si>
  <si>
    <t>Přesun hmot procentní pro rozvody potrubí v objektech v do 12 m</t>
  </si>
  <si>
    <t>1146327272</t>
  </si>
  <si>
    <t>Přesun hmot pro rozvody potrubí stanovený procentní sazbou z ceny vodorovná dopravní vzdálenost do 50 m v objektech výšky přes 6 do 12 m</t>
  </si>
  <si>
    <t>734</t>
  </si>
  <si>
    <t>Ústřední vytápění - armatury</t>
  </si>
  <si>
    <t>734001</t>
  </si>
  <si>
    <t>Jednobodová armatura E-Z 1/2" přímá, dvoutrubkový systém</t>
  </si>
  <si>
    <t>-1480196159</t>
  </si>
  <si>
    <t>734163441</t>
  </si>
  <si>
    <t>Filtr DN 15 PN 40 do 400°C z uhlíkové oceli s vypouštěcí přírubou</t>
  </si>
  <si>
    <t>-1029621312</t>
  </si>
  <si>
    <t>Filtry z uhlíkové oceli s čístícím víkem nebo vypouštěcí zátkou PN 40 do 400°C DN 15</t>
  </si>
  <si>
    <t>734221682</t>
  </si>
  <si>
    <t>Termostatická hlavice kapalinová PN 10 do 110°C otopných těles VK</t>
  </si>
  <si>
    <t>-2005512453</t>
  </si>
  <si>
    <t>Ventily regulační závitové hlavice termostatické, pro ovládání ventilů PN 10 do 110°C kapalinové otopných těles VK</t>
  </si>
  <si>
    <t>734242412</t>
  </si>
  <si>
    <t>Ventil závitový zpětný přímý G 1/2 PN 16 do 110°C</t>
  </si>
  <si>
    <t>-216500608</t>
  </si>
  <si>
    <t>Ventily zpětné závitové PN 16 do 110°C přímé G 1/2</t>
  </si>
  <si>
    <t>734242413</t>
  </si>
  <si>
    <t>Ventil závitový zpětný přímý G 3/4 PN 16 do 110°C</t>
  </si>
  <si>
    <t>-1736810607</t>
  </si>
  <si>
    <t>Ventily zpětné závitové PN 16 do 110°C přímé G 3/4</t>
  </si>
  <si>
    <t>734251211</t>
  </si>
  <si>
    <t>Ventil závitový pojistný rohový G 1/2 provozní tlak od 2,5 do 6 barů</t>
  </si>
  <si>
    <t>-2126483724</t>
  </si>
  <si>
    <t>Ventily pojistné závitové a čepové rohové provozní tlak od 2,5 do 6 bar G 1/2</t>
  </si>
  <si>
    <t>734261406</t>
  </si>
  <si>
    <t>Armatura připojovací přímá G 1/2x18 PN 10 do 110°C radiátorů typu VK</t>
  </si>
  <si>
    <t>-395131154</t>
  </si>
  <si>
    <t>Šroubení připojovací armatury radiátorů VK PN 10 do 110°C, regulační uzavíratelné přímé G 1/2 x 18</t>
  </si>
  <si>
    <t>734291123</t>
  </si>
  <si>
    <t>Kohout plnící a vypouštěcí G 1/2 PN 10 do 90°C závitový</t>
  </si>
  <si>
    <t>1839416993</t>
  </si>
  <si>
    <t>Ostatní armatury kohouty plnicí a vypouštěcí PN 10 do 90°C G 1/2</t>
  </si>
  <si>
    <t>734292713</t>
  </si>
  <si>
    <t>Kohout kulový přímý G 1/2 PN 42 do 185°C vnitřní závit</t>
  </si>
  <si>
    <t>-1810704012</t>
  </si>
  <si>
    <t>Ostatní armatury kulové kohouty PN 42 do 185°C přímé vnitřní závit G 1/2</t>
  </si>
  <si>
    <t>734292714</t>
  </si>
  <si>
    <t>Kohout kulový přímý G 3/4 PN 42 do 185°C vnitřní závit</t>
  </si>
  <si>
    <t>-768532491</t>
  </si>
  <si>
    <t>Ostatní armatury kulové kohouty PN 42 do 185°C přímé vnitřní závit G 3/4</t>
  </si>
  <si>
    <t>734292723</t>
  </si>
  <si>
    <t>Kohout kulový přímý G 1/2 PN 42 do 185°C vnitřní závit s vypouštěním</t>
  </si>
  <si>
    <t>-1642043410</t>
  </si>
  <si>
    <t>Ostatní armatury kulové kohouty PN 42 do 185°C přímé vnitřní závit s vypouštěním G 1/2</t>
  </si>
  <si>
    <t>734292724</t>
  </si>
  <si>
    <t>Kohout kulový přímý G 3/4 PN 42 do 185°C vnitřní závit s vypouštěním</t>
  </si>
  <si>
    <t>1228184283</t>
  </si>
  <si>
    <t>Ostatní armatury kulové kohouty PN 42 do 185°C přímé vnitřní závit s vypouštěním G 3/4</t>
  </si>
  <si>
    <t>734411102</t>
  </si>
  <si>
    <t>Teploměr technický s pevným stonkem a jímkou zadní připojení průměr 63 mm délky 75 mm</t>
  </si>
  <si>
    <t>1401014750</t>
  </si>
  <si>
    <t>Teploměry technické s pevným stonkem a jímkou zadní připojení (axiální) průměr 63 mm délka stonku 75 mm</t>
  </si>
  <si>
    <t>734421101</t>
  </si>
  <si>
    <t>Tlakoměr s pevným stonkem a zpětnou klapkou tlak 0-16 bar průměr 50 mm spodní připojení</t>
  </si>
  <si>
    <t>1295907611</t>
  </si>
  <si>
    <t>Tlakoměry s pevným stonkem a zpětnou klapkou spodní připojení (radiální) tlaku 0–16 bar průměru 50 mm</t>
  </si>
  <si>
    <t>998734202</t>
  </si>
  <si>
    <t>Přesun hmot procentní pro armatury v objektech v do 12 m</t>
  </si>
  <si>
    <t>1167679448</t>
  </si>
  <si>
    <t>Přesun hmot pro armatury stanovený procentní sazbou (%) z ceny vodorovná dopravní vzdálenost do 50 m v objektech výšky přes 6 do 12 m</t>
  </si>
  <si>
    <t>735</t>
  </si>
  <si>
    <t>Ústřední vytápění - otopná tělesa</t>
  </si>
  <si>
    <t>735000912</t>
  </si>
  <si>
    <t>Vyregulování ventilu nebo kohoutu dvojregulačního s termostatickým ovládáním</t>
  </si>
  <si>
    <t>2113159720</t>
  </si>
  <si>
    <t>Regulace otopného systému při opravách vyregulování dvojregulačních ventilů a kohoutů s termostatickým ovládáním</t>
  </si>
  <si>
    <t>735111810</t>
  </si>
  <si>
    <t>Demontáž otopného tělesa litinového článkového</t>
  </si>
  <si>
    <t>-346591156</t>
  </si>
  <si>
    <t>Demontáž otopných těles litinových článkových</t>
  </si>
  <si>
    <t>735152151</t>
  </si>
  <si>
    <t>Otopné těleso panel VK jednodeskové bez přídavné přestupní plochy výška/délka 500/400 mm výkon 206 W</t>
  </si>
  <si>
    <t>1775400691</t>
  </si>
  <si>
    <t>Otopná tělesa panelová VK jednodesková PN 1,0 MPa, T do 110°C bez přídavné přestupní plochy výšky tělesa 500 mm stavební délky / výkonu 400 mm / 206 W</t>
  </si>
  <si>
    <t>735152153</t>
  </si>
  <si>
    <t>Otopné těleso panel VK jednodeskové bez přídavné přestupní plochy výška/délka 500/600 mm výkon 308 W</t>
  </si>
  <si>
    <t>-877810404</t>
  </si>
  <si>
    <t>Otopná tělesa panelová VK jednodesková PN 1,0 MPa, T do 110°C bez přídavné přestupní plochy výšky tělesa 500 mm stavební délky / výkonu 600 mm / 308 W</t>
  </si>
  <si>
    <t>735152154</t>
  </si>
  <si>
    <t>Otopné těleso panel VK jednodeskové bez přídavné přestupní plochy výška/délka 500/700 mm výkon 360 W</t>
  </si>
  <si>
    <t>605536988</t>
  </si>
  <si>
    <t>Otopná tělesa panelová VK jednodesková PN 1,0 MPa, T do 110°C bez přídavné přestupní plochy výšky tělesa 500 mm stavební délky / výkonu 700 mm / 360 W</t>
  </si>
  <si>
    <t>735152156</t>
  </si>
  <si>
    <t>Otopné těleso panel VK jednodeskové bez přídavné přestupní plochy výška/délka 500/900 mm výkon 463 W</t>
  </si>
  <si>
    <t>-817043788</t>
  </si>
  <si>
    <t>Otopná tělesa panelová VK jednodesková PN 1,0 MPa, T do 110°C bez přídavné přestupní plochy výšky tělesa 500 mm stavební délky / výkonu 900 mm / 463 W</t>
  </si>
  <si>
    <t>735152157</t>
  </si>
  <si>
    <t>Otopné těleso panel VK jednodeskové bez přídavné přestupní plochy výška/délka 500/1000 mm výkon 514 W</t>
  </si>
  <si>
    <t>1782227753</t>
  </si>
  <si>
    <t>Otopná tělesa panelová VK jednodesková PN 1,0 MPa, T do 110°C bez přídavné přestupní plochy výšky tělesa 500 mm stavební délky / výkonu 1000 mm / 514 W</t>
  </si>
  <si>
    <t>735152360</t>
  </si>
  <si>
    <t>Otopné těleso panel VK dvoudeskové bez přídavné přestupní plochy výška/délka 500/1400 mm výkon 1173 W</t>
  </si>
  <si>
    <t>539078097</t>
  </si>
  <si>
    <t>Otopná tělesa panelová VK dvoudesková PN 1,0 MPa, T do 110°C bez přídavné přestupní plochy výšky tělesa 500 mm stavební délky / výkonu 1400 mm / 1173 W</t>
  </si>
  <si>
    <t>735164251</t>
  </si>
  <si>
    <t>Otopné těleso trubkové elektrické přímotopné výška/délka 1215/450 mm</t>
  </si>
  <si>
    <t>566630030</t>
  </si>
  <si>
    <t>Otopná tělesa trubková přímotopná elektrická na stěnu výšky tělesa 1215 mm, délky 450 mm</t>
  </si>
  <si>
    <t>735191910</t>
  </si>
  <si>
    <t>Napuštění vody do otopných těles</t>
  </si>
  <si>
    <t>-397082119</t>
  </si>
  <si>
    <t>Ostatní opravy otopných těles napuštění vody do otopného systému včetně potrubí (bez kotle a ohříváků) otopných těles</t>
  </si>
  <si>
    <t>998735102</t>
  </si>
  <si>
    <t>Přesun hmot tonážní pro otopná tělesa v objektech v do 12 m</t>
  </si>
  <si>
    <t>852686081</t>
  </si>
  <si>
    <t>Přesun hmot pro otopná tělesa stanovený z hmotnosti přesunovaného materiálu vodorovná dopravní vzdálenost do 50 m v objektech výšky přes 6 do 12 m</t>
  </si>
  <si>
    <t>11 - ÚT byt č.2</t>
  </si>
  <si>
    <t>-450881992</t>
  </si>
  <si>
    <t>2107888975</t>
  </si>
  <si>
    <t>1924392128</t>
  </si>
  <si>
    <t>12 - ÚT byt č.3</t>
  </si>
  <si>
    <t>-1958711957</t>
  </si>
  <si>
    <t>-1201705784</t>
  </si>
  <si>
    <t>-1712458019</t>
  </si>
  <si>
    <t>13 - ÚT byt č.4</t>
  </si>
  <si>
    <t>-1352076447</t>
  </si>
  <si>
    <t>-1980869285</t>
  </si>
  <si>
    <t>-1707278488</t>
  </si>
  <si>
    <t>15 - Vedlejší náklady</t>
  </si>
  <si>
    <t>VRN - Vedlejší rozpočtové náklady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</si>
  <si>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</si>
  <si>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</si>
  <si>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</si>
  <si>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</si>
  <si>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VRN3</t>
  </si>
  <si>
    <t>Zařízení staveniště</t>
  </si>
  <si>
    <t>030001000</t>
  </si>
  <si>
    <t>1024</t>
  </si>
  <si>
    <t>-1339585897</t>
  </si>
  <si>
    <t>Veškeré náklady spojené s vybudováním, provozem a odstraněním zařízení staveniště.</t>
  </si>
  <si>
    <t xml:space="preserve">Poznámka k položce:_x000d_
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Doprava a osazení mobilních buněk sociálního zařízení – toalety._x000d_
Doprava a osazení dočasného oplocení staveniště._x000d_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 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</si>
  <si>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</si>
  <si>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</si>
  <si>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044002000</t>
  </si>
  <si>
    <t>Revize</t>
  </si>
  <si>
    <t>1070724211</t>
  </si>
  <si>
    <t>Poznámka k položce:_x000d_
Náklady zhotovitele, související s prováděním zkoušek a revizí předepsaných technickými normami nebo objednatelem a které jsou pro provedení díla nezbytné.</t>
  </si>
  <si>
    <t>045002000</t>
  </si>
  <si>
    <t>Kompletační a koordinační činnost</t>
  </si>
  <si>
    <t>1496414001</t>
  </si>
  <si>
    <t>Poznámka k položce:_x000d_
Koordinace stavebních a technologických dodávek stavby._x000d_
Náklady na individuální zkoušky dodaných a smontovaných technologických zařízení včetně komplexního vyzkoušení.</t>
  </si>
  <si>
    <t>04 - opravy bytu č.1</t>
  </si>
  <si>
    <t>Stavební úpravy související s ÚT.</t>
  </si>
  <si>
    <t xml:space="preserve">    721 - Zdravotechnika - vnitřní kanalizace</t>
  </si>
  <si>
    <t xml:space="preserve">    723 - Zdravotechnika - vnitřní plynovod</t>
  </si>
  <si>
    <t xml:space="preserve">    725 - Zdravotechnika - zařizovací předměty</t>
  </si>
  <si>
    <t>612135101</t>
  </si>
  <si>
    <t>Hrubá výplň rýh ve stěnách maltou jakékoli šířky rýhy</t>
  </si>
  <si>
    <t>506016233</t>
  </si>
  <si>
    <t>Hrubá výplň rýh maltou jakékoli šířky rýhy ve stěnách</t>
  </si>
  <si>
    <t>25*0,3</t>
  </si>
  <si>
    <t>612311141</t>
  </si>
  <si>
    <t>Vápenná omítka štuková dvouvrstvá vnitřních stěn nanášená ručně</t>
  </si>
  <si>
    <t>-712777697</t>
  </si>
  <si>
    <t>Omítka vápenná vnitřních ploch nanášená ručně dvouvrstvá štuková, tloušťky jádrové omítky do 10 mm a tloušťky štuku do 3 mm svislých konstrukcí stěn</t>
  </si>
  <si>
    <t>612315221</t>
  </si>
  <si>
    <t>Vápenná štuková omítka malých ploch do 0,09 m2 na stěnách</t>
  </si>
  <si>
    <t>-1286210528</t>
  </si>
  <si>
    <t>Vápenná omítka jednotlivých malých ploch štuková na stěnách, plochy jednotlivě do 0,09 m2</t>
  </si>
  <si>
    <t>368923155</t>
  </si>
  <si>
    <t>953845113</t>
  </si>
  <si>
    <t>Vyvložkování stávajícího komínového tělesa nerezovými vložkami pevnými D do 160 mm v 3 m</t>
  </si>
  <si>
    <t>-18409830</t>
  </si>
  <si>
    <t>Vyvložkování stávajících komínových nebo větracích průduchů nerezovými vložkami pevnými, včetně ukončení komínu komínového tělesa výšky 3 m světlý průměr vložky přes 130 m do 160 mm</t>
  </si>
  <si>
    <t>953845123</t>
  </si>
  <si>
    <t>Příplatek k vyvložkování komínového průduchu nerezovými vložkami pevnými D do 160 mm ZKD 1 m výšky</t>
  </si>
  <si>
    <t>534889496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</si>
  <si>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</si>
  <si>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971033151</t>
  </si>
  <si>
    <t>Vybourání otvorů ve zdivu cihelném D do 60 mm na MVC nebo MV tl do 450 mm</t>
  </si>
  <si>
    <t>1724194800</t>
  </si>
  <si>
    <t>Vybourání otvorů ve zdivu základovém nebo nadzákladovém z cihel, tvárnic, příčkovek z cihel pálených na maltu vápennou nebo vápenocementovou průměru profilu do 60 mm, tl. do 450 mm</t>
  </si>
  <si>
    <t>974031133</t>
  </si>
  <si>
    <t>Vysekání rýh ve zdivu cihelném hl do 50 mm š do 100 mm</t>
  </si>
  <si>
    <t>191692650</t>
  </si>
  <si>
    <t>Vysekání rýh ve zdivu cihelném na maltu vápennou nebo vápenocementovou do hl. 50 mm a šířky do 100 mm</t>
  </si>
  <si>
    <t>977331111</t>
  </si>
  <si>
    <t>Frézování hloubky do 10 mm komínového průduchu z cihel plných pálených</t>
  </si>
  <si>
    <t>2018175496</t>
  </si>
  <si>
    <t>Zvětšení komínového průduchu frézováním zdiva z cihel plných pálených maximální hloubky frézování do 10 mm</t>
  </si>
  <si>
    <t>997013153</t>
  </si>
  <si>
    <t>Vnitrostaveništní doprava suti a vybouraných hmot pro budovy v do 12 m s omezením mechanizace</t>
  </si>
  <si>
    <t>775290157</t>
  </si>
  <si>
    <t>Vnitrostaveništní doprava suti a vybouraných hmot vodorovně do 50 m svisle s omezením mechanizace pro budovy a haly výšky přes 9 do 12 m</t>
  </si>
  <si>
    <t>-498009217</t>
  </si>
  <si>
    <t>-1872740115</t>
  </si>
  <si>
    <t>0,431*14 'Přepočtené koeficientem množství</t>
  </si>
  <si>
    <t>-1002287923</t>
  </si>
  <si>
    <t>290945556</t>
  </si>
  <si>
    <t>721</t>
  </si>
  <si>
    <t>Zdravotechnika - vnitřní kanalizace</t>
  </si>
  <si>
    <t>721174042</t>
  </si>
  <si>
    <t>Potrubí kanalizační z PP připojovací DN 40</t>
  </si>
  <si>
    <t>-1317321449</t>
  </si>
  <si>
    <t>Potrubí z trub polypropylenových připojovací DN 40</t>
  </si>
  <si>
    <t>721194104</t>
  </si>
  <si>
    <t>Vyvedení a upevnění odpadních výpustek DN 40</t>
  </si>
  <si>
    <t>1413505976</t>
  </si>
  <si>
    <t>Vyměření přípojek na potrubí vyvedení a upevnění odpadních výpustek DN 40</t>
  </si>
  <si>
    <t>723</t>
  </si>
  <si>
    <t>Zdravotechnika - vnitřní plynovod</t>
  </si>
  <si>
    <t>723111203</t>
  </si>
  <si>
    <t>Potrubí ocelové závitové černé bezešvé svařované běžné DN 20</t>
  </si>
  <si>
    <t>1252881875</t>
  </si>
  <si>
    <t>Potrubí z ocelových trubek závitových černých spojovaných svařováním, bezešvých běžných DN 20</t>
  </si>
  <si>
    <t>723230103</t>
  </si>
  <si>
    <t>Kulový uzávěr přímý PN 5 G 3/4" FF s protipožární armaturou a 2x vnitřním závitem</t>
  </si>
  <si>
    <t>1456540269</t>
  </si>
  <si>
    <t>Armatury se dvěma závity s protipožární armaturou PN 5 kulové uzávěry přímé závity vnitřní G 3/4" FF</t>
  </si>
  <si>
    <t>725</t>
  </si>
  <si>
    <t>Zdravotechnika - zařizovací předměty</t>
  </si>
  <si>
    <t>725869101</t>
  </si>
  <si>
    <t>Montáž zápachových uzávěrek do DN 40</t>
  </si>
  <si>
    <t>-1668299609</t>
  </si>
  <si>
    <t>Zápachové uzávěrky zařizovacích předmětů montáž zápachových uzávěrek do DN 40</t>
  </si>
  <si>
    <t>HLE.HL21.2</t>
  </si>
  <si>
    <t>Vtok (nálevka) DN32 se zápachovou uzávěrkou a kuličkou pro suchý stav</t>
  </si>
  <si>
    <t>1526354343</t>
  </si>
  <si>
    <t>783615551</t>
  </si>
  <si>
    <t>Mezinátěr jednonásobný syntetický nátěr potrubí DN do 50 mm</t>
  </si>
  <si>
    <t>943314613</t>
  </si>
  <si>
    <t>Mezinátěr armatur a kovových potrubí potrubí do DN 50 mm syntetický standardní</t>
  </si>
  <si>
    <t>783617601</t>
  </si>
  <si>
    <t>Krycí jednonásobný syntetický nátěr potrubí DN do 50 mm</t>
  </si>
  <si>
    <t>-464746642</t>
  </si>
  <si>
    <t>Krycí nátěr (email) armatur a kovových potrubí potrubí do DN 50 mm jednonásobný syntetický standardní</t>
  </si>
  <si>
    <t>783624651</t>
  </si>
  <si>
    <t>Základní antikorozní jednonásobný akrylátový nátěr potrubí DN do 50 mm</t>
  </si>
  <si>
    <t>-1203661469</t>
  </si>
  <si>
    <t>Základní antikorozní nátěr armatur a kovových potrubí jednonásobný potrubí do DN 50 mm akrylátový</t>
  </si>
  <si>
    <t>784171101</t>
  </si>
  <si>
    <t>Zakrytí vnitřních podlah včetně pozdějšího odkrytí</t>
  </si>
  <si>
    <t>-593848141</t>
  </si>
  <si>
    <t>Zakrytí nemalovaných ploch (materiál ve specifikaci) včetně pozdějšího odkrytí podlah</t>
  </si>
  <si>
    <t>58124844</t>
  </si>
  <si>
    <t>fólie pro malířské potřeby zakrývací tl 25µ 4x5m</t>
  </si>
  <si>
    <t>-802446540</t>
  </si>
  <si>
    <t>30*1,2 'Přepočtené koeficientem množství</t>
  </si>
  <si>
    <t>483326164</t>
  </si>
  <si>
    <t>784221101</t>
  </si>
  <si>
    <t>Dvojnásobné bílé malby ze směsí za sucha dobře otěruvzdorných v místnostech do 3,80 m</t>
  </si>
  <si>
    <t>706220167</t>
  </si>
  <si>
    <t>Malby z malířských směsí otěruvzdorných za sucha dvojnásobné, bílé za sucha otěruvzdorné dobře v místnostech výšky do 3,80 m</t>
  </si>
  <si>
    <t>05 - opravy bytu č.2</t>
  </si>
  <si>
    <t>1097365170</t>
  </si>
  <si>
    <t>-2141694732</t>
  </si>
  <si>
    <t>-1352307752</t>
  </si>
  <si>
    <t>1006749174</t>
  </si>
  <si>
    <t>685653265</t>
  </si>
  <si>
    <t>1799345638</t>
  </si>
  <si>
    <t>589034753</t>
  </si>
  <si>
    <t>-1771098686</t>
  </si>
  <si>
    <t>-1016675768</t>
  </si>
  <si>
    <t>205492231</t>
  </si>
  <si>
    <t>1718608155</t>
  </si>
  <si>
    <t>-1736616237</t>
  </si>
  <si>
    <t>1540622381</t>
  </si>
  <si>
    <t>-982698328</t>
  </si>
  <si>
    <t>-2035101082</t>
  </si>
  <si>
    <t>06 - opravy bytu č.3</t>
  </si>
  <si>
    <t>-1451097482</t>
  </si>
  <si>
    <t>-1691329336</t>
  </si>
  <si>
    <t>-441125159</t>
  </si>
  <si>
    <t>1637986589</t>
  </si>
  <si>
    <t>624472823</t>
  </si>
  <si>
    <t>1213216168</t>
  </si>
  <si>
    <t>0,428*14 'Přepočtené koeficientem množství</t>
  </si>
  <si>
    <t>-1934514903</t>
  </si>
  <si>
    <t>-2033417084</t>
  </si>
  <si>
    <t>1280882162</t>
  </si>
  <si>
    <t>-1122684588</t>
  </si>
  <si>
    <t>76888826</t>
  </si>
  <si>
    <t>345827381</t>
  </si>
  <si>
    <t>-1078446509</t>
  </si>
  <si>
    <t>-2071373944</t>
  </si>
  <si>
    <t>1278298261</t>
  </si>
  <si>
    <t>07 - opravy bytu č.4</t>
  </si>
  <si>
    <t>1819705013</t>
  </si>
  <si>
    <t>898886297</t>
  </si>
  <si>
    <t>1474940078</t>
  </si>
  <si>
    <t>-6690775</t>
  </si>
  <si>
    <t>1250900257</t>
  </si>
  <si>
    <t>-350175530</t>
  </si>
  <si>
    <t>846389817</t>
  </si>
  <si>
    <t>-402626166</t>
  </si>
  <si>
    <t>994740097</t>
  </si>
  <si>
    <t>-1371566940</t>
  </si>
  <si>
    <t>634719087</t>
  </si>
  <si>
    <t>-1638738319</t>
  </si>
  <si>
    <t>-371853186</t>
  </si>
  <si>
    <t>-929232816</t>
  </si>
  <si>
    <t>1369253098</t>
  </si>
  <si>
    <t>14 - Elektrotechnika</t>
  </si>
  <si>
    <t>M - Práce a dodávky M</t>
  </si>
  <si>
    <t xml:space="preserve">    21-M - Elektromontáže</t>
  </si>
  <si>
    <t>Práce a dodávky M</t>
  </si>
  <si>
    <t>21-M</t>
  </si>
  <si>
    <t>Elektromontáže</t>
  </si>
  <si>
    <t>M21001</t>
  </si>
  <si>
    <t>Hromosvod viz samostatný rozpočet</t>
  </si>
  <si>
    <t>942216751</t>
  </si>
  <si>
    <t>Hromosvod</t>
  </si>
  <si>
    <t>Poznámka k položce:_x000d_
viz samostatný rozpočet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</si>
</sst>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07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Regenerace bytového fondu Mírová osada - ulic Koněvova a Zapletalova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Zapletalova 257/14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23. 1. 2021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Ostrava, obvod Slezská Ostrava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Made 4 BIM s.r.o.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Made 4 BIM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ROUND(SUM(AS55:AS67),2)</f>
        <v>0</v>
      </c>
      <c r="AT54" s="106">
        <f>ROUND(SUM(AV54:AW54),2)</f>
        <v>0</v>
      </c>
      <c r="AU54" s="107">
        <f>ROUND(SUM(AU55:AU67),5)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ROUND(SUM(AZ55:AZ67),2)</f>
        <v>0</v>
      </c>
      <c r="BA54" s="106">
        <f>ROUND(SUM(BA55:BA67),2)</f>
        <v>0</v>
      </c>
      <c r="BB54" s="106">
        <f>ROUND(SUM(BB55:BB67),2)</f>
        <v>0</v>
      </c>
      <c r="BC54" s="106">
        <f>ROUND(SUM(BC55:BC67),2)</f>
        <v>0</v>
      </c>
      <c r="BD54" s="108">
        <f>ROUND(SUM(BD55:BD67),2)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zateplení obálky budovy'!J30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'01 - zateplení obálky budovy'!P99</f>
        <v>0</v>
      </c>
      <c r="AV55" s="120">
        <f>'01 - zateplení obálky budovy'!J33</f>
        <v>0</v>
      </c>
      <c r="AW55" s="120">
        <f>'01 - zateplení obálky budovy'!J34</f>
        <v>0</v>
      </c>
      <c r="AX55" s="120">
        <f>'01 - zateplení obálky budovy'!J35</f>
        <v>0</v>
      </c>
      <c r="AY55" s="120">
        <f>'01 - zateplení obálky budovy'!J36</f>
        <v>0</v>
      </c>
      <c r="AZ55" s="120">
        <f>'01 - zateplení obálky budovy'!F33</f>
        <v>0</v>
      </c>
      <c r="BA55" s="120">
        <f>'01 - zateplení obálky budovy'!F34</f>
        <v>0</v>
      </c>
      <c r="BB55" s="120">
        <f>'01 - zateplení obálky budovy'!F35</f>
        <v>0</v>
      </c>
      <c r="BC55" s="120">
        <f>'01 - zateplení obálky budovy'!F36</f>
        <v>0</v>
      </c>
      <c r="BD55" s="122">
        <f>'01 - zateplení obálky budovy'!F37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79</v>
      </c>
    </row>
    <row r="56" s="7" customFormat="1" ht="16.5" customHeight="1">
      <c r="A56" s="111" t="s">
        <v>75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sanace suterénu'!J30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'02 - sanace suterénu'!P92</f>
        <v>0</v>
      </c>
      <c r="AV56" s="120">
        <f>'02 - sanace suterénu'!J33</f>
        <v>0</v>
      </c>
      <c r="AW56" s="120">
        <f>'02 - sanace suterénu'!J34</f>
        <v>0</v>
      </c>
      <c r="AX56" s="120">
        <f>'02 - sanace suterénu'!J35</f>
        <v>0</v>
      </c>
      <c r="AY56" s="120">
        <f>'02 - sanace suterénu'!J36</f>
        <v>0</v>
      </c>
      <c r="AZ56" s="120">
        <f>'02 - sanace suterénu'!F33</f>
        <v>0</v>
      </c>
      <c r="BA56" s="120">
        <f>'02 - sanace suterénu'!F34</f>
        <v>0</v>
      </c>
      <c r="BB56" s="120">
        <f>'02 - sanace suterénu'!F35</f>
        <v>0</v>
      </c>
      <c r="BC56" s="120">
        <f>'02 - sanace suterénu'!F36</f>
        <v>0</v>
      </c>
      <c r="BD56" s="122">
        <f>'02 - sanace suterénu'!F37</f>
        <v>0</v>
      </c>
      <c r="BE56" s="7"/>
      <c r="BT56" s="123" t="s">
        <v>79</v>
      </c>
      <c r="BV56" s="123" t="s">
        <v>73</v>
      </c>
      <c r="BW56" s="123" t="s">
        <v>83</v>
      </c>
      <c r="BX56" s="123" t="s">
        <v>5</v>
      </c>
      <c r="CL56" s="123" t="s">
        <v>19</v>
      </c>
      <c r="CM56" s="123" t="s">
        <v>79</v>
      </c>
    </row>
    <row r="57" s="7" customFormat="1" ht="16.5" customHeight="1">
      <c r="A57" s="111" t="s">
        <v>75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výměna střešní krytiny'!J30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19">
        <v>0</v>
      </c>
      <c r="AT57" s="120">
        <f>ROUND(SUM(AV57:AW57),2)</f>
        <v>0</v>
      </c>
      <c r="AU57" s="121">
        <f>'03 - výměna střešní krytiny'!P88</f>
        <v>0</v>
      </c>
      <c r="AV57" s="120">
        <f>'03 - výměna střešní krytiny'!J33</f>
        <v>0</v>
      </c>
      <c r="AW57" s="120">
        <f>'03 - výměna střešní krytiny'!J34</f>
        <v>0</v>
      </c>
      <c r="AX57" s="120">
        <f>'03 - výměna střešní krytiny'!J35</f>
        <v>0</v>
      </c>
      <c r="AY57" s="120">
        <f>'03 - výměna střešní krytiny'!J36</f>
        <v>0</v>
      </c>
      <c r="AZ57" s="120">
        <f>'03 - výměna střešní krytiny'!F33</f>
        <v>0</v>
      </c>
      <c r="BA57" s="120">
        <f>'03 - výměna střešní krytiny'!F34</f>
        <v>0</v>
      </c>
      <c r="BB57" s="120">
        <f>'03 - výměna střešní krytiny'!F35</f>
        <v>0</v>
      </c>
      <c r="BC57" s="120">
        <f>'03 - výměna střešní krytiny'!F36</f>
        <v>0</v>
      </c>
      <c r="BD57" s="122">
        <f>'03 - výměna střešní krytiny'!F37</f>
        <v>0</v>
      </c>
      <c r="BE57" s="7"/>
      <c r="BT57" s="123" t="s">
        <v>79</v>
      </c>
      <c r="BV57" s="123" t="s">
        <v>73</v>
      </c>
      <c r="BW57" s="123" t="s">
        <v>86</v>
      </c>
      <c r="BX57" s="123" t="s">
        <v>5</v>
      </c>
      <c r="CL57" s="123" t="s">
        <v>19</v>
      </c>
      <c r="CM57" s="123" t="s">
        <v>79</v>
      </c>
    </row>
    <row r="58" s="7" customFormat="1" ht="16.5" customHeight="1">
      <c r="A58" s="111" t="s">
        <v>75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'10 - ÚT byt č.1'!J30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78</v>
      </c>
      <c r="AR58" s="118"/>
      <c r="AS58" s="119">
        <v>0</v>
      </c>
      <c r="AT58" s="120">
        <f>ROUND(SUM(AV58:AW58),2)</f>
        <v>0</v>
      </c>
      <c r="AU58" s="121">
        <f>'10 - ÚT byt č.1'!P84</f>
        <v>0</v>
      </c>
      <c r="AV58" s="120">
        <f>'10 - ÚT byt č.1'!J33</f>
        <v>0</v>
      </c>
      <c r="AW58" s="120">
        <f>'10 - ÚT byt č.1'!J34</f>
        <v>0</v>
      </c>
      <c r="AX58" s="120">
        <f>'10 - ÚT byt č.1'!J35</f>
        <v>0</v>
      </c>
      <c r="AY58" s="120">
        <f>'10 - ÚT byt č.1'!J36</f>
        <v>0</v>
      </c>
      <c r="AZ58" s="120">
        <f>'10 - ÚT byt č.1'!F33</f>
        <v>0</v>
      </c>
      <c r="BA58" s="120">
        <f>'10 - ÚT byt č.1'!F34</f>
        <v>0</v>
      </c>
      <c r="BB58" s="120">
        <f>'10 - ÚT byt č.1'!F35</f>
        <v>0</v>
      </c>
      <c r="BC58" s="120">
        <f>'10 - ÚT byt č.1'!F36</f>
        <v>0</v>
      </c>
      <c r="BD58" s="122">
        <f>'10 - ÚT byt č.1'!F37</f>
        <v>0</v>
      </c>
      <c r="BE58" s="7"/>
      <c r="BT58" s="123" t="s">
        <v>79</v>
      </c>
      <c r="BV58" s="123" t="s">
        <v>73</v>
      </c>
      <c r="BW58" s="123" t="s">
        <v>89</v>
      </c>
      <c r="BX58" s="123" t="s">
        <v>5</v>
      </c>
      <c r="CL58" s="123" t="s">
        <v>19</v>
      </c>
      <c r="CM58" s="123" t="s">
        <v>79</v>
      </c>
    </row>
    <row r="59" s="7" customFormat="1" ht="16.5" customHeight="1">
      <c r="A59" s="111" t="s">
        <v>75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'11 - ÚT byt č.2'!J30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78</v>
      </c>
      <c r="AR59" s="118"/>
      <c r="AS59" s="119">
        <v>0</v>
      </c>
      <c r="AT59" s="120">
        <f>ROUND(SUM(AV59:AW59),2)</f>
        <v>0</v>
      </c>
      <c r="AU59" s="121">
        <f>'11 - ÚT byt č.2'!P84</f>
        <v>0</v>
      </c>
      <c r="AV59" s="120">
        <f>'11 - ÚT byt č.2'!J33</f>
        <v>0</v>
      </c>
      <c r="AW59" s="120">
        <f>'11 - ÚT byt č.2'!J34</f>
        <v>0</v>
      </c>
      <c r="AX59" s="120">
        <f>'11 - ÚT byt č.2'!J35</f>
        <v>0</v>
      </c>
      <c r="AY59" s="120">
        <f>'11 - ÚT byt č.2'!J36</f>
        <v>0</v>
      </c>
      <c r="AZ59" s="120">
        <f>'11 - ÚT byt č.2'!F33</f>
        <v>0</v>
      </c>
      <c r="BA59" s="120">
        <f>'11 - ÚT byt č.2'!F34</f>
        <v>0</v>
      </c>
      <c r="BB59" s="120">
        <f>'11 - ÚT byt č.2'!F35</f>
        <v>0</v>
      </c>
      <c r="BC59" s="120">
        <f>'11 - ÚT byt č.2'!F36</f>
        <v>0</v>
      </c>
      <c r="BD59" s="122">
        <f>'11 - ÚT byt č.2'!F37</f>
        <v>0</v>
      </c>
      <c r="BE59" s="7"/>
      <c r="BT59" s="123" t="s">
        <v>79</v>
      </c>
      <c r="BV59" s="123" t="s">
        <v>73</v>
      </c>
      <c r="BW59" s="123" t="s">
        <v>92</v>
      </c>
      <c r="BX59" s="123" t="s">
        <v>5</v>
      </c>
      <c r="CL59" s="123" t="s">
        <v>19</v>
      </c>
      <c r="CM59" s="123" t="s">
        <v>79</v>
      </c>
    </row>
    <row r="60" s="7" customFormat="1" ht="16.5" customHeight="1">
      <c r="A60" s="111" t="s">
        <v>75</v>
      </c>
      <c r="B60" s="112"/>
      <c r="C60" s="113"/>
      <c r="D60" s="114" t="s">
        <v>93</v>
      </c>
      <c r="E60" s="114"/>
      <c r="F60" s="114"/>
      <c r="G60" s="114"/>
      <c r="H60" s="114"/>
      <c r="I60" s="115"/>
      <c r="J60" s="114" t="s">
        <v>94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'12 - ÚT byt č.3'!J30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78</v>
      </c>
      <c r="AR60" s="118"/>
      <c r="AS60" s="119">
        <v>0</v>
      </c>
      <c r="AT60" s="120">
        <f>ROUND(SUM(AV60:AW60),2)</f>
        <v>0</v>
      </c>
      <c r="AU60" s="121">
        <f>'12 - ÚT byt č.3'!P84</f>
        <v>0</v>
      </c>
      <c r="AV60" s="120">
        <f>'12 - ÚT byt č.3'!J33</f>
        <v>0</v>
      </c>
      <c r="AW60" s="120">
        <f>'12 - ÚT byt č.3'!J34</f>
        <v>0</v>
      </c>
      <c r="AX60" s="120">
        <f>'12 - ÚT byt č.3'!J35</f>
        <v>0</v>
      </c>
      <c r="AY60" s="120">
        <f>'12 - ÚT byt č.3'!J36</f>
        <v>0</v>
      </c>
      <c r="AZ60" s="120">
        <f>'12 - ÚT byt č.3'!F33</f>
        <v>0</v>
      </c>
      <c r="BA60" s="120">
        <f>'12 - ÚT byt č.3'!F34</f>
        <v>0</v>
      </c>
      <c r="BB60" s="120">
        <f>'12 - ÚT byt č.3'!F35</f>
        <v>0</v>
      </c>
      <c r="BC60" s="120">
        <f>'12 - ÚT byt č.3'!F36</f>
        <v>0</v>
      </c>
      <c r="BD60" s="122">
        <f>'12 - ÚT byt č.3'!F37</f>
        <v>0</v>
      </c>
      <c r="BE60" s="7"/>
      <c r="BT60" s="123" t="s">
        <v>79</v>
      </c>
      <c r="BV60" s="123" t="s">
        <v>73</v>
      </c>
      <c r="BW60" s="123" t="s">
        <v>95</v>
      </c>
      <c r="BX60" s="123" t="s">
        <v>5</v>
      </c>
      <c r="CL60" s="123" t="s">
        <v>19</v>
      </c>
      <c r="CM60" s="123" t="s">
        <v>79</v>
      </c>
    </row>
    <row r="61" s="7" customFormat="1" ht="16.5" customHeight="1">
      <c r="A61" s="111" t="s">
        <v>75</v>
      </c>
      <c r="B61" s="112"/>
      <c r="C61" s="113"/>
      <c r="D61" s="114" t="s">
        <v>96</v>
      </c>
      <c r="E61" s="114"/>
      <c r="F61" s="114"/>
      <c r="G61" s="114"/>
      <c r="H61" s="114"/>
      <c r="I61" s="115"/>
      <c r="J61" s="114" t="s">
        <v>97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'13 - ÚT byt č.4'!J30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78</v>
      </c>
      <c r="AR61" s="118"/>
      <c r="AS61" s="119">
        <v>0</v>
      </c>
      <c r="AT61" s="120">
        <f>ROUND(SUM(AV61:AW61),2)</f>
        <v>0</v>
      </c>
      <c r="AU61" s="121">
        <f>'13 - ÚT byt č.4'!P84</f>
        <v>0</v>
      </c>
      <c r="AV61" s="120">
        <f>'13 - ÚT byt č.4'!J33</f>
        <v>0</v>
      </c>
      <c r="AW61" s="120">
        <f>'13 - ÚT byt č.4'!J34</f>
        <v>0</v>
      </c>
      <c r="AX61" s="120">
        <f>'13 - ÚT byt č.4'!J35</f>
        <v>0</v>
      </c>
      <c r="AY61" s="120">
        <f>'13 - ÚT byt č.4'!J36</f>
        <v>0</v>
      </c>
      <c r="AZ61" s="120">
        <f>'13 - ÚT byt č.4'!F33</f>
        <v>0</v>
      </c>
      <c r="BA61" s="120">
        <f>'13 - ÚT byt č.4'!F34</f>
        <v>0</v>
      </c>
      <c r="BB61" s="120">
        <f>'13 - ÚT byt č.4'!F35</f>
        <v>0</v>
      </c>
      <c r="BC61" s="120">
        <f>'13 - ÚT byt č.4'!F36</f>
        <v>0</v>
      </c>
      <c r="BD61" s="122">
        <f>'13 - ÚT byt č.4'!F37</f>
        <v>0</v>
      </c>
      <c r="BE61" s="7"/>
      <c r="BT61" s="123" t="s">
        <v>79</v>
      </c>
      <c r="BV61" s="123" t="s">
        <v>73</v>
      </c>
      <c r="BW61" s="123" t="s">
        <v>98</v>
      </c>
      <c r="BX61" s="123" t="s">
        <v>5</v>
      </c>
      <c r="CL61" s="123" t="s">
        <v>19</v>
      </c>
      <c r="CM61" s="123" t="s">
        <v>79</v>
      </c>
    </row>
    <row r="62" s="7" customFormat="1" ht="16.5" customHeight="1">
      <c r="A62" s="111" t="s">
        <v>75</v>
      </c>
      <c r="B62" s="112"/>
      <c r="C62" s="113"/>
      <c r="D62" s="114" t="s">
        <v>8</v>
      </c>
      <c r="E62" s="114"/>
      <c r="F62" s="114"/>
      <c r="G62" s="114"/>
      <c r="H62" s="114"/>
      <c r="I62" s="115"/>
      <c r="J62" s="114" t="s">
        <v>99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'15 - Vedlejší náklady'!J30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78</v>
      </c>
      <c r="AR62" s="118"/>
      <c r="AS62" s="119">
        <v>0</v>
      </c>
      <c r="AT62" s="120">
        <f>ROUND(SUM(AV62:AW62),2)</f>
        <v>0</v>
      </c>
      <c r="AU62" s="121">
        <f>'15 - Vedlejší náklady'!P82</f>
        <v>0</v>
      </c>
      <c r="AV62" s="120">
        <f>'15 - Vedlejší náklady'!J33</f>
        <v>0</v>
      </c>
      <c r="AW62" s="120">
        <f>'15 - Vedlejší náklady'!J34</f>
        <v>0</v>
      </c>
      <c r="AX62" s="120">
        <f>'15 - Vedlejší náklady'!J35</f>
        <v>0</v>
      </c>
      <c r="AY62" s="120">
        <f>'15 - Vedlejší náklady'!J36</f>
        <v>0</v>
      </c>
      <c r="AZ62" s="120">
        <f>'15 - Vedlejší náklady'!F33</f>
        <v>0</v>
      </c>
      <c r="BA62" s="120">
        <f>'15 - Vedlejší náklady'!F34</f>
        <v>0</v>
      </c>
      <c r="BB62" s="120">
        <f>'15 - Vedlejší náklady'!F35</f>
        <v>0</v>
      </c>
      <c r="BC62" s="120">
        <f>'15 - Vedlejší náklady'!F36</f>
        <v>0</v>
      </c>
      <c r="BD62" s="122">
        <f>'15 - Vedlejší náklady'!F37</f>
        <v>0</v>
      </c>
      <c r="BE62" s="7"/>
      <c r="BT62" s="123" t="s">
        <v>79</v>
      </c>
      <c r="BV62" s="123" t="s">
        <v>73</v>
      </c>
      <c r="BW62" s="123" t="s">
        <v>100</v>
      </c>
      <c r="BX62" s="123" t="s">
        <v>5</v>
      </c>
      <c r="CL62" s="123" t="s">
        <v>19</v>
      </c>
      <c r="CM62" s="123" t="s">
        <v>79</v>
      </c>
    </row>
    <row r="63" s="7" customFormat="1" ht="16.5" customHeight="1">
      <c r="A63" s="111" t="s">
        <v>75</v>
      </c>
      <c r="B63" s="112"/>
      <c r="C63" s="113"/>
      <c r="D63" s="114" t="s">
        <v>101</v>
      </c>
      <c r="E63" s="114"/>
      <c r="F63" s="114"/>
      <c r="G63" s="114"/>
      <c r="H63" s="114"/>
      <c r="I63" s="115"/>
      <c r="J63" s="114" t="s">
        <v>102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'04 - opravy bytu č.1'!J30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78</v>
      </c>
      <c r="AR63" s="118"/>
      <c r="AS63" s="119">
        <v>0</v>
      </c>
      <c r="AT63" s="120">
        <f>ROUND(SUM(AV63:AW63),2)</f>
        <v>0</v>
      </c>
      <c r="AU63" s="121">
        <f>'04 - opravy bytu č.1'!P90</f>
        <v>0</v>
      </c>
      <c r="AV63" s="120">
        <f>'04 - opravy bytu č.1'!J33</f>
        <v>0</v>
      </c>
      <c r="AW63" s="120">
        <f>'04 - opravy bytu č.1'!J34</f>
        <v>0</v>
      </c>
      <c r="AX63" s="120">
        <f>'04 - opravy bytu č.1'!J35</f>
        <v>0</v>
      </c>
      <c r="AY63" s="120">
        <f>'04 - opravy bytu č.1'!J36</f>
        <v>0</v>
      </c>
      <c r="AZ63" s="120">
        <f>'04 - opravy bytu č.1'!F33</f>
        <v>0</v>
      </c>
      <c r="BA63" s="120">
        <f>'04 - opravy bytu č.1'!F34</f>
        <v>0</v>
      </c>
      <c r="BB63" s="120">
        <f>'04 - opravy bytu č.1'!F35</f>
        <v>0</v>
      </c>
      <c r="BC63" s="120">
        <f>'04 - opravy bytu č.1'!F36</f>
        <v>0</v>
      </c>
      <c r="BD63" s="122">
        <f>'04 - opravy bytu č.1'!F37</f>
        <v>0</v>
      </c>
      <c r="BE63" s="7"/>
      <c r="BT63" s="123" t="s">
        <v>79</v>
      </c>
      <c r="BV63" s="123" t="s">
        <v>73</v>
      </c>
      <c r="BW63" s="123" t="s">
        <v>103</v>
      </c>
      <c r="BX63" s="123" t="s">
        <v>5</v>
      </c>
      <c r="CL63" s="123" t="s">
        <v>19</v>
      </c>
      <c r="CM63" s="123" t="s">
        <v>79</v>
      </c>
    </row>
    <row r="64" s="7" customFormat="1" ht="16.5" customHeight="1">
      <c r="A64" s="111" t="s">
        <v>75</v>
      </c>
      <c r="B64" s="112"/>
      <c r="C64" s="113"/>
      <c r="D64" s="114" t="s">
        <v>104</v>
      </c>
      <c r="E64" s="114"/>
      <c r="F64" s="114"/>
      <c r="G64" s="114"/>
      <c r="H64" s="114"/>
      <c r="I64" s="115"/>
      <c r="J64" s="114" t="s">
        <v>105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'05 - opravy bytu č.2'!J30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78</v>
      </c>
      <c r="AR64" s="118"/>
      <c r="AS64" s="119">
        <v>0</v>
      </c>
      <c r="AT64" s="120">
        <f>ROUND(SUM(AV64:AW64),2)</f>
        <v>0</v>
      </c>
      <c r="AU64" s="121">
        <f>'05 - opravy bytu č.2'!P90</f>
        <v>0</v>
      </c>
      <c r="AV64" s="120">
        <f>'05 - opravy bytu č.2'!J33</f>
        <v>0</v>
      </c>
      <c r="AW64" s="120">
        <f>'05 - opravy bytu č.2'!J34</f>
        <v>0</v>
      </c>
      <c r="AX64" s="120">
        <f>'05 - opravy bytu č.2'!J35</f>
        <v>0</v>
      </c>
      <c r="AY64" s="120">
        <f>'05 - opravy bytu č.2'!J36</f>
        <v>0</v>
      </c>
      <c r="AZ64" s="120">
        <f>'05 - opravy bytu č.2'!F33</f>
        <v>0</v>
      </c>
      <c r="BA64" s="120">
        <f>'05 - opravy bytu č.2'!F34</f>
        <v>0</v>
      </c>
      <c r="BB64" s="120">
        <f>'05 - opravy bytu č.2'!F35</f>
        <v>0</v>
      </c>
      <c r="BC64" s="120">
        <f>'05 - opravy bytu č.2'!F36</f>
        <v>0</v>
      </c>
      <c r="BD64" s="122">
        <f>'05 - opravy bytu č.2'!F37</f>
        <v>0</v>
      </c>
      <c r="BE64" s="7"/>
      <c r="BT64" s="123" t="s">
        <v>79</v>
      </c>
      <c r="BV64" s="123" t="s">
        <v>73</v>
      </c>
      <c r="BW64" s="123" t="s">
        <v>106</v>
      </c>
      <c r="BX64" s="123" t="s">
        <v>5</v>
      </c>
      <c r="CL64" s="123" t="s">
        <v>19</v>
      </c>
      <c r="CM64" s="123" t="s">
        <v>79</v>
      </c>
    </row>
    <row r="65" s="7" customFormat="1" ht="16.5" customHeight="1">
      <c r="A65" s="111" t="s">
        <v>75</v>
      </c>
      <c r="B65" s="112"/>
      <c r="C65" s="113"/>
      <c r="D65" s="114" t="s">
        <v>107</v>
      </c>
      <c r="E65" s="114"/>
      <c r="F65" s="114"/>
      <c r="G65" s="114"/>
      <c r="H65" s="114"/>
      <c r="I65" s="115"/>
      <c r="J65" s="114" t="s">
        <v>108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'06 - opravy bytu č.3'!J30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78</v>
      </c>
      <c r="AR65" s="118"/>
      <c r="AS65" s="119">
        <v>0</v>
      </c>
      <c r="AT65" s="120">
        <f>ROUND(SUM(AV65:AW65),2)</f>
        <v>0</v>
      </c>
      <c r="AU65" s="121">
        <f>'06 - opravy bytu č.3'!P90</f>
        <v>0</v>
      </c>
      <c r="AV65" s="120">
        <f>'06 - opravy bytu č.3'!J33</f>
        <v>0</v>
      </c>
      <c r="AW65" s="120">
        <f>'06 - opravy bytu č.3'!J34</f>
        <v>0</v>
      </c>
      <c r="AX65" s="120">
        <f>'06 - opravy bytu č.3'!J35</f>
        <v>0</v>
      </c>
      <c r="AY65" s="120">
        <f>'06 - opravy bytu č.3'!J36</f>
        <v>0</v>
      </c>
      <c r="AZ65" s="120">
        <f>'06 - opravy bytu č.3'!F33</f>
        <v>0</v>
      </c>
      <c r="BA65" s="120">
        <f>'06 - opravy bytu č.3'!F34</f>
        <v>0</v>
      </c>
      <c r="BB65" s="120">
        <f>'06 - opravy bytu č.3'!F35</f>
        <v>0</v>
      </c>
      <c r="BC65" s="120">
        <f>'06 - opravy bytu č.3'!F36</f>
        <v>0</v>
      </c>
      <c r="BD65" s="122">
        <f>'06 - opravy bytu č.3'!F37</f>
        <v>0</v>
      </c>
      <c r="BE65" s="7"/>
      <c r="BT65" s="123" t="s">
        <v>79</v>
      </c>
      <c r="BV65" s="123" t="s">
        <v>73</v>
      </c>
      <c r="BW65" s="123" t="s">
        <v>109</v>
      </c>
      <c r="BX65" s="123" t="s">
        <v>5</v>
      </c>
      <c r="CL65" s="123" t="s">
        <v>19</v>
      </c>
      <c r="CM65" s="123" t="s">
        <v>79</v>
      </c>
    </row>
    <row r="66" s="7" customFormat="1" ht="16.5" customHeight="1">
      <c r="A66" s="111" t="s">
        <v>75</v>
      </c>
      <c r="B66" s="112"/>
      <c r="C66" s="113"/>
      <c r="D66" s="114" t="s">
        <v>14</v>
      </c>
      <c r="E66" s="114"/>
      <c r="F66" s="114"/>
      <c r="G66" s="114"/>
      <c r="H66" s="114"/>
      <c r="I66" s="115"/>
      <c r="J66" s="114" t="s">
        <v>110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'07 - opravy bytu č.4'!J30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78</v>
      </c>
      <c r="AR66" s="118"/>
      <c r="AS66" s="119">
        <v>0</v>
      </c>
      <c r="AT66" s="120">
        <f>ROUND(SUM(AV66:AW66),2)</f>
        <v>0</v>
      </c>
      <c r="AU66" s="121">
        <f>'07 - opravy bytu č.4'!P90</f>
        <v>0</v>
      </c>
      <c r="AV66" s="120">
        <f>'07 - opravy bytu č.4'!J33</f>
        <v>0</v>
      </c>
      <c r="AW66" s="120">
        <f>'07 - opravy bytu č.4'!J34</f>
        <v>0</v>
      </c>
      <c r="AX66" s="120">
        <f>'07 - opravy bytu č.4'!J35</f>
        <v>0</v>
      </c>
      <c r="AY66" s="120">
        <f>'07 - opravy bytu č.4'!J36</f>
        <v>0</v>
      </c>
      <c r="AZ66" s="120">
        <f>'07 - opravy bytu č.4'!F33</f>
        <v>0</v>
      </c>
      <c r="BA66" s="120">
        <f>'07 - opravy bytu č.4'!F34</f>
        <v>0</v>
      </c>
      <c r="BB66" s="120">
        <f>'07 - opravy bytu č.4'!F35</f>
        <v>0</v>
      </c>
      <c r="BC66" s="120">
        <f>'07 - opravy bytu č.4'!F36</f>
        <v>0</v>
      </c>
      <c r="BD66" s="122">
        <f>'07 - opravy bytu č.4'!F37</f>
        <v>0</v>
      </c>
      <c r="BE66" s="7"/>
      <c r="BT66" s="123" t="s">
        <v>79</v>
      </c>
      <c r="BV66" s="123" t="s">
        <v>73</v>
      </c>
      <c r="BW66" s="123" t="s">
        <v>111</v>
      </c>
      <c r="BX66" s="123" t="s">
        <v>5</v>
      </c>
      <c r="CL66" s="123" t="s">
        <v>19</v>
      </c>
      <c r="CM66" s="123" t="s">
        <v>79</v>
      </c>
    </row>
    <row r="67" s="7" customFormat="1" ht="16.5" customHeight="1">
      <c r="A67" s="111" t="s">
        <v>75</v>
      </c>
      <c r="B67" s="112"/>
      <c r="C67" s="113"/>
      <c r="D67" s="114" t="s">
        <v>112</v>
      </c>
      <c r="E67" s="114"/>
      <c r="F67" s="114"/>
      <c r="G67" s="114"/>
      <c r="H67" s="114"/>
      <c r="I67" s="115"/>
      <c r="J67" s="114" t="s">
        <v>113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'14 - Elektrotechnika'!J30</f>
        <v>0</v>
      </c>
      <c r="AH67" s="115"/>
      <c r="AI67" s="115"/>
      <c r="AJ67" s="115"/>
      <c r="AK67" s="115"/>
      <c r="AL67" s="115"/>
      <c r="AM67" s="115"/>
      <c r="AN67" s="116">
        <f>SUM(AG67,AT67)</f>
        <v>0</v>
      </c>
      <c r="AO67" s="115"/>
      <c r="AP67" s="115"/>
      <c r="AQ67" s="117" t="s">
        <v>78</v>
      </c>
      <c r="AR67" s="118"/>
      <c r="AS67" s="124">
        <v>0</v>
      </c>
      <c r="AT67" s="125">
        <f>ROUND(SUM(AV67:AW67),2)</f>
        <v>0</v>
      </c>
      <c r="AU67" s="126">
        <f>'14 - Elektrotechnika'!P81</f>
        <v>0</v>
      </c>
      <c r="AV67" s="125">
        <f>'14 - Elektrotechnika'!J33</f>
        <v>0</v>
      </c>
      <c r="AW67" s="125">
        <f>'14 - Elektrotechnika'!J34</f>
        <v>0</v>
      </c>
      <c r="AX67" s="125">
        <f>'14 - Elektrotechnika'!J35</f>
        <v>0</v>
      </c>
      <c r="AY67" s="125">
        <f>'14 - Elektrotechnika'!J36</f>
        <v>0</v>
      </c>
      <c r="AZ67" s="125">
        <f>'14 - Elektrotechnika'!F33</f>
        <v>0</v>
      </c>
      <c r="BA67" s="125">
        <f>'14 - Elektrotechnika'!F34</f>
        <v>0</v>
      </c>
      <c r="BB67" s="125">
        <f>'14 - Elektrotechnika'!F35</f>
        <v>0</v>
      </c>
      <c r="BC67" s="125">
        <f>'14 - Elektrotechnika'!F36</f>
        <v>0</v>
      </c>
      <c r="BD67" s="127">
        <f>'14 - Elektrotechnika'!F37</f>
        <v>0</v>
      </c>
      <c r="BE67" s="7"/>
      <c r="BT67" s="123" t="s">
        <v>79</v>
      </c>
      <c r="BV67" s="123" t="s">
        <v>73</v>
      </c>
      <c r="BW67" s="123" t="s">
        <v>114</v>
      </c>
      <c r="BX67" s="123" t="s">
        <v>5</v>
      </c>
      <c r="CL67" s="123" t="s">
        <v>19</v>
      </c>
      <c r="CM67" s="123" t="s">
        <v>79</v>
      </c>
    </row>
    <row r="68" s="2" customFormat="1" ht="30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44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</sheetData>
  <sheetProtection sheet="1" formatColumns="0" formatRows="0" objects="1" scenarios="1" spinCount="100000" saltValue="WrrTK8xWfmqSQG/C3sFh4tHVXWuHkuazIomLZQMYtdhX0kWJB6F+3QklMCfLk4f05qe+vKdbi4sTuvhs+P98LQ==" hashValue="ECMjSco8d2LInZ3v+uD9hjnlcaxc9uqMcvZ39AMt5tf3BHkuUXh1eUvmAL7QRyDD7xQN3aTdastn3nG9t2VolA==" algorithmName="SHA-512" password="CC35"/>
  <mergeCells count="90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5" location="'01 - zateplení obálky budovy'!C2" display="/"/>
    <hyperlink ref="A56" location="'02 - sanace suterénu'!C2" display="/"/>
    <hyperlink ref="A57" location="'03 - výměna střešní krytiny'!C2" display="/"/>
    <hyperlink ref="A58" location="'10 - ÚT byt č.1'!C2" display="/"/>
    <hyperlink ref="A59" location="'11 - ÚT byt č.2'!C2" display="/"/>
    <hyperlink ref="A60" location="'12 - ÚT byt č.3'!C2" display="/"/>
    <hyperlink ref="A61" location="'13 - ÚT byt č.4'!C2" display="/"/>
    <hyperlink ref="A62" location="'15 - Vedlejší náklady'!C2" display="/"/>
    <hyperlink ref="A63" location="'04 - opravy bytu č.1'!C2" display="/"/>
    <hyperlink ref="A64" location="'05 - opravy bytu č.2'!C2" display="/"/>
    <hyperlink ref="A65" location="'06 - opravy bytu č.3'!C2" display="/"/>
    <hyperlink ref="A66" location="'07 - opravy bytu č.4'!C2" display="/"/>
    <hyperlink ref="A67" location="'14 - Elektr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1623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1624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ROUND((SUM(BE90:BE158)),  2)</f>
        <v>0</v>
      </c>
      <c r="G33" s="38"/>
      <c r="H33" s="38"/>
      <c r="I33" s="148">
        <v>0.20999999999999999</v>
      </c>
      <c r="J33" s="147">
        <f>ROUND(((SUM(BE90:BE158))*I33),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ROUND((SUM(BF90:BF158)),  2)</f>
        <v>0</v>
      </c>
      <c r="G34" s="38"/>
      <c r="H34" s="38"/>
      <c r="I34" s="148">
        <v>0.14999999999999999</v>
      </c>
      <c r="J34" s="147">
        <f>ROUND(((SUM(BF90:BF158))*I34),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04 - opravy bytu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257/14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J126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1625</v>
      </c>
      <c r="E66" s="174"/>
      <c r="F66" s="174"/>
      <c r="G66" s="174"/>
      <c r="H66" s="174"/>
      <c r="I66" s="174"/>
      <c r="J66" s="175">
        <f>J127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1626</v>
      </c>
      <c r="E67" s="174"/>
      <c r="F67" s="174"/>
      <c r="G67" s="174"/>
      <c r="H67" s="174"/>
      <c r="I67" s="174"/>
      <c r="J67" s="175">
        <f>J132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1627</v>
      </c>
      <c r="E68" s="174"/>
      <c r="F68" s="174"/>
      <c r="G68" s="174"/>
      <c r="H68" s="174"/>
      <c r="I68" s="174"/>
      <c r="J68" s="175">
        <f>J137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04 - opravy bytu č.1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257/14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P91+P126</f>
        <v>0</v>
      </c>
      <c r="Q90" s="96"/>
      <c r="R90" s="185">
        <f>R91+R126</f>
        <v>0.77699499999999999</v>
      </c>
      <c r="S90" s="96"/>
      <c r="T90" s="186">
        <f>T91+T126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BK91+BK126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P92+P100+P113+P123</f>
        <v>0</v>
      </c>
      <c r="Q91" s="196"/>
      <c r="R91" s="197">
        <f>R92+R100+R113+R123</f>
        <v>0.75985499999999995</v>
      </c>
      <c r="S91" s="196"/>
      <c r="T91" s="198">
        <f>T92+T100+T113+T123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BK92+BK100+BK113+BK123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SUM(P93:P99)</f>
        <v>0</v>
      </c>
      <c r="Q92" s="196"/>
      <c r="R92" s="197">
        <f>SUM(R93:R99)</f>
        <v>0.51781500000000003</v>
      </c>
      <c r="S92" s="196"/>
      <c r="T92" s="198">
        <f>SUM(T93:T99)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SUM(BK93:BK99)</f>
        <v>0</v>
      </c>
    </row>
    <row r="93" s="2" customFormat="1" ht="14.4" customHeight="1">
      <c r="A93" s="38"/>
      <c r="B93" s="39"/>
      <c r="C93" s="204" t="s">
        <v>356</v>
      </c>
      <c r="D93" s="204" t="s">
        <v>161</v>
      </c>
      <c r="E93" s="205" t="s">
        <v>1628</v>
      </c>
      <c r="F93" s="206" t="s">
        <v>1629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1630</v>
      </c>
    </row>
    <row r="94" s="2" customFormat="1">
      <c r="A94" s="38"/>
      <c r="B94" s="39"/>
      <c r="C94" s="40"/>
      <c r="D94" s="217" t="s">
        <v>169</v>
      </c>
      <c r="E94" s="40"/>
      <c r="F94" s="218" t="s">
        <v>1631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14" customFormat="1">
      <c r="A95" s="14"/>
      <c r="B95" s="232"/>
      <c r="C95" s="233"/>
      <c r="D95" s="217" t="s">
        <v>171</v>
      </c>
      <c r="E95" s="234" t="s">
        <v>19</v>
      </c>
      <c r="F95" s="235" t="s">
        <v>1632</v>
      </c>
      <c r="G95" s="233"/>
      <c r="H95" s="236">
        <v>7.5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2" t="s">
        <v>171</v>
      </c>
      <c r="AU95" s="242" t="s">
        <v>167</v>
      </c>
      <c r="AV95" s="14" t="s">
        <v>167</v>
      </c>
      <c r="AW95" s="14" t="s">
        <v>33</v>
      </c>
      <c r="AX95" s="14" t="s">
        <v>79</v>
      </c>
      <c r="AY95" s="242" t="s">
        <v>157</v>
      </c>
    </row>
    <row r="96" s="2" customFormat="1" ht="24.15" customHeight="1">
      <c r="A96" s="38"/>
      <c r="B96" s="39"/>
      <c r="C96" s="204" t="s">
        <v>918</v>
      </c>
      <c r="D96" s="204" t="s">
        <v>161</v>
      </c>
      <c r="E96" s="205" t="s">
        <v>1633</v>
      </c>
      <c r="F96" s="206" t="s">
        <v>1634</v>
      </c>
      <c r="G96" s="207" t="s">
        <v>164</v>
      </c>
      <c r="H96" s="208">
        <v>7.5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0.017330000000000002</v>
      </c>
      <c r="R96" s="213">
        <f>Q96*H96</f>
        <v>0.12997500000000001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166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166</v>
      </c>
      <c r="BM96" s="215" t="s">
        <v>1635</v>
      </c>
    </row>
    <row r="97" s="2" customFormat="1">
      <c r="A97" s="38"/>
      <c r="B97" s="39"/>
      <c r="C97" s="40"/>
      <c r="D97" s="217" t="s">
        <v>169</v>
      </c>
      <c r="E97" s="40"/>
      <c r="F97" s="218" t="s">
        <v>1636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929</v>
      </c>
      <c r="D98" s="204" t="s">
        <v>161</v>
      </c>
      <c r="E98" s="205" t="s">
        <v>1637</v>
      </c>
      <c r="F98" s="206" t="s">
        <v>1638</v>
      </c>
      <c r="G98" s="207" t="s">
        <v>751</v>
      </c>
      <c r="H98" s="208">
        <v>24</v>
      </c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0.0036600000000000001</v>
      </c>
      <c r="R98" s="213">
        <f>Q98*H98</f>
        <v>0.087840000000000001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166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166</v>
      </c>
      <c r="BM98" s="215" t="s">
        <v>1639</v>
      </c>
    </row>
    <row r="99" s="2" customFormat="1">
      <c r="A99" s="38"/>
      <c r="B99" s="39"/>
      <c r="C99" s="40"/>
      <c r="D99" s="217" t="s">
        <v>169</v>
      </c>
      <c r="E99" s="40"/>
      <c r="F99" s="218" t="s">
        <v>1640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265</v>
      </c>
      <c r="F100" s="202" t="s">
        <v>502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SUM(P101:P112)</f>
        <v>0</v>
      </c>
      <c r="Q100" s="196"/>
      <c r="R100" s="197">
        <f>SUM(R101:R112)</f>
        <v>0.24203999999999998</v>
      </c>
      <c r="S100" s="196"/>
      <c r="T100" s="198">
        <f>SUM(T101:T112)</f>
        <v>0.43099999999999994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79</v>
      </c>
      <c r="AY100" s="199" t="s">
        <v>157</v>
      </c>
      <c r="BK100" s="201">
        <f>SUM(BK101:BK112)</f>
        <v>0</v>
      </c>
    </row>
    <row r="101" s="2" customFormat="1" ht="24.15" customHeight="1">
      <c r="A101" s="38"/>
      <c r="B101" s="39"/>
      <c r="C101" s="204" t="s">
        <v>344</v>
      </c>
      <c r="D101" s="204" t="s">
        <v>161</v>
      </c>
      <c r="E101" s="205" t="s">
        <v>504</v>
      </c>
      <c r="F101" s="206" t="s">
        <v>505</v>
      </c>
      <c r="G101" s="207" t="s">
        <v>164</v>
      </c>
      <c r="H101" s="208">
        <v>25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4.0000000000000003E-05</v>
      </c>
      <c r="R101" s="213">
        <f>Q101*H101</f>
        <v>0.001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166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166</v>
      </c>
      <c r="BM101" s="215" t="s">
        <v>1641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507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799</v>
      </c>
      <c r="D103" s="204" t="s">
        <v>161</v>
      </c>
      <c r="E103" s="205" t="s">
        <v>1642</v>
      </c>
      <c r="F103" s="206" t="s">
        <v>1643</v>
      </c>
      <c r="G103" s="207" t="s">
        <v>1439</v>
      </c>
      <c r="H103" s="208">
        <v>1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0.22417999999999999</v>
      </c>
      <c r="R103" s="213">
        <f>Q103*H103</f>
        <v>0.22417999999999999</v>
      </c>
      <c r="S103" s="213">
        <v>0.17299999999999999</v>
      </c>
      <c r="T103" s="214">
        <f>S103*H103</f>
        <v>0.17299999999999999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166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166</v>
      </c>
      <c r="BM103" s="215" t="s">
        <v>1644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1645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37.8" customHeight="1">
      <c r="A105" s="38"/>
      <c r="B105" s="39"/>
      <c r="C105" s="204" t="s">
        <v>806</v>
      </c>
      <c r="D105" s="204" t="s">
        <v>161</v>
      </c>
      <c r="E105" s="205" t="s">
        <v>1646</v>
      </c>
      <c r="F105" s="206" t="s">
        <v>1647</v>
      </c>
      <c r="G105" s="207" t="s">
        <v>275</v>
      </c>
      <c r="H105" s="208">
        <v>6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0.00281</v>
      </c>
      <c r="R105" s="213">
        <f>Q105*H105</f>
        <v>0.01686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166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166</v>
      </c>
      <c r="BM105" s="215" t="s">
        <v>1648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1649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923</v>
      </c>
      <c r="D107" s="204" t="s">
        <v>161</v>
      </c>
      <c r="E107" s="205" t="s">
        <v>1650</v>
      </c>
      <c r="F107" s="206" t="s">
        <v>1651</v>
      </c>
      <c r="G107" s="207" t="s">
        <v>751</v>
      </c>
      <c r="H107" s="208">
        <v>12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0.002</v>
      </c>
      <c r="T107" s="214">
        <f>S107*H107</f>
        <v>0.024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166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166</v>
      </c>
      <c r="BM107" s="215" t="s">
        <v>1652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1653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2" customFormat="1" ht="24.15" customHeight="1">
      <c r="A109" s="38"/>
      <c r="B109" s="39"/>
      <c r="C109" s="204" t="s">
        <v>166</v>
      </c>
      <c r="D109" s="204" t="s">
        <v>161</v>
      </c>
      <c r="E109" s="205" t="s">
        <v>1654</v>
      </c>
      <c r="F109" s="206" t="s">
        <v>1655</v>
      </c>
      <c r="G109" s="207" t="s">
        <v>275</v>
      </c>
      <c r="H109" s="208">
        <v>25</v>
      </c>
      <c r="I109" s="209"/>
      <c r="J109" s="210">
        <f>ROUND(I109*H109,2)</f>
        <v>0</v>
      </c>
      <c r="K109" s="206" t="s">
        <v>165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0.0089999999999999993</v>
      </c>
      <c r="T109" s="214">
        <f>S109*H109</f>
        <v>0.22499999999999998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166</v>
      </c>
      <c r="AT109" s="215" t="s">
        <v>161</v>
      </c>
      <c r="AU109" s="215" t="s">
        <v>167</v>
      </c>
      <c r="AY109" s="17" t="s">
        <v>157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167</v>
      </c>
      <c r="BK109" s="216">
        <f>ROUND(I109*H109,2)</f>
        <v>0</v>
      </c>
      <c r="BL109" s="17" t="s">
        <v>166</v>
      </c>
      <c r="BM109" s="215" t="s">
        <v>1656</v>
      </c>
    </row>
    <row r="110" s="2" customFormat="1">
      <c r="A110" s="38"/>
      <c r="B110" s="39"/>
      <c r="C110" s="40"/>
      <c r="D110" s="217" t="s">
        <v>169</v>
      </c>
      <c r="E110" s="40"/>
      <c r="F110" s="218" t="s">
        <v>1657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169</v>
      </c>
      <c r="AU110" s="17" t="s">
        <v>167</v>
      </c>
    </row>
    <row r="111" s="2" customFormat="1" ht="24.15" customHeight="1">
      <c r="A111" s="38"/>
      <c r="B111" s="39"/>
      <c r="C111" s="204" t="s">
        <v>528</v>
      </c>
      <c r="D111" s="204" t="s">
        <v>161</v>
      </c>
      <c r="E111" s="205" t="s">
        <v>1658</v>
      </c>
      <c r="F111" s="206" t="s">
        <v>1659</v>
      </c>
      <c r="G111" s="207" t="s">
        <v>275</v>
      </c>
      <c r="H111" s="208">
        <v>9</v>
      </c>
      <c r="I111" s="209"/>
      <c r="J111" s="210">
        <f>ROUND(I111*H111,2)</f>
        <v>0</v>
      </c>
      <c r="K111" s="206" t="s">
        <v>165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0.001</v>
      </c>
      <c r="T111" s="214">
        <f>S111*H111</f>
        <v>0.0090000000000000011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166</v>
      </c>
      <c r="AT111" s="215" t="s">
        <v>161</v>
      </c>
      <c r="AU111" s="215" t="s">
        <v>167</v>
      </c>
      <c r="AY111" s="17" t="s">
        <v>157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167</v>
      </c>
      <c r="BK111" s="216">
        <f>ROUND(I111*H111,2)</f>
        <v>0</v>
      </c>
      <c r="BL111" s="17" t="s">
        <v>166</v>
      </c>
      <c r="BM111" s="215" t="s">
        <v>1660</v>
      </c>
    </row>
    <row r="112" s="2" customFormat="1">
      <c r="A112" s="38"/>
      <c r="B112" s="39"/>
      <c r="C112" s="40"/>
      <c r="D112" s="217" t="s">
        <v>169</v>
      </c>
      <c r="E112" s="40"/>
      <c r="F112" s="218" t="s">
        <v>1661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167</v>
      </c>
    </row>
    <row r="113" s="12" customFormat="1" ht="22.8" customHeight="1">
      <c r="A113" s="12"/>
      <c r="B113" s="188"/>
      <c r="C113" s="189"/>
      <c r="D113" s="190" t="s">
        <v>70</v>
      </c>
      <c r="E113" s="202" t="s">
        <v>578</v>
      </c>
      <c r="F113" s="202" t="s">
        <v>579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SUM(P114:P122)</f>
        <v>0</v>
      </c>
      <c r="Q113" s="196"/>
      <c r="R113" s="197">
        <f>SUM(R114:R122)</f>
        <v>0</v>
      </c>
      <c r="S113" s="196"/>
      <c r="T113" s="198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79</v>
      </c>
      <c r="AT113" s="200" t="s">
        <v>70</v>
      </c>
      <c r="AU113" s="200" t="s">
        <v>79</v>
      </c>
      <c r="AY113" s="199" t="s">
        <v>157</v>
      </c>
      <c r="BK113" s="201">
        <f>SUM(BK114:BK122)</f>
        <v>0</v>
      </c>
    </row>
    <row r="114" s="2" customFormat="1" ht="24.15" customHeight="1">
      <c r="A114" s="38"/>
      <c r="B114" s="39"/>
      <c r="C114" s="204" t="s">
        <v>208</v>
      </c>
      <c r="D114" s="204" t="s">
        <v>161</v>
      </c>
      <c r="E114" s="205" t="s">
        <v>1662</v>
      </c>
      <c r="F114" s="206" t="s">
        <v>1663</v>
      </c>
      <c r="G114" s="207" t="s">
        <v>582</v>
      </c>
      <c r="H114" s="208">
        <v>0.43099999999999999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166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166</v>
      </c>
      <c r="BM114" s="215" t="s">
        <v>1664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1665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24.15" customHeight="1">
      <c r="A116" s="38"/>
      <c r="B116" s="39"/>
      <c r="C116" s="204" t="s">
        <v>158</v>
      </c>
      <c r="D116" s="204" t="s">
        <v>161</v>
      </c>
      <c r="E116" s="205" t="s">
        <v>586</v>
      </c>
      <c r="F116" s="206" t="s">
        <v>587</v>
      </c>
      <c r="G116" s="207" t="s">
        <v>582</v>
      </c>
      <c r="H116" s="208">
        <v>0.43099999999999999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166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166</v>
      </c>
      <c r="BM116" s="215" t="s">
        <v>1666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589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24.15" customHeight="1">
      <c r="A118" s="38"/>
      <c r="B118" s="39"/>
      <c r="C118" s="204" t="s">
        <v>255</v>
      </c>
      <c r="D118" s="204" t="s">
        <v>161</v>
      </c>
      <c r="E118" s="205" t="s">
        <v>590</v>
      </c>
      <c r="F118" s="206" t="s">
        <v>591</v>
      </c>
      <c r="G118" s="207" t="s">
        <v>582</v>
      </c>
      <c r="H118" s="208">
        <v>6.0339999999999998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166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166</v>
      </c>
      <c r="BM118" s="215" t="s">
        <v>1667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593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14" customFormat="1">
      <c r="A120" s="14"/>
      <c r="B120" s="232"/>
      <c r="C120" s="233"/>
      <c r="D120" s="217" t="s">
        <v>171</v>
      </c>
      <c r="E120" s="233"/>
      <c r="F120" s="235" t="s">
        <v>1668</v>
      </c>
      <c r="G120" s="233"/>
      <c r="H120" s="236">
        <v>6.0339999999999998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167</v>
      </c>
      <c r="AV120" s="14" t="s">
        <v>167</v>
      </c>
      <c r="AW120" s="14" t="s">
        <v>4</v>
      </c>
      <c r="AX120" s="14" t="s">
        <v>79</v>
      </c>
      <c r="AY120" s="242" t="s">
        <v>157</v>
      </c>
    </row>
    <row r="121" s="2" customFormat="1" ht="24.15" customHeight="1">
      <c r="A121" s="38"/>
      <c r="B121" s="39"/>
      <c r="C121" s="204" t="s">
        <v>205</v>
      </c>
      <c r="D121" s="204" t="s">
        <v>161</v>
      </c>
      <c r="E121" s="205" t="s">
        <v>596</v>
      </c>
      <c r="F121" s="206" t="s">
        <v>597</v>
      </c>
      <c r="G121" s="207" t="s">
        <v>582</v>
      </c>
      <c r="H121" s="208">
        <v>0.43099999999999999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166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166</v>
      </c>
      <c r="BM121" s="215" t="s">
        <v>1669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599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2" customFormat="1" ht="22.8" customHeight="1">
      <c r="A123" s="12"/>
      <c r="B123" s="188"/>
      <c r="C123" s="189"/>
      <c r="D123" s="190" t="s">
        <v>70</v>
      </c>
      <c r="E123" s="202" t="s">
        <v>600</v>
      </c>
      <c r="F123" s="202" t="s">
        <v>601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SUM(P124:P125)</f>
        <v>0</v>
      </c>
      <c r="Q123" s="196"/>
      <c r="R123" s="197">
        <f>SUM(R124:R125)</f>
        <v>0</v>
      </c>
      <c r="S123" s="196"/>
      <c r="T123" s="198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79</v>
      </c>
      <c r="AT123" s="200" t="s">
        <v>70</v>
      </c>
      <c r="AU123" s="200" t="s">
        <v>79</v>
      </c>
      <c r="AY123" s="199" t="s">
        <v>157</v>
      </c>
      <c r="BK123" s="201">
        <f>SUM(BK124:BK125)</f>
        <v>0</v>
      </c>
    </row>
    <row r="124" s="2" customFormat="1" ht="14.4" customHeight="1">
      <c r="A124" s="38"/>
      <c r="B124" s="39"/>
      <c r="C124" s="204" t="s">
        <v>197</v>
      </c>
      <c r="D124" s="204" t="s">
        <v>161</v>
      </c>
      <c r="E124" s="205" t="s">
        <v>603</v>
      </c>
      <c r="F124" s="206" t="s">
        <v>604</v>
      </c>
      <c r="G124" s="207" t="s">
        <v>582</v>
      </c>
      <c r="H124" s="208">
        <v>0.76000000000000001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166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166</v>
      </c>
      <c r="BM124" s="215" t="s">
        <v>1670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606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2" customFormat="1" ht="25.92" customHeight="1">
      <c r="A126" s="12"/>
      <c r="B126" s="188"/>
      <c r="C126" s="189"/>
      <c r="D126" s="190" t="s">
        <v>70</v>
      </c>
      <c r="E126" s="191" t="s">
        <v>607</v>
      </c>
      <c r="F126" s="191" t="s">
        <v>608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P127+P132+P137+P142+P149</f>
        <v>0</v>
      </c>
      <c r="Q126" s="196"/>
      <c r="R126" s="197">
        <f>R127+R132+R137+R142+R149</f>
        <v>0.017139999999999999</v>
      </c>
      <c r="S126" s="196"/>
      <c r="T126" s="198">
        <f>T127+T132+T137+T142+T149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71</v>
      </c>
      <c r="AY126" s="199" t="s">
        <v>157</v>
      </c>
      <c r="BK126" s="201">
        <f>BK127+BK132+BK137+BK142+BK149</f>
        <v>0</v>
      </c>
    </row>
    <row r="127" s="12" customFormat="1" ht="22.8" customHeight="1">
      <c r="A127" s="12"/>
      <c r="B127" s="188"/>
      <c r="C127" s="189"/>
      <c r="D127" s="190" t="s">
        <v>70</v>
      </c>
      <c r="E127" s="202" t="s">
        <v>1671</v>
      </c>
      <c r="F127" s="202" t="s">
        <v>1672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SUM(P128:P131)</f>
        <v>0</v>
      </c>
      <c r="Q127" s="196"/>
      <c r="R127" s="197">
        <f>SUM(R128:R131)</f>
        <v>0.00081999999999999998</v>
      </c>
      <c r="S127" s="196"/>
      <c r="T127" s="198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167</v>
      </c>
      <c r="AT127" s="200" t="s">
        <v>70</v>
      </c>
      <c r="AU127" s="200" t="s">
        <v>79</v>
      </c>
      <c r="AY127" s="199" t="s">
        <v>157</v>
      </c>
      <c r="BK127" s="201">
        <f>SUM(BK128:BK131)</f>
        <v>0</v>
      </c>
    </row>
    <row r="128" s="2" customFormat="1" ht="14.4" customHeight="1">
      <c r="A128" s="38"/>
      <c r="B128" s="39"/>
      <c r="C128" s="204" t="s">
        <v>811</v>
      </c>
      <c r="D128" s="204" t="s">
        <v>161</v>
      </c>
      <c r="E128" s="205" t="s">
        <v>1673</v>
      </c>
      <c r="F128" s="206" t="s">
        <v>1674</v>
      </c>
      <c r="G128" s="207" t="s">
        <v>275</v>
      </c>
      <c r="H128" s="208">
        <v>2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0.00040999999999999999</v>
      </c>
      <c r="R128" s="213">
        <f>Q128*H128</f>
        <v>0.00081999999999999998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316</v>
      </c>
      <c r="BM128" s="215" t="s">
        <v>1675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1676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14.4" customHeight="1">
      <c r="A130" s="38"/>
      <c r="B130" s="39"/>
      <c r="C130" s="204" t="s">
        <v>816</v>
      </c>
      <c r="D130" s="204" t="s">
        <v>161</v>
      </c>
      <c r="E130" s="205" t="s">
        <v>1677</v>
      </c>
      <c r="F130" s="206" t="s">
        <v>1678</v>
      </c>
      <c r="G130" s="207" t="s">
        <v>751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316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316</v>
      </c>
      <c r="BM130" s="215" t="s">
        <v>1679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1680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2" customFormat="1" ht="22.8" customHeight="1">
      <c r="A132" s="12"/>
      <c r="B132" s="188"/>
      <c r="C132" s="189"/>
      <c r="D132" s="190" t="s">
        <v>70</v>
      </c>
      <c r="E132" s="202" t="s">
        <v>1681</v>
      </c>
      <c r="F132" s="202" t="s">
        <v>1682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SUM(P133:P136)</f>
        <v>0</v>
      </c>
      <c r="Q132" s="196"/>
      <c r="R132" s="197">
        <f>SUM(R133:R136)</f>
        <v>0.0079900000000000006</v>
      </c>
      <c r="S132" s="196"/>
      <c r="T132" s="19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167</v>
      </c>
      <c r="AT132" s="200" t="s">
        <v>70</v>
      </c>
      <c r="AU132" s="200" t="s">
        <v>79</v>
      </c>
      <c r="AY132" s="199" t="s">
        <v>157</v>
      </c>
      <c r="BK132" s="201">
        <f>SUM(BK133:BK136)</f>
        <v>0</v>
      </c>
    </row>
    <row r="133" s="2" customFormat="1" ht="24.15" customHeight="1">
      <c r="A133" s="38"/>
      <c r="B133" s="39"/>
      <c r="C133" s="204" t="s">
        <v>843</v>
      </c>
      <c r="D133" s="204" t="s">
        <v>161</v>
      </c>
      <c r="E133" s="205" t="s">
        <v>1683</v>
      </c>
      <c r="F133" s="206" t="s">
        <v>1684</v>
      </c>
      <c r="G133" s="207" t="s">
        <v>275</v>
      </c>
      <c r="H133" s="208">
        <v>4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0.0018500000000000001</v>
      </c>
      <c r="R133" s="213">
        <f>Q133*H133</f>
        <v>0.0074000000000000003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316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316</v>
      </c>
      <c r="BM133" s="215" t="s">
        <v>1685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1686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2" customFormat="1" ht="24.15" customHeight="1">
      <c r="A135" s="38"/>
      <c r="B135" s="39"/>
      <c r="C135" s="204" t="s">
        <v>850</v>
      </c>
      <c r="D135" s="204" t="s">
        <v>161</v>
      </c>
      <c r="E135" s="205" t="s">
        <v>1687</v>
      </c>
      <c r="F135" s="206" t="s">
        <v>1688</v>
      </c>
      <c r="G135" s="207" t="s">
        <v>751</v>
      </c>
      <c r="H135" s="208">
        <v>1</v>
      </c>
      <c r="I135" s="209"/>
      <c r="J135" s="210">
        <f>ROUND(I135*H135,2)</f>
        <v>0</v>
      </c>
      <c r="K135" s="206" t="s">
        <v>165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0.00059000000000000003</v>
      </c>
      <c r="R135" s="213">
        <f>Q135*H135</f>
        <v>0.00059000000000000003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316</v>
      </c>
      <c r="AT135" s="215" t="s">
        <v>161</v>
      </c>
      <c r="AU135" s="215" t="s">
        <v>167</v>
      </c>
      <c r="AY135" s="17" t="s">
        <v>157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167</v>
      </c>
      <c r="BK135" s="216">
        <f>ROUND(I135*H135,2)</f>
        <v>0</v>
      </c>
      <c r="BL135" s="17" t="s">
        <v>316</v>
      </c>
      <c r="BM135" s="215" t="s">
        <v>1689</v>
      </c>
    </row>
    <row r="136" s="2" customFormat="1">
      <c r="A136" s="38"/>
      <c r="B136" s="39"/>
      <c r="C136" s="40"/>
      <c r="D136" s="217" t="s">
        <v>169</v>
      </c>
      <c r="E136" s="40"/>
      <c r="F136" s="218" t="s">
        <v>1690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169</v>
      </c>
      <c r="AU136" s="17" t="s">
        <v>167</v>
      </c>
    </row>
    <row r="137" s="12" customFormat="1" ht="22.8" customHeight="1">
      <c r="A137" s="12"/>
      <c r="B137" s="188"/>
      <c r="C137" s="189"/>
      <c r="D137" s="190" t="s">
        <v>70</v>
      </c>
      <c r="E137" s="202" t="s">
        <v>1691</v>
      </c>
      <c r="F137" s="202" t="s">
        <v>1692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SUM(P138:P141)</f>
        <v>0</v>
      </c>
      <c r="Q137" s="196"/>
      <c r="R137" s="197">
        <f>SUM(R138:R141)</f>
        <v>0.00054000000000000001</v>
      </c>
      <c r="S137" s="196"/>
      <c r="T137" s="198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167</v>
      </c>
      <c r="AT137" s="200" t="s">
        <v>70</v>
      </c>
      <c r="AU137" s="200" t="s">
        <v>79</v>
      </c>
      <c r="AY137" s="199" t="s">
        <v>157</v>
      </c>
      <c r="BK137" s="201">
        <f>SUM(BK138:BK141)</f>
        <v>0</v>
      </c>
    </row>
    <row r="138" s="2" customFormat="1" ht="14.4" customHeight="1">
      <c r="A138" s="38"/>
      <c r="B138" s="39"/>
      <c r="C138" s="204" t="s">
        <v>857</v>
      </c>
      <c r="D138" s="204" t="s">
        <v>161</v>
      </c>
      <c r="E138" s="205" t="s">
        <v>1693</v>
      </c>
      <c r="F138" s="206" t="s">
        <v>1694</v>
      </c>
      <c r="G138" s="207" t="s">
        <v>751</v>
      </c>
      <c r="H138" s="208">
        <v>1</v>
      </c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0.00013999999999999999</v>
      </c>
      <c r="R138" s="213">
        <f>Q138*H138</f>
        <v>0.00013999999999999999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316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316</v>
      </c>
      <c r="BM138" s="215" t="s">
        <v>1695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1696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2" customFormat="1" ht="24.15" customHeight="1">
      <c r="A140" s="38"/>
      <c r="B140" s="39"/>
      <c r="C140" s="254" t="s">
        <v>892</v>
      </c>
      <c r="D140" s="254" t="s">
        <v>202</v>
      </c>
      <c r="E140" s="255" t="s">
        <v>1697</v>
      </c>
      <c r="F140" s="256" t="s">
        <v>1698</v>
      </c>
      <c r="G140" s="257" t="s">
        <v>751</v>
      </c>
      <c r="H140" s="258">
        <v>1</v>
      </c>
      <c r="I140" s="259"/>
      <c r="J140" s="260">
        <f>ROUND(I140*H140,2)</f>
        <v>0</v>
      </c>
      <c r="K140" s="256" t="s">
        <v>19</v>
      </c>
      <c r="L140" s="261"/>
      <c r="M140" s="262" t="s">
        <v>19</v>
      </c>
      <c r="N140" s="263" t="s">
        <v>43</v>
      </c>
      <c r="O140" s="84"/>
      <c r="P140" s="213">
        <f>O140*H140</f>
        <v>0</v>
      </c>
      <c r="Q140" s="213">
        <v>0.00040000000000000002</v>
      </c>
      <c r="R140" s="213">
        <f>Q140*H140</f>
        <v>0.00040000000000000002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393</v>
      </c>
      <c r="AT140" s="215" t="s">
        <v>202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316</v>
      </c>
      <c r="BM140" s="215" t="s">
        <v>1699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1698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12" customFormat="1" ht="22.8" customHeight="1">
      <c r="A142" s="12"/>
      <c r="B142" s="188"/>
      <c r="C142" s="189"/>
      <c r="D142" s="190" t="s">
        <v>70</v>
      </c>
      <c r="E142" s="202" t="s">
        <v>993</v>
      </c>
      <c r="F142" s="202" t="s">
        <v>994</v>
      </c>
      <c r="G142" s="189"/>
      <c r="H142" s="189"/>
      <c r="I142" s="192"/>
      <c r="J142" s="203">
        <f>BK142</f>
        <v>0</v>
      </c>
      <c r="K142" s="189"/>
      <c r="L142" s="194"/>
      <c r="M142" s="195"/>
      <c r="N142" s="196"/>
      <c r="O142" s="196"/>
      <c r="P142" s="197">
        <f>SUM(P143:P148)</f>
        <v>0</v>
      </c>
      <c r="Q142" s="196"/>
      <c r="R142" s="197">
        <f>SUM(R143:R148)</f>
        <v>0.00044000000000000002</v>
      </c>
      <c r="S142" s="196"/>
      <c r="T142" s="198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9" t="s">
        <v>167</v>
      </c>
      <c r="AT142" s="200" t="s">
        <v>70</v>
      </c>
      <c r="AU142" s="200" t="s">
        <v>79</v>
      </c>
      <c r="AY142" s="199" t="s">
        <v>157</v>
      </c>
      <c r="BK142" s="201">
        <f>SUM(BK143:BK148)</f>
        <v>0</v>
      </c>
    </row>
    <row r="143" s="2" customFormat="1" ht="24.15" customHeight="1">
      <c r="A143" s="38"/>
      <c r="B143" s="39"/>
      <c r="C143" s="204" t="s">
        <v>902</v>
      </c>
      <c r="D143" s="204" t="s">
        <v>161</v>
      </c>
      <c r="E143" s="205" t="s">
        <v>1700</v>
      </c>
      <c r="F143" s="206" t="s">
        <v>1701</v>
      </c>
      <c r="G143" s="207" t="s">
        <v>275</v>
      </c>
      <c r="H143" s="208">
        <v>4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6.0000000000000002E-05</v>
      </c>
      <c r="R143" s="213">
        <f>Q143*H143</f>
        <v>0.00024000000000000001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316</v>
      </c>
      <c r="BM143" s="215" t="s">
        <v>1702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1703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908</v>
      </c>
      <c r="D145" s="204" t="s">
        <v>161</v>
      </c>
      <c r="E145" s="205" t="s">
        <v>1704</v>
      </c>
      <c r="F145" s="206" t="s">
        <v>1705</v>
      </c>
      <c r="G145" s="207" t="s">
        <v>275</v>
      </c>
      <c r="H145" s="208">
        <v>4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2.0000000000000002E-05</v>
      </c>
      <c r="R145" s="213">
        <f>Q145*H145</f>
        <v>8.0000000000000007E-05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316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316</v>
      </c>
      <c r="BM145" s="215" t="s">
        <v>1706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1707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913</v>
      </c>
      <c r="D147" s="204" t="s">
        <v>161</v>
      </c>
      <c r="E147" s="205" t="s">
        <v>1708</v>
      </c>
      <c r="F147" s="206" t="s">
        <v>1709</v>
      </c>
      <c r="G147" s="207" t="s">
        <v>275</v>
      </c>
      <c r="H147" s="208">
        <v>4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3.0000000000000001E-05</v>
      </c>
      <c r="R147" s="213">
        <f>Q147*H147</f>
        <v>0.00012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316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316</v>
      </c>
      <c r="BM147" s="215" t="s">
        <v>1710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1711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12" customFormat="1" ht="22.8" customHeight="1">
      <c r="A149" s="12"/>
      <c r="B149" s="188"/>
      <c r="C149" s="189"/>
      <c r="D149" s="190" t="s">
        <v>70</v>
      </c>
      <c r="E149" s="202" t="s">
        <v>1022</v>
      </c>
      <c r="F149" s="202" t="s">
        <v>1023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SUM(P150:P158)</f>
        <v>0</v>
      </c>
      <c r="Q149" s="196"/>
      <c r="R149" s="197">
        <f>SUM(R150:R158)</f>
        <v>0.0073499999999999998</v>
      </c>
      <c r="S149" s="196"/>
      <c r="T149" s="198">
        <f>SUM(T150:T158)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9" t="s">
        <v>167</v>
      </c>
      <c r="AT149" s="200" t="s">
        <v>70</v>
      </c>
      <c r="AU149" s="200" t="s">
        <v>79</v>
      </c>
      <c r="AY149" s="199" t="s">
        <v>157</v>
      </c>
      <c r="BK149" s="201">
        <f>SUM(BK150:BK158)</f>
        <v>0</v>
      </c>
    </row>
    <row r="150" s="2" customFormat="1" ht="14.4" customHeight="1">
      <c r="A150" s="38"/>
      <c r="B150" s="39"/>
      <c r="C150" s="204" t="s">
        <v>323</v>
      </c>
      <c r="D150" s="204" t="s">
        <v>161</v>
      </c>
      <c r="E150" s="205" t="s">
        <v>1712</v>
      </c>
      <c r="F150" s="206" t="s">
        <v>1713</v>
      </c>
      <c r="G150" s="207" t="s">
        <v>164</v>
      </c>
      <c r="H150" s="208">
        <v>30</v>
      </c>
      <c r="I150" s="209"/>
      <c r="J150" s="210">
        <f>ROUND(I150*H150,2)</f>
        <v>0</v>
      </c>
      <c r="K150" s="206" t="s">
        <v>165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316</v>
      </c>
      <c r="AT150" s="215" t="s">
        <v>161</v>
      </c>
      <c r="AU150" s="215" t="s">
        <v>167</v>
      </c>
      <c r="AY150" s="17" t="s">
        <v>157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167</v>
      </c>
      <c r="BK150" s="216">
        <f>ROUND(I150*H150,2)</f>
        <v>0</v>
      </c>
      <c r="BL150" s="17" t="s">
        <v>316</v>
      </c>
      <c r="BM150" s="215" t="s">
        <v>1714</v>
      </c>
    </row>
    <row r="151" s="2" customFormat="1">
      <c r="A151" s="38"/>
      <c r="B151" s="39"/>
      <c r="C151" s="40"/>
      <c r="D151" s="217" t="s">
        <v>169</v>
      </c>
      <c r="E151" s="40"/>
      <c r="F151" s="218" t="s">
        <v>1715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169</v>
      </c>
      <c r="AU151" s="17" t="s">
        <v>167</v>
      </c>
    </row>
    <row r="152" s="2" customFormat="1" ht="14.4" customHeight="1">
      <c r="A152" s="38"/>
      <c r="B152" s="39"/>
      <c r="C152" s="254" t="s">
        <v>328</v>
      </c>
      <c r="D152" s="254" t="s">
        <v>202</v>
      </c>
      <c r="E152" s="255" t="s">
        <v>1716</v>
      </c>
      <c r="F152" s="256" t="s">
        <v>1717</v>
      </c>
      <c r="G152" s="257" t="s">
        <v>164</v>
      </c>
      <c r="H152" s="258">
        <v>36</v>
      </c>
      <c r="I152" s="259"/>
      <c r="J152" s="260">
        <f>ROUND(I152*H152,2)</f>
        <v>0</v>
      </c>
      <c r="K152" s="256" t="s">
        <v>165</v>
      </c>
      <c r="L152" s="261"/>
      <c r="M152" s="262" t="s">
        <v>19</v>
      </c>
      <c r="N152" s="263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393</v>
      </c>
      <c r="AT152" s="215" t="s">
        <v>202</v>
      </c>
      <c r="AU152" s="215" t="s">
        <v>167</v>
      </c>
      <c r="AY152" s="17" t="s">
        <v>157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167</v>
      </c>
      <c r="BK152" s="216">
        <f>ROUND(I152*H152,2)</f>
        <v>0</v>
      </c>
      <c r="BL152" s="17" t="s">
        <v>316</v>
      </c>
      <c r="BM152" s="215" t="s">
        <v>1718</v>
      </c>
    </row>
    <row r="153" s="2" customFormat="1">
      <c r="A153" s="38"/>
      <c r="B153" s="39"/>
      <c r="C153" s="40"/>
      <c r="D153" s="217" t="s">
        <v>169</v>
      </c>
      <c r="E153" s="40"/>
      <c r="F153" s="218" t="s">
        <v>1717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169</v>
      </c>
      <c r="AU153" s="17" t="s">
        <v>167</v>
      </c>
    </row>
    <row r="154" s="14" customFormat="1">
      <c r="A154" s="14"/>
      <c r="B154" s="232"/>
      <c r="C154" s="233"/>
      <c r="D154" s="217" t="s">
        <v>171</v>
      </c>
      <c r="E154" s="233"/>
      <c r="F154" s="235" t="s">
        <v>1719</v>
      </c>
      <c r="G154" s="233"/>
      <c r="H154" s="236">
        <v>36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4</v>
      </c>
      <c r="AX154" s="14" t="s">
        <v>79</v>
      </c>
      <c r="AY154" s="242" t="s">
        <v>157</v>
      </c>
    </row>
    <row r="155" s="2" customFormat="1" ht="24.15" customHeight="1">
      <c r="A155" s="38"/>
      <c r="B155" s="39"/>
      <c r="C155" s="204" t="s">
        <v>333</v>
      </c>
      <c r="D155" s="204" t="s">
        <v>161</v>
      </c>
      <c r="E155" s="205" t="s">
        <v>1025</v>
      </c>
      <c r="F155" s="206" t="s">
        <v>1026</v>
      </c>
      <c r="G155" s="207" t="s">
        <v>164</v>
      </c>
      <c r="H155" s="208">
        <v>15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0.00020000000000000001</v>
      </c>
      <c r="R155" s="213">
        <f>Q155*H155</f>
        <v>0.0030000000000000001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316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316</v>
      </c>
      <c r="BM155" s="215" t="s">
        <v>1720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1028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7</v>
      </c>
      <c r="D157" s="204" t="s">
        <v>161</v>
      </c>
      <c r="E157" s="205" t="s">
        <v>1721</v>
      </c>
      <c r="F157" s="206" t="s">
        <v>1722</v>
      </c>
      <c r="G157" s="207" t="s">
        <v>164</v>
      </c>
      <c r="H157" s="208">
        <v>15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0.00029</v>
      </c>
      <c r="R157" s="213">
        <f>Q157*H157</f>
        <v>0.0043499999999999997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316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316</v>
      </c>
      <c r="BM157" s="215" t="s">
        <v>1723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1724</v>
      </c>
      <c r="G158" s="40"/>
      <c r="H158" s="40"/>
      <c r="I158" s="219"/>
      <c r="J158" s="40"/>
      <c r="K158" s="40"/>
      <c r="L158" s="44"/>
      <c r="M158" s="268"/>
      <c r="N158" s="269"/>
      <c r="O158" s="270"/>
      <c r="P158" s="270"/>
      <c r="Q158" s="270"/>
      <c r="R158" s="270"/>
      <c r="S158" s="270"/>
      <c r="T158" s="271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6.96" customHeight="1">
      <c r="A159" s="38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qJ91pbiD4cWf3U96q1KFRGOWLYmTMifQtA2PUyOt0XjJzK9Y9dIQhxHlxDPqximfM9cygcDTz1yStdDc8VZkjQ==" hashValue="bs8bJatuue9sBx2PcR8zao22Tsji73n3hXfcTcq0gGw9ncC4sknv4OA7+HLNf5DgAJirJ4tFU56g4vg31IwCIA==" algorithmName="SHA-512" password="CC35"/>
  <autoFilter ref="C89:K15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1725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1624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05 - opravy bytu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257/14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1625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1626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1627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05 - opravy bytu č.2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257/14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0.77699499999999999</v>
      </c>
      <c r="S90" s="96"/>
      <c r="T90" s="186">
        <f>T91+T125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0.75985499999999995</v>
      </c>
      <c r="S91" s="196"/>
      <c r="T91" s="198">
        <f>T92+T99+T112+T122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356</v>
      </c>
      <c r="D93" s="204" t="s">
        <v>161</v>
      </c>
      <c r="E93" s="205" t="s">
        <v>1628</v>
      </c>
      <c r="F93" s="206" t="s">
        <v>1629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1630</v>
      </c>
    </row>
    <row r="94" s="2" customFormat="1">
      <c r="A94" s="38"/>
      <c r="B94" s="39"/>
      <c r="C94" s="40"/>
      <c r="D94" s="217" t="s">
        <v>169</v>
      </c>
      <c r="E94" s="40"/>
      <c r="F94" s="218" t="s">
        <v>1631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897</v>
      </c>
      <c r="D95" s="204" t="s">
        <v>161</v>
      </c>
      <c r="E95" s="205" t="s">
        <v>1633</v>
      </c>
      <c r="F95" s="206" t="s">
        <v>1634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1726</v>
      </c>
    </row>
    <row r="96" s="2" customFormat="1">
      <c r="A96" s="38"/>
      <c r="B96" s="39"/>
      <c r="C96" s="40"/>
      <c r="D96" s="217" t="s">
        <v>169</v>
      </c>
      <c r="E96" s="40"/>
      <c r="F96" s="218" t="s">
        <v>1636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902</v>
      </c>
      <c r="D97" s="204" t="s">
        <v>161</v>
      </c>
      <c r="E97" s="205" t="s">
        <v>1637</v>
      </c>
      <c r="F97" s="206" t="s">
        <v>1638</v>
      </c>
      <c r="G97" s="207" t="s">
        <v>751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1727</v>
      </c>
    </row>
    <row r="98" s="2" customFormat="1">
      <c r="A98" s="38"/>
      <c r="B98" s="39"/>
      <c r="C98" s="40"/>
      <c r="D98" s="217" t="s">
        <v>169</v>
      </c>
      <c r="E98" s="40"/>
      <c r="F98" s="218" t="s">
        <v>1640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265</v>
      </c>
      <c r="F99" s="202" t="s">
        <v>502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0.24203999999999998</v>
      </c>
      <c r="S99" s="196"/>
      <c r="T99" s="198">
        <f>SUM(T100:T111)</f>
        <v>0.43099999999999994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344</v>
      </c>
      <c r="D100" s="204" t="s">
        <v>161</v>
      </c>
      <c r="E100" s="205" t="s">
        <v>504</v>
      </c>
      <c r="F100" s="206" t="s">
        <v>505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1641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799</v>
      </c>
      <c r="D102" s="204" t="s">
        <v>161</v>
      </c>
      <c r="E102" s="205" t="s">
        <v>1642</v>
      </c>
      <c r="F102" s="206" t="s">
        <v>1643</v>
      </c>
      <c r="G102" s="207" t="s">
        <v>1439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1728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1645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806</v>
      </c>
      <c r="D104" s="204" t="s">
        <v>161</v>
      </c>
      <c r="E104" s="205" t="s">
        <v>1646</v>
      </c>
      <c r="F104" s="206" t="s">
        <v>1647</v>
      </c>
      <c r="G104" s="207" t="s">
        <v>275</v>
      </c>
      <c r="H104" s="208">
        <v>6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0.01686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1729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1649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908</v>
      </c>
      <c r="D106" s="204" t="s">
        <v>161</v>
      </c>
      <c r="E106" s="205" t="s">
        <v>1650</v>
      </c>
      <c r="F106" s="206" t="s">
        <v>1651</v>
      </c>
      <c r="G106" s="207" t="s">
        <v>751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1730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1653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1654</v>
      </c>
      <c r="F108" s="206" t="s">
        <v>1655</v>
      </c>
      <c r="G108" s="207" t="s">
        <v>275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1656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1657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528</v>
      </c>
      <c r="D110" s="204" t="s">
        <v>161</v>
      </c>
      <c r="E110" s="205" t="s">
        <v>1658</v>
      </c>
      <c r="F110" s="206" t="s">
        <v>1659</v>
      </c>
      <c r="G110" s="207" t="s">
        <v>275</v>
      </c>
      <c r="H110" s="208">
        <v>9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0.0090000000000000011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1731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1661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578</v>
      </c>
      <c r="F112" s="202" t="s">
        <v>579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208</v>
      </c>
      <c r="D113" s="204" t="s">
        <v>161</v>
      </c>
      <c r="E113" s="205" t="s">
        <v>1662</v>
      </c>
      <c r="F113" s="206" t="s">
        <v>1663</v>
      </c>
      <c r="G113" s="207" t="s">
        <v>582</v>
      </c>
      <c r="H113" s="208">
        <v>0.43099999999999999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1664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1665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586</v>
      </c>
      <c r="F115" s="206" t="s">
        <v>587</v>
      </c>
      <c r="G115" s="207" t="s">
        <v>582</v>
      </c>
      <c r="H115" s="208">
        <v>0.43099999999999999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1666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589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255</v>
      </c>
      <c r="D117" s="204" t="s">
        <v>161</v>
      </c>
      <c r="E117" s="205" t="s">
        <v>590</v>
      </c>
      <c r="F117" s="206" t="s">
        <v>591</v>
      </c>
      <c r="G117" s="207" t="s">
        <v>582</v>
      </c>
      <c r="H117" s="208">
        <v>6.0339999999999998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1667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593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1668</v>
      </c>
      <c r="G119" s="233"/>
      <c r="H119" s="236">
        <v>6.0339999999999998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205</v>
      </c>
      <c r="D120" s="204" t="s">
        <v>161</v>
      </c>
      <c r="E120" s="205" t="s">
        <v>596</v>
      </c>
      <c r="F120" s="206" t="s">
        <v>597</v>
      </c>
      <c r="G120" s="207" t="s">
        <v>582</v>
      </c>
      <c r="H120" s="208">
        <v>0.43099999999999999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1669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599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600</v>
      </c>
      <c r="F122" s="202" t="s">
        <v>601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197</v>
      </c>
      <c r="D123" s="204" t="s">
        <v>161</v>
      </c>
      <c r="E123" s="205" t="s">
        <v>603</v>
      </c>
      <c r="F123" s="206" t="s">
        <v>604</v>
      </c>
      <c r="G123" s="207" t="s">
        <v>582</v>
      </c>
      <c r="H123" s="208">
        <v>0.76000000000000001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1670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606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607</v>
      </c>
      <c r="F125" s="191" t="s">
        <v>608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1671</v>
      </c>
      <c r="F126" s="202" t="s">
        <v>1672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811</v>
      </c>
      <c r="D127" s="204" t="s">
        <v>161</v>
      </c>
      <c r="E127" s="205" t="s">
        <v>1673</v>
      </c>
      <c r="F127" s="206" t="s">
        <v>1674</v>
      </c>
      <c r="G127" s="207" t="s">
        <v>275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316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316</v>
      </c>
      <c r="BM127" s="215" t="s">
        <v>1732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1676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816</v>
      </c>
      <c r="D129" s="204" t="s">
        <v>161</v>
      </c>
      <c r="E129" s="205" t="s">
        <v>1677</v>
      </c>
      <c r="F129" s="206" t="s">
        <v>1678</v>
      </c>
      <c r="G129" s="207" t="s">
        <v>751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316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316</v>
      </c>
      <c r="BM129" s="215" t="s">
        <v>1733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1680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1681</v>
      </c>
      <c r="F131" s="202" t="s">
        <v>1682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821</v>
      </c>
      <c r="D132" s="204" t="s">
        <v>161</v>
      </c>
      <c r="E132" s="205" t="s">
        <v>1683</v>
      </c>
      <c r="F132" s="206" t="s">
        <v>1684</v>
      </c>
      <c r="G132" s="207" t="s">
        <v>275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1734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1686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843</v>
      </c>
      <c r="D134" s="204" t="s">
        <v>161</v>
      </c>
      <c r="E134" s="205" t="s">
        <v>1687</v>
      </c>
      <c r="F134" s="206" t="s">
        <v>1688</v>
      </c>
      <c r="G134" s="207" t="s">
        <v>751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1735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1690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1691</v>
      </c>
      <c r="F136" s="202" t="s">
        <v>1692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850</v>
      </c>
      <c r="D137" s="204" t="s">
        <v>161</v>
      </c>
      <c r="E137" s="205" t="s">
        <v>1693</v>
      </c>
      <c r="F137" s="206" t="s">
        <v>1694</v>
      </c>
      <c r="G137" s="207" t="s">
        <v>751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316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316</v>
      </c>
      <c r="BM137" s="215" t="s">
        <v>1736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1696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857</v>
      </c>
      <c r="D139" s="254" t="s">
        <v>202</v>
      </c>
      <c r="E139" s="255" t="s">
        <v>1697</v>
      </c>
      <c r="F139" s="256" t="s">
        <v>1698</v>
      </c>
      <c r="G139" s="257" t="s">
        <v>751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393</v>
      </c>
      <c r="AT139" s="215" t="s">
        <v>202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316</v>
      </c>
      <c r="BM139" s="215" t="s">
        <v>1737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1698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993</v>
      </c>
      <c r="F141" s="202" t="s">
        <v>994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880</v>
      </c>
      <c r="D142" s="204" t="s">
        <v>161</v>
      </c>
      <c r="E142" s="205" t="s">
        <v>1700</v>
      </c>
      <c r="F142" s="206" t="s">
        <v>1701</v>
      </c>
      <c r="G142" s="207" t="s">
        <v>275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316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316</v>
      </c>
      <c r="BM142" s="215" t="s">
        <v>1738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1703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887</v>
      </c>
      <c r="D144" s="204" t="s">
        <v>161</v>
      </c>
      <c r="E144" s="205" t="s">
        <v>1704</v>
      </c>
      <c r="F144" s="206" t="s">
        <v>1705</v>
      </c>
      <c r="G144" s="207" t="s">
        <v>275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316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316</v>
      </c>
      <c r="BM144" s="215" t="s">
        <v>1739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1707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892</v>
      </c>
      <c r="D146" s="204" t="s">
        <v>161</v>
      </c>
      <c r="E146" s="205" t="s">
        <v>1708</v>
      </c>
      <c r="F146" s="206" t="s">
        <v>1709</v>
      </c>
      <c r="G146" s="207" t="s">
        <v>275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316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316</v>
      </c>
      <c r="BM146" s="215" t="s">
        <v>1740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1711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1022</v>
      </c>
      <c r="F148" s="202" t="s">
        <v>1023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323</v>
      </c>
      <c r="D149" s="204" t="s">
        <v>161</v>
      </c>
      <c r="E149" s="205" t="s">
        <v>1712</v>
      </c>
      <c r="F149" s="206" t="s">
        <v>1713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1714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1715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328</v>
      </c>
      <c r="D151" s="254" t="s">
        <v>202</v>
      </c>
      <c r="E151" s="255" t="s">
        <v>1716</v>
      </c>
      <c r="F151" s="256" t="s">
        <v>1717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393</v>
      </c>
      <c r="AT151" s="215" t="s">
        <v>202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1718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1717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1719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333</v>
      </c>
      <c r="D154" s="204" t="s">
        <v>161</v>
      </c>
      <c r="E154" s="205" t="s">
        <v>1025</v>
      </c>
      <c r="F154" s="206" t="s">
        <v>1026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316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316</v>
      </c>
      <c r="BM154" s="215" t="s">
        <v>1720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1028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1721</v>
      </c>
      <c r="F156" s="206" t="s">
        <v>1722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316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316</v>
      </c>
      <c r="BM156" s="215" t="s">
        <v>1723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1724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tCjn+vpvBG3H+Fjsb2ht1G4zK2YaxGePv10H7O8ND4C5/RAWjvp4P/ZLO/OVeqtOT9hWkIoX7INCDxb1Jvzx6g==" hashValue="NEeMJriKaK1SfBSYht7q/XJY67PENhZ754jw+80vuR1QmtF4lIP/NfJxe+T0KYoG5MpoCy/r41cy+JcaKK0+1g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1741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1624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06 - opravy bytu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257/14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1625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1626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1627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06 - opravy bytu č.3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257/14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356</v>
      </c>
      <c r="D93" s="204" t="s">
        <v>161</v>
      </c>
      <c r="E93" s="205" t="s">
        <v>1628</v>
      </c>
      <c r="F93" s="206" t="s">
        <v>1629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1630</v>
      </c>
    </row>
    <row r="94" s="2" customFormat="1">
      <c r="A94" s="38"/>
      <c r="B94" s="39"/>
      <c r="C94" s="40"/>
      <c r="D94" s="217" t="s">
        <v>169</v>
      </c>
      <c r="E94" s="40"/>
      <c r="F94" s="218" t="s">
        <v>1631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897</v>
      </c>
      <c r="D95" s="204" t="s">
        <v>161</v>
      </c>
      <c r="E95" s="205" t="s">
        <v>1633</v>
      </c>
      <c r="F95" s="206" t="s">
        <v>1634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1742</v>
      </c>
    </row>
    <row r="96" s="2" customFormat="1">
      <c r="A96" s="38"/>
      <c r="B96" s="39"/>
      <c r="C96" s="40"/>
      <c r="D96" s="217" t="s">
        <v>169</v>
      </c>
      <c r="E96" s="40"/>
      <c r="F96" s="218" t="s">
        <v>1636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902</v>
      </c>
      <c r="D97" s="204" t="s">
        <v>161</v>
      </c>
      <c r="E97" s="205" t="s">
        <v>1637</v>
      </c>
      <c r="F97" s="206" t="s">
        <v>1638</v>
      </c>
      <c r="G97" s="207" t="s">
        <v>751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1743</v>
      </c>
    </row>
    <row r="98" s="2" customFormat="1">
      <c r="A98" s="38"/>
      <c r="B98" s="39"/>
      <c r="C98" s="40"/>
      <c r="D98" s="217" t="s">
        <v>169</v>
      </c>
      <c r="E98" s="40"/>
      <c r="F98" s="218" t="s">
        <v>1640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265</v>
      </c>
      <c r="F99" s="202" t="s">
        <v>502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344</v>
      </c>
      <c r="D100" s="204" t="s">
        <v>161</v>
      </c>
      <c r="E100" s="205" t="s">
        <v>504</v>
      </c>
      <c r="F100" s="206" t="s">
        <v>505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1641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528</v>
      </c>
      <c r="D102" s="204" t="s">
        <v>161</v>
      </c>
      <c r="E102" s="205" t="s">
        <v>1642</v>
      </c>
      <c r="F102" s="206" t="s">
        <v>1643</v>
      </c>
      <c r="G102" s="207" t="s">
        <v>1439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1744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1645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806</v>
      </c>
      <c r="D104" s="204" t="s">
        <v>161</v>
      </c>
      <c r="E104" s="205" t="s">
        <v>1646</v>
      </c>
      <c r="F104" s="206" t="s">
        <v>1647</v>
      </c>
      <c r="G104" s="207" t="s">
        <v>275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1745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1649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908</v>
      </c>
      <c r="D106" s="204" t="s">
        <v>161</v>
      </c>
      <c r="E106" s="205" t="s">
        <v>1650</v>
      </c>
      <c r="F106" s="206" t="s">
        <v>1651</v>
      </c>
      <c r="G106" s="207" t="s">
        <v>751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1746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1653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1654</v>
      </c>
      <c r="F108" s="206" t="s">
        <v>1655</v>
      </c>
      <c r="G108" s="207" t="s">
        <v>275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1656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1657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799</v>
      </c>
      <c r="D110" s="204" t="s">
        <v>161</v>
      </c>
      <c r="E110" s="205" t="s">
        <v>1658</v>
      </c>
      <c r="F110" s="206" t="s">
        <v>1659</v>
      </c>
      <c r="G110" s="207" t="s">
        <v>275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1747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1661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578</v>
      </c>
      <c r="F112" s="202" t="s">
        <v>579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208</v>
      </c>
      <c r="D113" s="204" t="s">
        <v>161</v>
      </c>
      <c r="E113" s="205" t="s">
        <v>1662</v>
      </c>
      <c r="F113" s="206" t="s">
        <v>1663</v>
      </c>
      <c r="G113" s="207" t="s">
        <v>582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1664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1665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586</v>
      </c>
      <c r="F115" s="206" t="s">
        <v>587</v>
      </c>
      <c r="G115" s="207" t="s">
        <v>582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1666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589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255</v>
      </c>
      <c r="D117" s="204" t="s">
        <v>161</v>
      </c>
      <c r="E117" s="205" t="s">
        <v>590</v>
      </c>
      <c r="F117" s="206" t="s">
        <v>591</v>
      </c>
      <c r="G117" s="207" t="s">
        <v>582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1667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593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1748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205</v>
      </c>
      <c r="D120" s="204" t="s">
        <v>161</v>
      </c>
      <c r="E120" s="205" t="s">
        <v>596</v>
      </c>
      <c r="F120" s="206" t="s">
        <v>597</v>
      </c>
      <c r="G120" s="207" t="s">
        <v>582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1669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599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600</v>
      </c>
      <c r="F122" s="202" t="s">
        <v>601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197</v>
      </c>
      <c r="D123" s="204" t="s">
        <v>161</v>
      </c>
      <c r="E123" s="205" t="s">
        <v>603</v>
      </c>
      <c r="F123" s="206" t="s">
        <v>604</v>
      </c>
      <c r="G123" s="207" t="s">
        <v>582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1670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606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607</v>
      </c>
      <c r="F125" s="191" t="s">
        <v>608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1671</v>
      </c>
      <c r="F126" s="202" t="s">
        <v>1672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811</v>
      </c>
      <c r="D127" s="204" t="s">
        <v>161</v>
      </c>
      <c r="E127" s="205" t="s">
        <v>1673</v>
      </c>
      <c r="F127" s="206" t="s">
        <v>1674</v>
      </c>
      <c r="G127" s="207" t="s">
        <v>275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316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316</v>
      </c>
      <c r="BM127" s="215" t="s">
        <v>1749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1676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816</v>
      </c>
      <c r="D129" s="204" t="s">
        <v>161</v>
      </c>
      <c r="E129" s="205" t="s">
        <v>1677</v>
      </c>
      <c r="F129" s="206" t="s">
        <v>1678</v>
      </c>
      <c r="G129" s="207" t="s">
        <v>751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316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316</v>
      </c>
      <c r="BM129" s="215" t="s">
        <v>1750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1680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1681</v>
      </c>
      <c r="F131" s="202" t="s">
        <v>1682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821</v>
      </c>
      <c r="D132" s="204" t="s">
        <v>161</v>
      </c>
      <c r="E132" s="205" t="s">
        <v>1683</v>
      </c>
      <c r="F132" s="206" t="s">
        <v>1684</v>
      </c>
      <c r="G132" s="207" t="s">
        <v>275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1751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1686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843</v>
      </c>
      <c r="D134" s="204" t="s">
        <v>161</v>
      </c>
      <c r="E134" s="205" t="s">
        <v>1687</v>
      </c>
      <c r="F134" s="206" t="s">
        <v>1688</v>
      </c>
      <c r="G134" s="207" t="s">
        <v>751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1752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1690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1691</v>
      </c>
      <c r="F136" s="202" t="s">
        <v>1692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850</v>
      </c>
      <c r="D137" s="204" t="s">
        <v>161</v>
      </c>
      <c r="E137" s="205" t="s">
        <v>1693</v>
      </c>
      <c r="F137" s="206" t="s">
        <v>1694</v>
      </c>
      <c r="G137" s="207" t="s">
        <v>751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316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316</v>
      </c>
      <c r="BM137" s="215" t="s">
        <v>1753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1696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857</v>
      </c>
      <c r="D139" s="254" t="s">
        <v>202</v>
      </c>
      <c r="E139" s="255" t="s">
        <v>1697</v>
      </c>
      <c r="F139" s="256" t="s">
        <v>1698</v>
      </c>
      <c r="G139" s="257" t="s">
        <v>751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393</v>
      </c>
      <c r="AT139" s="215" t="s">
        <v>202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316</v>
      </c>
      <c r="BM139" s="215" t="s">
        <v>1754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1698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993</v>
      </c>
      <c r="F141" s="202" t="s">
        <v>994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880</v>
      </c>
      <c r="D142" s="204" t="s">
        <v>161</v>
      </c>
      <c r="E142" s="205" t="s">
        <v>1700</v>
      </c>
      <c r="F142" s="206" t="s">
        <v>1701</v>
      </c>
      <c r="G142" s="207" t="s">
        <v>275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316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316</v>
      </c>
      <c r="BM142" s="215" t="s">
        <v>1755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1703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887</v>
      </c>
      <c r="D144" s="204" t="s">
        <v>161</v>
      </c>
      <c r="E144" s="205" t="s">
        <v>1704</v>
      </c>
      <c r="F144" s="206" t="s">
        <v>1705</v>
      </c>
      <c r="G144" s="207" t="s">
        <v>275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316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316</v>
      </c>
      <c r="BM144" s="215" t="s">
        <v>1756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1707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892</v>
      </c>
      <c r="D146" s="204" t="s">
        <v>161</v>
      </c>
      <c r="E146" s="205" t="s">
        <v>1708</v>
      </c>
      <c r="F146" s="206" t="s">
        <v>1709</v>
      </c>
      <c r="G146" s="207" t="s">
        <v>275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316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316</v>
      </c>
      <c r="BM146" s="215" t="s">
        <v>1757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1711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1022</v>
      </c>
      <c r="F148" s="202" t="s">
        <v>1023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323</v>
      </c>
      <c r="D149" s="204" t="s">
        <v>161</v>
      </c>
      <c r="E149" s="205" t="s">
        <v>1712</v>
      </c>
      <c r="F149" s="206" t="s">
        <v>1713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1714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1715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328</v>
      </c>
      <c r="D151" s="254" t="s">
        <v>202</v>
      </c>
      <c r="E151" s="255" t="s">
        <v>1716</v>
      </c>
      <c r="F151" s="256" t="s">
        <v>1717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393</v>
      </c>
      <c r="AT151" s="215" t="s">
        <v>202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1718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1717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1719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333</v>
      </c>
      <c r="D154" s="204" t="s">
        <v>161</v>
      </c>
      <c r="E154" s="205" t="s">
        <v>1025</v>
      </c>
      <c r="F154" s="206" t="s">
        <v>1026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316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316</v>
      </c>
      <c r="BM154" s="215" t="s">
        <v>1720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1028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1721</v>
      </c>
      <c r="F156" s="206" t="s">
        <v>1722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316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316</v>
      </c>
      <c r="BM156" s="215" t="s">
        <v>1723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1724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6orp5NCpI+qXqGSUMpHAxXnjEJYl6mW9CNx2eKN1PFIiI0Ygva5bbbkeyu5eDYouT3ROQ8R063NaUk5L9/8TQg==" hashValue="u4vQnupyblqYsrWD7N5iwvfkaMrnz9Svwb6dUj8Jvf5txzsilTmwZe9QWheM6AIgde+n308/Sv4tx79aGKs1vQ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1758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1624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07 - opravy bytu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257/14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1625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1626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1627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07 - opravy bytu č.4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257/14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356</v>
      </c>
      <c r="D93" s="204" t="s">
        <v>161</v>
      </c>
      <c r="E93" s="205" t="s">
        <v>1628</v>
      </c>
      <c r="F93" s="206" t="s">
        <v>1629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1630</v>
      </c>
    </row>
    <row r="94" s="2" customFormat="1">
      <c r="A94" s="38"/>
      <c r="B94" s="39"/>
      <c r="C94" s="40"/>
      <c r="D94" s="217" t="s">
        <v>169</v>
      </c>
      <c r="E94" s="40"/>
      <c r="F94" s="218" t="s">
        <v>1631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897</v>
      </c>
      <c r="D95" s="204" t="s">
        <v>161</v>
      </c>
      <c r="E95" s="205" t="s">
        <v>1633</v>
      </c>
      <c r="F95" s="206" t="s">
        <v>1634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1759</v>
      </c>
    </row>
    <row r="96" s="2" customFormat="1">
      <c r="A96" s="38"/>
      <c r="B96" s="39"/>
      <c r="C96" s="40"/>
      <c r="D96" s="217" t="s">
        <v>169</v>
      </c>
      <c r="E96" s="40"/>
      <c r="F96" s="218" t="s">
        <v>1636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902</v>
      </c>
      <c r="D97" s="204" t="s">
        <v>161</v>
      </c>
      <c r="E97" s="205" t="s">
        <v>1637</v>
      </c>
      <c r="F97" s="206" t="s">
        <v>1638</v>
      </c>
      <c r="G97" s="207" t="s">
        <v>751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1760</v>
      </c>
    </row>
    <row r="98" s="2" customFormat="1">
      <c r="A98" s="38"/>
      <c r="B98" s="39"/>
      <c r="C98" s="40"/>
      <c r="D98" s="217" t="s">
        <v>169</v>
      </c>
      <c r="E98" s="40"/>
      <c r="F98" s="218" t="s">
        <v>1640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265</v>
      </c>
      <c r="F99" s="202" t="s">
        <v>502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344</v>
      </c>
      <c r="D100" s="204" t="s">
        <v>161</v>
      </c>
      <c r="E100" s="205" t="s">
        <v>504</v>
      </c>
      <c r="F100" s="206" t="s">
        <v>505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1641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507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528</v>
      </c>
      <c r="D102" s="204" t="s">
        <v>161</v>
      </c>
      <c r="E102" s="205" t="s">
        <v>1642</v>
      </c>
      <c r="F102" s="206" t="s">
        <v>1643</v>
      </c>
      <c r="G102" s="207" t="s">
        <v>1439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1761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1645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806</v>
      </c>
      <c r="D104" s="204" t="s">
        <v>161</v>
      </c>
      <c r="E104" s="205" t="s">
        <v>1646</v>
      </c>
      <c r="F104" s="206" t="s">
        <v>1647</v>
      </c>
      <c r="G104" s="207" t="s">
        <v>275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1762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1649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908</v>
      </c>
      <c r="D106" s="204" t="s">
        <v>161</v>
      </c>
      <c r="E106" s="205" t="s">
        <v>1650</v>
      </c>
      <c r="F106" s="206" t="s">
        <v>1651</v>
      </c>
      <c r="G106" s="207" t="s">
        <v>751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1763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1653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1654</v>
      </c>
      <c r="F108" s="206" t="s">
        <v>1655</v>
      </c>
      <c r="G108" s="207" t="s">
        <v>275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1656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1657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799</v>
      </c>
      <c r="D110" s="204" t="s">
        <v>161</v>
      </c>
      <c r="E110" s="205" t="s">
        <v>1658</v>
      </c>
      <c r="F110" s="206" t="s">
        <v>1659</v>
      </c>
      <c r="G110" s="207" t="s">
        <v>275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1764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1661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578</v>
      </c>
      <c r="F112" s="202" t="s">
        <v>579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208</v>
      </c>
      <c r="D113" s="204" t="s">
        <v>161</v>
      </c>
      <c r="E113" s="205" t="s">
        <v>1662</v>
      </c>
      <c r="F113" s="206" t="s">
        <v>1663</v>
      </c>
      <c r="G113" s="207" t="s">
        <v>582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1664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1665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586</v>
      </c>
      <c r="F115" s="206" t="s">
        <v>587</v>
      </c>
      <c r="G115" s="207" t="s">
        <v>582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1666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589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255</v>
      </c>
      <c r="D117" s="204" t="s">
        <v>161</v>
      </c>
      <c r="E117" s="205" t="s">
        <v>590</v>
      </c>
      <c r="F117" s="206" t="s">
        <v>591</v>
      </c>
      <c r="G117" s="207" t="s">
        <v>582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1667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593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1748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205</v>
      </c>
      <c r="D120" s="204" t="s">
        <v>161</v>
      </c>
      <c r="E120" s="205" t="s">
        <v>596</v>
      </c>
      <c r="F120" s="206" t="s">
        <v>597</v>
      </c>
      <c r="G120" s="207" t="s">
        <v>582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1669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599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600</v>
      </c>
      <c r="F122" s="202" t="s">
        <v>601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197</v>
      </c>
      <c r="D123" s="204" t="s">
        <v>161</v>
      </c>
      <c r="E123" s="205" t="s">
        <v>603</v>
      </c>
      <c r="F123" s="206" t="s">
        <v>604</v>
      </c>
      <c r="G123" s="207" t="s">
        <v>582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1670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606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607</v>
      </c>
      <c r="F125" s="191" t="s">
        <v>608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1671</v>
      </c>
      <c r="F126" s="202" t="s">
        <v>1672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811</v>
      </c>
      <c r="D127" s="204" t="s">
        <v>161</v>
      </c>
      <c r="E127" s="205" t="s">
        <v>1673</v>
      </c>
      <c r="F127" s="206" t="s">
        <v>1674</v>
      </c>
      <c r="G127" s="207" t="s">
        <v>275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316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316</v>
      </c>
      <c r="BM127" s="215" t="s">
        <v>1765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1676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816</v>
      </c>
      <c r="D129" s="204" t="s">
        <v>161</v>
      </c>
      <c r="E129" s="205" t="s">
        <v>1677</v>
      </c>
      <c r="F129" s="206" t="s">
        <v>1678</v>
      </c>
      <c r="G129" s="207" t="s">
        <v>751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316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316</v>
      </c>
      <c r="BM129" s="215" t="s">
        <v>1766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1680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1681</v>
      </c>
      <c r="F131" s="202" t="s">
        <v>1682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821</v>
      </c>
      <c r="D132" s="204" t="s">
        <v>161</v>
      </c>
      <c r="E132" s="205" t="s">
        <v>1683</v>
      </c>
      <c r="F132" s="206" t="s">
        <v>1684</v>
      </c>
      <c r="G132" s="207" t="s">
        <v>275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1767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1686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843</v>
      </c>
      <c r="D134" s="204" t="s">
        <v>161</v>
      </c>
      <c r="E134" s="205" t="s">
        <v>1687</v>
      </c>
      <c r="F134" s="206" t="s">
        <v>1688</v>
      </c>
      <c r="G134" s="207" t="s">
        <v>751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1768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1690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1691</v>
      </c>
      <c r="F136" s="202" t="s">
        <v>1692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850</v>
      </c>
      <c r="D137" s="204" t="s">
        <v>161</v>
      </c>
      <c r="E137" s="205" t="s">
        <v>1693</v>
      </c>
      <c r="F137" s="206" t="s">
        <v>1694</v>
      </c>
      <c r="G137" s="207" t="s">
        <v>751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316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316</v>
      </c>
      <c r="BM137" s="215" t="s">
        <v>1769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1696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857</v>
      </c>
      <c r="D139" s="254" t="s">
        <v>202</v>
      </c>
      <c r="E139" s="255" t="s">
        <v>1697</v>
      </c>
      <c r="F139" s="256" t="s">
        <v>1698</v>
      </c>
      <c r="G139" s="257" t="s">
        <v>751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393</v>
      </c>
      <c r="AT139" s="215" t="s">
        <v>202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316</v>
      </c>
      <c r="BM139" s="215" t="s">
        <v>1770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1698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993</v>
      </c>
      <c r="F141" s="202" t="s">
        <v>994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880</v>
      </c>
      <c r="D142" s="204" t="s">
        <v>161</v>
      </c>
      <c r="E142" s="205" t="s">
        <v>1700</v>
      </c>
      <c r="F142" s="206" t="s">
        <v>1701</v>
      </c>
      <c r="G142" s="207" t="s">
        <v>275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316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316</v>
      </c>
      <c r="BM142" s="215" t="s">
        <v>1771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1703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887</v>
      </c>
      <c r="D144" s="204" t="s">
        <v>161</v>
      </c>
      <c r="E144" s="205" t="s">
        <v>1704</v>
      </c>
      <c r="F144" s="206" t="s">
        <v>1705</v>
      </c>
      <c r="G144" s="207" t="s">
        <v>275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316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316</v>
      </c>
      <c r="BM144" s="215" t="s">
        <v>1772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1707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892</v>
      </c>
      <c r="D146" s="204" t="s">
        <v>161</v>
      </c>
      <c r="E146" s="205" t="s">
        <v>1708</v>
      </c>
      <c r="F146" s="206" t="s">
        <v>1709</v>
      </c>
      <c r="G146" s="207" t="s">
        <v>275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316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316</v>
      </c>
      <c r="BM146" s="215" t="s">
        <v>1773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1711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1022</v>
      </c>
      <c r="F148" s="202" t="s">
        <v>1023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323</v>
      </c>
      <c r="D149" s="204" t="s">
        <v>161</v>
      </c>
      <c r="E149" s="205" t="s">
        <v>1712</v>
      </c>
      <c r="F149" s="206" t="s">
        <v>1713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1714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1715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328</v>
      </c>
      <c r="D151" s="254" t="s">
        <v>202</v>
      </c>
      <c r="E151" s="255" t="s">
        <v>1716</v>
      </c>
      <c r="F151" s="256" t="s">
        <v>1717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393</v>
      </c>
      <c r="AT151" s="215" t="s">
        <v>202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1718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1717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1719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333</v>
      </c>
      <c r="D154" s="204" t="s">
        <v>161</v>
      </c>
      <c r="E154" s="205" t="s">
        <v>1025</v>
      </c>
      <c r="F154" s="206" t="s">
        <v>1026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316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316</v>
      </c>
      <c r="BM154" s="215" t="s">
        <v>1720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1028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1721</v>
      </c>
      <c r="F156" s="206" t="s">
        <v>1722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316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316</v>
      </c>
      <c r="BM156" s="215" t="s">
        <v>1723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1724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6/f6tGLpbsUntdPaNvRygcXrbxI4FQyhl4PMLnqB6ENORml8mnf+O+1QC0RKPetPFWMotQ8fPsGxuQzdEQ9aTg==" hashValue="xYcbGDv0PU9ImZSzEiP9O5EZhB4Oud+oMlALwIswygG6tHOzHtgrgr7v19TSxQM8q/b0WJNVJpwDg1j63zIYjw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1774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ROUND((SUM(BE81:BE86)),  2)</f>
        <v>0</v>
      </c>
      <c r="G33" s="38"/>
      <c r="H33" s="38"/>
      <c r="I33" s="148">
        <v>0.20999999999999999</v>
      </c>
      <c r="J33" s="147">
        <f>ROUND(((SUM(BE81:BE86))*I33),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ROUND((SUM(BF81:BF86)),  2)</f>
        <v>0</v>
      </c>
      <c r="G34" s="38"/>
      <c r="H34" s="38"/>
      <c r="I34" s="148">
        <v>0.14999999999999999</v>
      </c>
      <c r="J34" s="147">
        <f>ROUND(((SUM(BF81:BF86))*I34),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ROUND((SUM(BG81:BG86)),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ROUND((SUM(BH81:BH86)),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ROUND((SUM(BI81:BI86)),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14 - Elektrotechnika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257/14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1775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1776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142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Regenerace bytového fondu Mírová osada - ulic Koněvova a Zapletalova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14 - Elektrotechnika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Zapletalova 257/14</v>
      </c>
      <c r="G75" s="40"/>
      <c r="H75" s="40"/>
      <c r="I75" s="32" t="s">
        <v>23</v>
      </c>
      <c r="J75" s="72" t="str">
        <f>IF(J12="","",J12)</f>
        <v>23. 1. 2021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Statutární město Ostrava, obvod Slezská Ostrava</v>
      </c>
      <c r="G77" s="40"/>
      <c r="H77" s="40"/>
      <c r="I77" s="32" t="s">
        <v>31</v>
      </c>
      <c r="J77" s="36" t="str">
        <f>E21</f>
        <v>Made 4 BIM s.r.o.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143</v>
      </c>
      <c r="D80" s="180" t="s">
        <v>56</v>
      </c>
      <c r="E80" s="180" t="s">
        <v>52</v>
      </c>
      <c r="F80" s="180" t="s">
        <v>53</v>
      </c>
      <c r="G80" s="180" t="s">
        <v>144</v>
      </c>
      <c r="H80" s="180" t="s">
        <v>145</v>
      </c>
      <c r="I80" s="180" t="s">
        <v>146</v>
      </c>
      <c r="J80" s="180" t="s">
        <v>120</v>
      </c>
      <c r="K80" s="181" t="s">
        <v>147</v>
      </c>
      <c r="L80" s="182"/>
      <c r="M80" s="92" t="s">
        <v>19</v>
      </c>
      <c r="N80" s="93" t="s">
        <v>41</v>
      </c>
      <c r="O80" s="93" t="s">
        <v>148</v>
      </c>
      <c r="P80" s="93" t="s">
        <v>149</v>
      </c>
      <c r="Q80" s="93" t="s">
        <v>150</v>
      </c>
      <c r="R80" s="93" t="s">
        <v>151</v>
      </c>
      <c r="S80" s="93" t="s">
        <v>152</v>
      </c>
      <c r="T80" s="94" t="s">
        <v>153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154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70</v>
      </c>
      <c r="AU81" s="17" t="s">
        <v>121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70</v>
      </c>
      <c r="E82" s="191" t="s">
        <v>202</v>
      </c>
      <c r="F82" s="191" t="s">
        <v>1777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197</v>
      </c>
      <c r="AT82" s="200" t="s">
        <v>70</v>
      </c>
      <c r="AU82" s="200" t="s">
        <v>71</v>
      </c>
      <c r="AY82" s="199" t="s">
        <v>157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70</v>
      </c>
      <c r="E83" s="202" t="s">
        <v>1778</v>
      </c>
      <c r="F83" s="202" t="s">
        <v>1779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SUM(P84:P86)</f>
        <v>0</v>
      </c>
      <c r="Q83" s="196"/>
      <c r="R83" s="197">
        <f>SUM(R84:R86)</f>
        <v>0</v>
      </c>
      <c r="S83" s="196"/>
      <c r="T83" s="198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197</v>
      </c>
      <c r="AT83" s="200" t="s">
        <v>70</v>
      </c>
      <c r="AU83" s="200" t="s">
        <v>79</v>
      </c>
      <c r="AY83" s="199" t="s">
        <v>157</v>
      </c>
      <c r="BK83" s="201">
        <f>SUM(BK84:BK86)</f>
        <v>0</v>
      </c>
    </row>
    <row r="84" s="2" customFormat="1" ht="14.4" customHeight="1">
      <c r="A84" s="38"/>
      <c r="B84" s="39"/>
      <c r="C84" s="204" t="s">
        <v>79</v>
      </c>
      <c r="D84" s="204" t="s">
        <v>161</v>
      </c>
      <c r="E84" s="205" t="s">
        <v>1780</v>
      </c>
      <c r="F84" s="206" t="s">
        <v>1781</v>
      </c>
      <c r="G84" s="207" t="s">
        <v>1439</v>
      </c>
      <c r="H84" s="208">
        <v>1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595</v>
      </c>
      <c r="AT84" s="215" t="s">
        <v>161</v>
      </c>
      <c r="AU84" s="215" t="s">
        <v>167</v>
      </c>
      <c r="AY84" s="17" t="s">
        <v>157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167</v>
      </c>
      <c r="BK84" s="216">
        <f>ROUND(I84*H84,2)</f>
        <v>0</v>
      </c>
      <c r="BL84" s="17" t="s">
        <v>595</v>
      </c>
      <c r="BM84" s="215" t="s">
        <v>1782</v>
      </c>
    </row>
    <row r="85" s="2" customFormat="1">
      <c r="A85" s="38"/>
      <c r="B85" s="39"/>
      <c r="C85" s="40"/>
      <c r="D85" s="217" t="s">
        <v>169</v>
      </c>
      <c r="E85" s="40"/>
      <c r="F85" s="218" t="s">
        <v>1783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169</v>
      </c>
      <c r="AU85" s="17" t="s">
        <v>167</v>
      </c>
    </row>
    <row r="86" s="2" customFormat="1">
      <c r="A86" s="38"/>
      <c r="B86" s="39"/>
      <c r="C86" s="40"/>
      <c r="D86" s="217" t="s">
        <v>1441</v>
      </c>
      <c r="E86" s="40"/>
      <c r="F86" s="272" t="s">
        <v>1784</v>
      </c>
      <c r="G86" s="40"/>
      <c r="H86" s="40"/>
      <c r="I86" s="219"/>
      <c r="J86" s="40"/>
      <c r="K86" s="40"/>
      <c r="L86" s="44"/>
      <c r="M86" s="268"/>
      <c r="N86" s="269"/>
      <c r="O86" s="270"/>
      <c r="P86" s="270"/>
      <c r="Q86" s="270"/>
      <c r="R86" s="270"/>
      <c r="S86" s="270"/>
      <c r="T86" s="271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1441</v>
      </c>
      <c r="AU86" s="17" t="s">
        <v>167</v>
      </c>
    </row>
    <row r="87" s="2" customFormat="1" ht="6.96" customHeight="1">
      <c r="A87" s="38"/>
      <c r="B87" s="59"/>
      <c r="C87" s="60"/>
      <c r="D87" s="60"/>
      <c r="E87" s="60"/>
      <c r="F87" s="60"/>
      <c r="G87" s="60"/>
      <c r="H87" s="60"/>
      <c r="I87" s="60"/>
      <c r="J87" s="60"/>
      <c r="K87" s="60"/>
      <c r="L87" s="44"/>
      <c r="M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</sheetData>
  <sheetProtection sheet="1" autoFilter="0" formatColumns="0" formatRows="0" objects="1" scenarios="1" spinCount="100000" saltValue="zpNGN6k571soidWo8exWrjs4kYm69+NW3e8Q99Ic1SgF6d/DJPMV3ETmTquVmVDvFkYKx+u/NA6+g59MEbzA5w==" hashValue="pnrbtnOI4SojqtMfeMF4KOLKst4a8tvYv1u2FJ68Fxld4PIGo0uNRXOxfTTspzz3vSnf1/A7zFsd2Wt7Sg38dw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117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ROUND((SUM(BE99:BE1072)),  2)</f>
        <v>0</v>
      </c>
      <c r="G33" s="38"/>
      <c r="H33" s="38"/>
      <c r="I33" s="148">
        <v>0.20999999999999999</v>
      </c>
      <c r="J33" s="147">
        <f>ROUND(((SUM(BE99:BE1072))*I33),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ROUND((SUM(BF99:BF1072)),  2)</f>
        <v>0</v>
      </c>
      <c r="G34" s="38"/>
      <c r="H34" s="38"/>
      <c r="I34" s="148">
        <v>0.14999999999999999</v>
      </c>
      <c r="J34" s="147">
        <f>ROUND(((SUM(BF99:BF1072))*I34),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ROUND((SUM(BG99:BG1072)),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ROUND((SUM(BH99:BH1072)),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ROUND((SUM(BI99:BI1072)),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01 - zateplení obálky budovy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257/14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J100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J101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124</v>
      </c>
      <c r="E62" s="174"/>
      <c r="F62" s="174"/>
      <c r="G62" s="174"/>
      <c r="H62" s="174"/>
      <c r="I62" s="174"/>
      <c r="J62" s="175">
        <f>J617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4.88" customHeight="1">
      <c r="A63" s="10"/>
      <c r="B63" s="171"/>
      <c r="C63" s="172"/>
      <c r="D63" s="173" t="s">
        <v>125</v>
      </c>
      <c r="E63" s="174"/>
      <c r="F63" s="174"/>
      <c r="G63" s="174"/>
      <c r="H63" s="174"/>
      <c r="I63" s="174"/>
      <c r="J63" s="175">
        <f>J629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126</v>
      </c>
      <c r="E64" s="174"/>
      <c r="F64" s="174"/>
      <c r="G64" s="174"/>
      <c r="H64" s="174"/>
      <c r="I64" s="174"/>
      <c r="J64" s="175">
        <f>J654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4.88" customHeight="1">
      <c r="A65" s="10"/>
      <c r="B65" s="171"/>
      <c r="C65" s="172"/>
      <c r="D65" s="173" t="s">
        <v>127</v>
      </c>
      <c r="E65" s="174"/>
      <c r="F65" s="174"/>
      <c r="G65" s="174"/>
      <c r="H65" s="174"/>
      <c r="I65" s="174"/>
      <c r="J65" s="175">
        <f>J751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128</v>
      </c>
      <c r="E66" s="174"/>
      <c r="F66" s="174"/>
      <c r="G66" s="174"/>
      <c r="H66" s="174"/>
      <c r="I66" s="174"/>
      <c r="J66" s="175">
        <f>J779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129</v>
      </c>
      <c r="E67" s="174"/>
      <c r="F67" s="174"/>
      <c r="G67" s="174"/>
      <c r="H67" s="174"/>
      <c r="I67" s="174"/>
      <c r="J67" s="175">
        <f>J789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130</v>
      </c>
      <c r="E68" s="168"/>
      <c r="F68" s="168"/>
      <c r="G68" s="168"/>
      <c r="H68" s="168"/>
      <c r="I68" s="168"/>
      <c r="J68" s="169">
        <f>J792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131</v>
      </c>
      <c r="E69" s="174"/>
      <c r="F69" s="174"/>
      <c r="G69" s="174"/>
      <c r="H69" s="174"/>
      <c r="I69" s="174"/>
      <c r="J69" s="175">
        <f>J793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132</v>
      </c>
      <c r="E70" s="174"/>
      <c r="F70" s="174"/>
      <c r="G70" s="174"/>
      <c r="H70" s="174"/>
      <c r="I70" s="174"/>
      <c r="J70" s="175">
        <f>J804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133</v>
      </c>
      <c r="E71" s="174"/>
      <c r="F71" s="174"/>
      <c r="G71" s="174"/>
      <c r="H71" s="174"/>
      <c r="I71" s="174"/>
      <c r="J71" s="175">
        <f>J811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134</v>
      </c>
      <c r="E72" s="174"/>
      <c r="F72" s="174"/>
      <c r="G72" s="174"/>
      <c r="H72" s="174"/>
      <c r="I72" s="174"/>
      <c r="J72" s="175">
        <f>J838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135</v>
      </c>
      <c r="E73" s="174"/>
      <c r="F73" s="174"/>
      <c r="G73" s="174"/>
      <c r="H73" s="174"/>
      <c r="I73" s="174"/>
      <c r="J73" s="175">
        <f>J850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1"/>
      <c r="C74" s="172"/>
      <c r="D74" s="173" t="s">
        <v>136</v>
      </c>
      <c r="E74" s="174"/>
      <c r="F74" s="174"/>
      <c r="G74" s="174"/>
      <c r="H74" s="174"/>
      <c r="I74" s="174"/>
      <c r="J74" s="175">
        <f>J929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1"/>
      <c r="C75" s="172"/>
      <c r="D75" s="173" t="s">
        <v>137</v>
      </c>
      <c r="E75" s="174"/>
      <c r="F75" s="174"/>
      <c r="G75" s="174"/>
      <c r="H75" s="174"/>
      <c r="I75" s="174"/>
      <c r="J75" s="175">
        <f>J952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1"/>
      <c r="C76" s="172"/>
      <c r="D76" s="173" t="s">
        <v>138</v>
      </c>
      <c r="E76" s="174"/>
      <c r="F76" s="174"/>
      <c r="G76" s="174"/>
      <c r="H76" s="174"/>
      <c r="I76" s="174"/>
      <c r="J76" s="175">
        <f>J974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71"/>
      <c r="C77" s="172"/>
      <c r="D77" s="173" t="s">
        <v>139</v>
      </c>
      <c r="E77" s="174"/>
      <c r="F77" s="174"/>
      <c r="G77" s="174"/>
      <c r="H77" s="174"/>
      <c r="I77" s="174"/>
      <c r="J77" s="175">
        <f>J1030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71"/>
      <c r="C78" s="172"/>
      <c r="D78" s="173" t="s">
        <v>140</v>
      </c>
      <c r="E78" s="174"/>
      <c r="F78" s="174"/>
      <c r="G78" s="174"/>
      <c r="H78" s="174"/>
      <c r="I78" s="174"/>
      <c r="J78" s="175">
        <f>J1051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1"/>
      <c r="C79" s="172"/>
      <c r="D79" s="173" t="s">
        <v>141</v>
      </c>
      <c r="E79" s="174"/>
      <c r="F79" s="174"/>
      <c r="G79" s="174"/>
      <c r="H79" s="174"/>
      <c r="I79" s="174"/>
      <c r="J79" s="175">
        <f>J1064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2" customFormat="1" ht="21.84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hidden="1" s="2" customFormat="1" ht="6.96" customHeight="1">
      <c r="A81" s="38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/>
    <row r="83" hidden="1"/>
    <row r="84" hidden="1"/>
    <row r="85" s="2" customFormat="1" ht="6.96" customHeight="1">
      <c r="A85" s="38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4.96" customHeight="1">
      <c r="A86" s="38"/>
      <c r="B86" s="39"/>
      <c r="C86" s="23" t="s">
        <v>142</v>
      </c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16</v>
      </c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160" t="str">
        <f>E7</f>
        <v>Regenerace bytového fondu Mírová osada - ulic Koněvova a Zapletalova</v>
      </c>
      <c r="F89" s="32"/>
      <c r="G89" s="32"/>
      <c r="H89" s="32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116</v>
      </c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69" t="str">
        <f>E9</f>
        <v>01 - zateplení obálky budovy</v>
      </c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21</v>
      </c>
      <c r="D93" s="40"/>
      <c r="E93" s="40"/>
      <c r="F93" s="27" t="str">
        <f>F12</f>
        <v>Zapletalova 257/14</v>
      </c>
      <c r="G93" s="40"/>
      <c r="H93" s="40"/>
      <c r="I93" s="32" t="s">
        <v>23</v>
      </c>
      <c r="J93" s="72" t="str">
        <f>IF(J12="","",J12)</f>
        <v>23. 1. 2021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25</v>
      </c>
      <c r="D95" s="40"/>
      <c r="E95" s="40"/>
      <c r="F95" s="27" t="str">
        <f>E15</f>
        <v>Statutární město Ostrava, obvod Slezská Ostrava</v>
      </c>
      <c r="G95" s="40"/>
      <c r="H95" s="40"/>
      <c r="I95" s="32" t="s">
        <v>31</v>
      </c>
      <c r="J95" s="36" t="str">
        <f>E21</f>
        <v>Made 4 BIM s.r.o.</v>
      </c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IF(E18="","",E18)</f>
        <v>Vyplň údaj</v>
      </c>
      <c r="G96" s="40"/>
      <c r="H96" s="40"/>
      <c r="I96" s="32" t="s">
        <v>34</v>
      </c>
      <c r="J96" s="36" t="str">
        <f>E24</f>
        <v>Made 4 BIM s.r.o.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11" customFormat="1" ht="29.28" customHeight="1">
      <c r="A98" s="177"/>
      <c r="B98" s="178"/>
      <c r="C98" s="179" t="s">
        <v>143</v>
      </c>
      <c r="D98" s="180" t="s">
        <v>56</v>
      </c>
      <c r="E98" s="180" t="s">
        <v>52</v>
      </c>
      <c r="F98" s="180" t="s">
        <v>53</v>
      </c>
      <c r="G98" s="180" t="s">
        <v>144</v>
      </c>
      <c r="H98" s="180" t="s">
        <v>145</v>
      </c>
      <c r="I98" s="180" t="s">
        <v>146</v>
      </c>
      <c r="J98" s="180" t="s">
        <v>120</v>
      </c>
      <c r="K98" s="181" t="s">
        <v>147</v>
      </c>
      <c r="L98" s="182"/>
      <c r="M98" s="92" t="s">
        <v>19</v>
      </c>
      <c r="N98" s="93" t="s">
        <v>41</v>
      </c>
      <c r="O98" s="93" t="s">
        <v>148</v>
      </c>
      <c r="P98" s="93" t="s">
        <v>149</v>
      </c>
      <c r="Q98" s="93" t="s">
        <v>150</v>
      </c>
      <c r="R98" s="93" t="s">
        <v>151</v>
      </c>
      <c r="S98" s="93" t="s">
        <v>152</v>
      </c>
      <c r="T98" s="94" t="s">
        <v>153</v>
      </c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</row>
    <row r="99" s="2" customFormat="1" ht="22.8" customHeight="1">
      <c r="A99" s="38"/>
      <c r="B99" s="39"/>
      <c r="C99" s="99" t="s">
        <v>154</v>
      </c>
      <c r="D99" s="40"/>
      <c r="E99" s="40"/>
      <c r="F99" s="40"/>
      <c r="G99" s="40"/>
      <c r="H99" s="40"/>
      <c r="I99" s="40"/>
      <c r="J99" s="183">
        <f>BK99</f>
        <v>0</v>
      </c>
      <c r="K99" s="40"/>
      <c r="L99" s="44"/>
      <c r="M99" s="95"/>
      <c r="N99" s="184"/>
      <c r="O99" s="96"/>
      <c r="P99" s="185">
        <f>P100+P792</f>
        <v>0</v>
      </c>
      <c r="Q99" s="96"/>
      <c r="R99" s="185">
        <f>R100+R792</f>
        <v>19.368117210000001</v>
      </c>
      <c r="S99" s="96"/>
      <c r="T99" s="186">
        <f>T100+T792</f>
        <v>7.2774949599999994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70</v>
      </c>
      <c r="AU99" s="17" t="s">
        <v>121</v>
      </c>
      <c r="BK99" s="187">
        <f>BK100+BK792</f>
        <v>0</v>
      </c>
    </row>
    <row r="100" s="12" customFormat="1" ht="25.92" customHeight="1">
      <c r="A100" s="12"/>
      <c r="B100" s="188"/>
      <c r="C100" s="189"/>
      <c r="D100" s="190" t="s">
        <v>70</v>
      </c>
      <c r="E100" s="191" t="s">
        <v>155</v>
      </c>
      <c r="F100" s="191" t="s">
        <v>156</v>
      </c>
      <c r="G100" s="189"/>
      <c r="H100" s="189"/>
      <c r="I100" s="192"/>
      <c r="J100" s="193">
        <f>BK100</f>
        <v>0</v>
      </c>
      <c r="K100" s="189"/>
      <c r="L100" s="194"/>
      <c r="M100" s="195"/>
      <c r="N100" s="196"/>
      <c r="O100" s="196"/>
      <c r="P100" s="197">
        <f>P101+P654+P779+P789</f>
        <v>0</v>
      </c>
      <c r="Q100" s="196"/>
      <c r="R100" s="197">
        <f>R101+R654+R779+R789</f>
        <v>14.532739820000002</v>
      </c>
      <c r="S100" s="196"/>
      <c r="T100" s="198">
        <f>T101+T654+T779+T789</f>
        <v>6.2280439999999997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71</v>
      </c>
      <c r="AY100" s="199" t="s">
        <v>157</v>
      </c>
      <c r="BK100" s="201">
        <f>BK101+BK654+BK779+BK789</f>
        <v>0</v>
      </c>
    </row>
    <row r="101" s="12" customFormat="1" ht="22.8" customHeight="1">
      <c r="A101" s="12"/>
      <c r="B101" s="188"/>
      <c r="C101" s="189"/>
      <c r="D101" s="190" t="s">
        <v>70</v>
      </c>
      <c r="E101" s="202" t="s">
        <v>158</v>
      </c>
      <c r="F101" s="202" t="s">
        <v>159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P102+SUM(P103:P617)+P629</f>
        <v>0</v>
      </c>
      <c r="Q101" s="196"/>
      <c r="R101" s="197">
        <f>R102+SUM(R103:R617)+R629</f>
        <v>14.526476620000002</v>
      </c>
      <c r="S101" s="196"/>
      <c r="T101" s="198">
        <f>T102+SUM(T103:T617)+T629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79</v>
      </c>
      <c r="AT101" s="200" t="s">
        <v>70</v>
      </c>
      <c r="AU101" s="200" t="s">
        <v>79</v>
      </c>
      <c r="AY101" s="199" t="s">
        <v>157</v>
      </c>
      <c r="BK101" s="201">
        <f>BK102+SUM(BK103:BK617)+BK629</f>
        <v>0</v>
      </c>
    </row>
    <row r="102" s="2" customFormat="1" ht="14.4" customHeight="1">
      <c r="A102" s="38"/>
      <c r="B102" s="39"/>
      <c r="C102" s="204" t="s">
        <v>160</v>
      </c>
      <c r="D102" s="204" t="s">
        <v>161</v>
      </c>
      <c r="E102" s="205" t="s">
        <v>162</v>
      </c>
      <c r="F102" s="206" t="s">
        <v>163</v>
      </c>
      <c r="G102" s="207" t="s">
        <v>164</v>
      </c>
      <c r="H102" s="208">
        <v>8.2799999999999994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0.029600000000000001</v>
      </c>
      <c r="R102" s="213">
        <f>Q102*H102</f>
        <v>0.245088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168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170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13" customFormat="1">
      <c r="A104" s="13"/>
      <c r="B104" s="222"/>
      <c r="C104" s="223"/>
      <c r="D104" s="217" t="s">
        <v>171</v>
      </c>
      <c r="E104" s="224" t="s">
        <v>19</v>
      </c>
      <c r="F104" s="225" t="s">
        <v>172</v>
      </c>
      <c r="G104" s="223"/>
      <c r="H104" s="224" t="s">
        <v>19</v>
      </c>
      <c r="I104" s="226"/>
      <c r="J104" s="223"/>
      <c r="K104" s="223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171</v>
      </c>
      <c r="AU104" s="231" t="s">
        <v>167</v>
      </c>
      <c r="AV104" s="13" t="s">
        <v>79</v>
      </c>
      <c r="AW104" s="13" t="s">
        <v>33</v>
      </c>
      <c r="AX104" s="13" t="s">
        <v>71</v>
      </c>
      <c r="AY104" s="231" t="s">
        <v>157</v>
      </c>
    </row>
    <row r="105" s="14" customFormat="1">
      <c r="A105" s="14"/>
      <c r="B105" s="232"/>
      <c r="C105" s="233"/>
      <c r="D105" s="217" t="s">
        <v>171</v>
      </c>
      <c r="E105" s="234" t="s">
        <v>19</v>
      </c>
      <c r="F105" s="235" t="s">
        <v>173</v>
      </c>
      <c r="G105" s="233"/>
      <c r="H105" s="236">
        <v>8.2799999999999994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171</v>
      </c>
      <c r="AU105" s="242" t="s">
        <v>167</v>
      </c>
      <c r="AV105" s="14" t="s">
        <v>167</v>
      </c>
      <c r="AW105" s="14" t="s">
        <v>33</v>
      </c>
      <c r="AX105" s="14" t="s">
        <v>79</v>
      </c>
      <c r="AY105" s="242" t="s">
        <v>157</v>
      </c>
    </row>
    <row r="106" s="2" customFormat="1" ht="14.4" customHeight="1">
      <c r="A106" s="38"/>
      <c r="B106" s="39"/>
      <c r="C106" s="204" t="s">
        <v>174</v>
      </c>
      <c r="D106" s="204" t="s">
        <v>161</v>
      </c>
      <c r="E106" s="205" t="s">
        <v>175</v>
      </c>
      <c r="F106" s="206" t="s">
        <v>176</v>
      </c>
      <c r="G106" s="207" t="s">
        <v>164</v>
      </c>
      <c r="H106" s="208">
        <v>3.9199999999999999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0.032730000000000002</v>
      </c>
      <c r="R106" s="213">
        <f>Q106*H106</f>
        <v>0.12830160000000002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177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178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13" customFormat="1">
      <c r="A108" s="13"/>
      <c r="B108" s="222"/>
      <c r="C108" s="223"/>
      <c r="D108" s="217" t="s">
        <v>171</v>
      </c>
      <c r="E108" s="224" t="s">
        <v>19</v>
      </c>
      <c r="F108" s="225" t="s">
        <v>179</v>
      </c>
      <c r="G108" s="223"/>
      <c r="H108" s="224" t="s">
        <v>19</v>
      </c>
      <c r="I108" s="226"/>
      <c r="J108" s="223"/>
      <c r="K108" s="223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171</v>
      </c>
      <c r="AU108" s="231" t="s">
        <v>167</v>
      </c>
      <c r="AV108" s="13" t="s">
        <v>79</v>
      </c>
      <c r="AW108" s="13" t="s">
        <v>33</v>
      </c>
      <c r="AX108" s="13" t="s">
        <v>71</v>
      </c>
      <c r="AY108" s="231" t="s">
        <v>157</v>
      </c>
    </row>
    <row r="109" s="14" customFormat="1">
      <c r="A109" s="14"/>
      <c r="B109" s="232"/>
      <c r="C109" s="233"/>
      <c r="D109" s="217" t="s">
        <v>171</v>
      </c>
      <c r="E109" s="234" t="s">
        <v>19</v>
      </c>
      <c r="F109" s="235" t="s">
        <v>180</v>
      </c>
      <c r="G109" s="233"/>
      <c r="H109" s="236">
        <v>3.9199999999999999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171</v>
      </c>
      <c r="AU109" s="242" t="s">
        <v>167</v>
      </c>
      <c r="AV109" s="14" t="s">
        <v>167</v>
      </c>
      <c r="AW109" s="14" t="s">
        <v>33</v>
      </c>
      <c r="AX109" s="14" t="s">
        <v>79</v>
      </c>
      <c r="AY109" s="242" t="s">
        <v>157</v>
      </c>
    </row>
    <row r="110" s="2" customFormat="1" ht="24.15" customHeight="1">
      <c r="A110" s="38"/>
      <c r="B110" s="39"/>
      <c r="C110" s="204" t="s">
        <v>79</v>
      </c>
      <c r="D110" s="204" t="s">
        <v>161</v>
      </c>
      <c r="E110" s="205" t="s">
        <v>181</v>
      </c>
      <c r="F110" s="206" t="s">
        <v>182</v>
      </c>
      <c r="G110" s="207" t="s">
        <v>164</v>
      </c>
      <c r="H110" s="208">
        <v>25.995000000000001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0.00025999999999999998</v>
      </c>
      <c r="R110" s="213">
        <f>Q110*H110</f>
        <v>0.0067586999999999994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183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3" customFormat="1">
      <c r="A112" s="13"/>
      <c r="B112" s="222"/>
      <c r="C112" s="223"/>
      <c r="D112" s="217" t="s">
        <v>171</v>
      </c>
      <c r="E112" s="224" t="s">
        <v>19</v>
      </c>
      <c r="F112" s="225" t="s">
        <v>185</v>
      </c>
      <c r="G112" s="223"/>
      <c r="H112" s="224" t="s">
        <v>19</v>
      </c>
      <c r="I112" s="226"/>
      <c r="J112" s="223"/>
      <c r="K112" s="223"/>
      <c r="L112" s="227"/>
      <c r="M112" s="228"/>
      <c r="N112" s="229"/>
      <c r="O112" s="229"/>
      <c r="P112" s="229"/>
      <c r="Q112" s="229"/>
      <c r="R112" s="229"/>
      <c r="S112" s="229"/>
      <c r="T112" s="23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1" t="s">
        <v>171</v>
      </c>
      <c r="AU112" s="231" t="s">
        <v>167</v>
      </c>
      <c r="AV112" s="13" t="s">
        <v>79</v>
      </c>
      <c r="AW112" s="13" t="s">
        <v>33</v>
      </c>
      <c r="AX112" s="13" t="s">
        <v>71</v>
      </c>
      <c r="AY112" s="231" t="s">
        <v>157</v>
      </c>
    </row>
    <row r="113" s="14" customFormat="1">
      <c r="A113" s="14"/>
      <c r="B113" s="232"/>
      <c r="C113" s="233"/>
      <c r="D113" s="217" t="s">
        <v>171</v>
      </c>
      <c r="E113" s="234" t="s">
        <v>19</v>
      </c>
      <c r="F113" s="235" t="s">
        <v>186</v>
      </c>
      <c r="G113" s="233"/>
      <c r="H113" s="236">
        <v>15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2" t="s">
        <v>171</v>
      </c>
      <c r="AU113" s="242" t="s">
        <v>167</v>
      </c>
      <c r="AV113" s="14" t="s">
        <v>167</v>
      </c>
      <c r="AW113" s="14" t="s">
        <v>33</v>
      </c>
      <c r="AX113" s="14" t="s">
        <v>71</v>
      </c>
      <c r="AY113" s="242" t="s">
        <v>157</v>
      </c>
    </row>
    <row r="114" s="13" customFormat="1">
      <c r="A114" s="13"/>
      <c r="B114" s="222"/>
      <c r="C114" s="223"/>
      <c r="D114" s="217" t="s">
        <v>171</v>
      </c>
      <c r="E114" s="224" t="s">
        <v>19</v>
      </c>
      <c r="F114" s="225" t="s">
        <v>187</v>
      </c>
      <c r="G114" s="223"/>
      <c r="H114" s="224" t="s">
        <v>19</v>
      </c>
      <c r="I114" s="226"/>
      <c r="J114" s="223"/>
      <c r="K114" s="223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171</v>
      </c>
      <c r="AU114" s="231" t="s">
        <v>167</v>
      </c>
      <c r="AV114" s="13" t="s">
        <v>79</v>
      </c>
      <c r="AW114" s="13" t="s">
        <v>33</v>
      </c>
      <c r="AX114" s="13" t="s">
        <v>71</v>
      </c>
      <c r="AY114" s="231" t="s">
        <v>157</v>
      </c>
    </row>
    <row r="115" s="14" customFormat="1">
      <c r="A115" s="14"/>
      <c r="B115" s="232"/>
      <c r="C115" s="233"/>
      <c r="D115" s="217" t="s">
        <v>171</v>
      </c>
      <c r="E115" s="234" t="s">
        <v>19</v>
      </c>
      <c r="F115" s="235" t="s">
        <v>188</v>
      </c>
      <c r="G115" s="233"/>
      <c r="H115" s="236">
        <v>4.625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171</v>
      </c>
      <c r="AU115" s="242" t="s">
        <v>167</v>
      </c>
      <c r="AV115" s="14" t="s">
        <v>167</v>
      </c>
      <c r="AW115" s="14" t="s">
        <v>33</v>
      </c>
      <c r="AX115" s="14" t="s">
        <v>71</v>
      </c>
      <c r="AY115" s="242" t="s">
        <v>157</v>
      </c>
    </row>
    <row r="116" s="13" customFormat="1">
      <c r="A116" s="13"/>
      <c r="B116" s="222"/>
      <c r="C116" s="223"/>
      <c r="D116" s="217" t="s">
        <v>171</v>
      </c>
      <c r="E116" s="224" t="s">
        <v>19</v>
      </c>
      <c r="F116" s="225" t="s">
        <v>189</v>
      </c>
      <c r="G116" s="223"/>
      <c r="H116" s="224" t="s">
        <v>19</v>
      </c>
      <c r="I116" s="226"/>
      <c r="J116" s="223"/>
      <c r="K116" s="223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171</v>
      </c>
      <c r="AU116" s="231" t="s">
        <v>167</v>
      </c>
      <c r="AV116" s="13" t="s">
        <v>79</v>
      </c>
      <c r="AW116" s="13" t="s">
        <v>33</v>
      </c>
      <c r="AX116" s="13" t="s">
        <v>71</v>
      </c>
      <c r="AY116" s="231" t="s">
        <v>157</v>
      </c>
    </row>
    <row r="117" s="14" customFormat="1">
      <c r="A117" s="14"/>
      <c r="B117" s="232"/>
      <c r="C117" s="233"/>
      <c r="D117" s="217" t="s">
        <v>171</v>
      </c>
      <c r="E117" s="234" t="s">
        <v>19</v>
      </c>
      <c r="F117" s="235" t="s">
        <v>190</v>
      </c>
      <c r="G117" s="233"/>
      <c r="H117" s="236">
        <v>6.3700000000000001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2" t="s">
        <v>171</v>
      </c>
      <c r="AU117" s="242" t="s">
        <v>167</v>
      </c>
      <c r="AV117" s="14" t="s">
        <v>167</v>
      </c>
      <c r="AW117" s="14" t="s">
        <v>33</v>
      </c>
      <c r="AX117" s="14" t="s">
        <v>71</v>
      </c>
      <c r="AY117" s="242" t="s">
        <v>157</v>
      </c>
    </row>
    <row r="118" s="15" customFormat="1">
      <c r="A118" s="15"/>
      <c r="B118" s="243"/>
      <c r="C118" s="244"/>
      <c r="D118" s="217" t="s">
        <v>171</v>
      </c>
      <c r="E118" s="245" t="s">
        <v>19</v>
      </c>
      <c r="F118" s="246" t="s">
        <v>191</v>
      </c>
      <c r="G118" s="244"/>
      <c r="H118" s="247">
        <v>25.995000000000001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3" t="s">
        <v>171</v>
      </c>
      <c r="AU118" s="253" t="s">
        <v>167</v>
      </c>
      <c r="AV118" s="15" t="s">
        <v>166</v>
      </c>
      <c r="AW118" s="15" t="s">
        <v>33</v>
      </c>
      <c r="AX118" s="15" t="s">
        <v>79</v>
      </c>
      <c r="AY118" s="253" t="s">
        <v>157</v>
      </c>
    </row>
    <row r="119" s="2" customFormat="1" ht="24.15" customHeight="1">
      <c r="A119" s="38"/>
      <c r="B119" s="39"/>
      <c r="C119" s="204" t="s">
        <v>167</v>
      </c>
      <c r="D119" s="204" t="s">
        <v>161</v>
      </c>
      <c r="E119" s="205" t="s">
        <v>192</v>
      </c>
      <c r="F119" s="206" t="s">
        <v>193</v>
      </c>
      <c r="G119" s="207" t="s">
        <v>164</v>
      </c>
      <c r="H119" s="208">
        <v>12</v>
      </c>
      <c r="I119" s="209"/>
      <c r="J119" s="210">
        <f>ROUND(I119*H119,2)</f>
        <v>0</v>
      </c>
      <c r="K119" s="206" t="s">
        <v>165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0.0043800000000000002</v>
      </c>
      <c r="R119" s="213">
        <f>Q119*H119</f>
        <v>0.052560000000000003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166</v>
      </c>
      <c r="AT119" s="215" t="s">
        <v>161</v>
      </c>
      <c r="AU119" s="215" t="s">
        <v>167</v>
      </c>
      <c r="AY119" s="17" t="s">
        <v>157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167</v>
      </c>
      <c r="BK119" s="216">
        <f>ROUND(I119*H119,2)</f>
        <v>0</v>
      </c>
      <c r="BL119" s="17" t="s">
        <v>166</v>
      </c>
      <c r="BM119" s="215" t="s">
        <v>194</v>
      </c>
    </row>
    <row r="120" s="2" customFormat="1">
      <c r="A120" s="38"/>
      <c r="B120" s="39"/>
      <c r="C120" s="40"/>
      <c r="D120" s="217" t="s">
        <v>169</v>
      </c>
      <c r="E120" s="40"/>
      <c r="F120" s="218" t="s">
        <v>195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169</v>
      </c>
      <c r="AU120" s="17" t="s">
        <v>167</v>
      </c>
    </row>
    <row r="121" s="13" customFormat="1">
      <c r="A121" s="13"/>
      <c r="B121" s="222"/>
      <c r="C121" s="223"/>
      <c r="D121" s="217" t="s">
        <v>171</v>
      </c>
      <c r="E121" s="224" t="s">
        <v>19</v>
      </c>
      <c r="F121" s="225" t="s">
        <v>185</v>
      </c>
      <c r="G121" s="223"/>
      <c r="H121" s="224" t="s">
        <v>19</v>
      </c>
      <c r="I121" s="226"/>
      <c r="J121" s="223"/>
      <c r="K121" s="223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171</v>
      </c>
      <c r="AU121" s="231" t="s">
        <v>167</v>
      </c>
      <c r="AV121" s="13" t="s">
        <v>79</v>
      </c>
      <c r="AW121" s="13" t="s">
        <v>33</v>
      </c>
      <c r="AX121" s="13" t="s">
        <v>71</v>
      </c>
      <c r="AY121" s="231" t="s">
        <v>157</v>
      </c>
    </row>
    <row r="122" s="14" customFormat="1">
      <c r="A122" s="14"/>
      <c r="B122" s="232"/>
      <c r="C122" s="233"/>
      <c r="D122" s="217" t="s">
        <v>171</v>
      </c>
      <c r="E122" s="234" t="s">
        <v>19</v>
      </c>
      <c r="F122" s="235" t="s">
        <v>196</v>
      </c>
      <c r="G122" s="233"/>
      <c r="H122" s="236">
        <v>12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171</v>
      </c>
      <c r="AU122" s="242" t="s">
        <v>167</v>
      </c>
      <c r="AV122" s="14" t="s">
        <v>167</v>
      </c>
      <c r="AW122" s="14" t="s">
        <v>33</v>
      </c>
      <c r="AX122" s="14" t="s">
        <v>79</v>
      </c>
      <c r="AY122" s="242" t="s">
        <v>157</v>
      </c>
    </row>
    <row r="123" s="2" customFormat="1" ht="37.8" customHeight="1">
      <c r="A123" s="38"/>
      <c r="B123" s="39"/>
      <c r="C123" s="204" t="s">
        <v>197</v>
      </c>
      <c r="D123" s="204" t="s">
        <v>161</v>
      </c>
      <c r="E123" s="205" t="s">
        <v>198</v>
      </c>
      <c r="F123" s="206" t="s">
        <v>199</v>
      </c>
      <c r="G123" s="207" t="s">
        <v>164</v>
      </c>
      <c r="H123" s="208">
        <v>10.994999999999999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0.0093900000000000008</v>
      </c>
      <c r="R123" s="213">
        <f>Q123*H123</f>
        <v>0.10324305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200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201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3" customFormat="1">
      <c r="A125" s="13"/>
      <c r="B125" s="222"/>
      <c r="C125" s="223"/>
      <c r="D125" s="217" t="s">
        <v>171</v>
      </c>
      <c r="E125" s="224" t="s">
        <v>19</v>
      </c>
      <c r="F125" s="225" t="s">
        <v>187</v>
      </c>
      <c r="G125" s="223"/>
      <c r="H125" s="224" t="s">
        <v>19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171</v>
      </c>
      <c r="AU125" s="231" t="s">
        <v>167</v>
      </c>
      <c r="AV125" s="13" t="s">
        <v>79</v>
      </c>
      <c r="AW125" s="13" t="s">
        <v>33</v>
      </c>
      <c r="AX125" s="13" t="s">
        <v>71</v>
      </c>
      <c r="AY125" s="231" t="s">
        <v>157</v>
      </c>
    </row>
    <row r="126" s="14" customFormat="1">
      <c r="A126" s="14"/>
      <c r="B126" s="232"/>
      <c r="C126" s="233"/>
      <c r="D126" s="217" t="s">
        <v>171</v>
      </c>
      <c r="E126" s="234" t="s">
        <v>19</v>
      </c>
      <c r="F126" s="235" t="s">
        <v>188</v>
      </c>
      <c r="G126" s="233"/>
      <c r="H126" s="236">
        <v>4.625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33</v>
      </c>
      <c r="AX126" s="14" t="s">
        <v>71</v>
      </c>
      <c r="AY126" s="242" t="s">
        <v>157</v>
      </c>
    </row>
    <row r="127" s="13" customFormat="1">
      <c r="A127" s="13"/>
      <c r="B127" s="222"/>
      <c r="C127" s="223"/>
      <c r="D127" s="217" t="s">
        <v>171</v>
      </c>
      <c r="E127" s="224" t="s">
        <v>19</v>
      </c>
      <c r="F127" s="225" t="s">
        <v>189</v>
      </c>
      <c r="G127" s="223"/>
      <c r="H127" s="224" t="s">
        <v>19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171</v>
      </c>
      <c r="AU127" s="231" t="s">
        <v>167</v>
      </c>
      <c r="AV127" s="13" t="s">
        <v>79</v>
      </c>
      <c r="AW127" s="13" t="s">
        <v>33</v>
      </c>
      <c r="AX127" s="13" t="s">
        <v>71</v>
      </c>
      <c r="AY127" s="231" t="s">
        <v>157</v>
      </c>
    </row>
    <row r="128" s="14" customFormat="1">
      <c r="A128" s="14"/>
      <c r="B128" s="232"/>
      <c r="C128" s="233"/>
      <c r="D128" s="217" t="s">
        <v>171</v>
      </c>
      <c r="E128" s="234" t="s">
        <v>19</v>
      </c>
      <c r="F128" s="235" t="s">
        <v>190</v>
      </c>
      <c r="G128" s="233"/>
      <c r="H128" s="236">
        <v>6.3700000000000001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171</v>
      </c>
      <c r="AU128" s="242" t="s">
        <v>167</v>
      </c>
      <c r="AV128" s="14" t="s">
        <v>167</v>
      </c>
      <c r="AW128" s="14" t="s">
        <v>33</v>
      </c>
      <c r="AX128" s="14" t="s">
        <v>71</v>
      </c>
      <c r="AY128" s="242" t="s">
        <v>157</v>
      </c>
    </row>
    <row r="129" s="15" customFormat="1">
      <c r="A129" s="15"/>
      <c r="B129" s="243"/>
      <c r="C129" s="244"/>
      <c r="D129" s="217" t="s">
        <v>171</v>
      </c>
      <c r="E129" s="245" t="s">
        <v>19</v>
      </c>
      <c r="F129" s="246" t="s">
        <v>191</v>
      </c>
      <c r="G129" s="244"/>
      <c r="H129" s="247">
        <v>10.995000000000001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3" t="s">
        <v>171</v>
      </c>
      <c r="AU129" s="253" t="s">
        <v>167</v>
      </c>
      <c r="AV129" s="15" t="s">
        <v>166</v>
      </c>
      <c r="AW129" s="15" t="s">
        <v>33</v>
      </c>
      <c r="AX129" s="15" t="s">
        <v>79</v>
      </c>
      <c r="AY129" s="253" t="s">
        <v>157</v>
      </c>
    </row>
    <row r="130" s="2" customFormat="1" ht="24.15" customHeight="1">
      <c r="A130" s="38"/>
      <c r="B130" s="39"/>
      <c r="C130" s="254" t="s">
        <v>166</v>
      </c>
      <c r="D130" s="254" t="s">
        <v>202</v>
      </c>
      <c r="E130" s="255" t="s">
        <v>203</v>
      </c>
      <c r="F130" s="256" t="s">
        <v>204</v>
      </c>
      <c r="G130" s="257" t="s">
        <v>164</v>
      </c>
      <c r="H130" s="258">
        <v>11.215</v>
      </c>
      <c r="I130" s="259"/>
      <c r="J130" s="260">
        <f>ROUND(I130*H130,2)</f>
        <v>0</v>
      </c>
      <c r="K130" s="256" t="s">
        <v>165</v>
      </c>
      <c r="L130" s="261"/>
      <c r="M130" s="262" t="s">
        <v>19</v>
      </c>
      <c r="N130" s="263" t="s">
        <v>43</v>
      </c>
      <c r="O130" s="84"/>
      <c r="P130" s="213">
        <f>O130*H130</f>
        <v>0</v>
      </c>
      <c r="Q130" s="213">
        <v>0.0089999999999999993</v>
      </c>
      <c r="R130" s="213">
        <f>Q130*H130</f>
        <v>0.100935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205</v>
      </c>
      <c r="AT130" s="215" t="s">
        <v>202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166</v>
      </c>
      <c r="BM130" s="215" t="s">
        <v>206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204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4" customFormat="1">
      <c r="A132" s="14"/>
      <c r="B132" s="232"/>
      <c r="C132" s="233"/>
      <c r="D132" s="217" t="s">
        <v>171</v>
      </c>
      <c r="E132" s="233"/>
      <c r="F132" s="235" t="s">
        <v>207</v>
      </c>
      <c r="G132" s="233"/>
      <c r="H132" s="236">
        <v>11.215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171</v>
      </c>
      <c r="AU132" s="242" t="s">
        <v>167</v>
      </c>
      <c r="AV132" s="14" t="s">
        <v>167</v>
      </c>
      <c r="AW132" s="14" t="s">
        <v>4</v>
      </c>
      <c r="AX132" s="14" t="s">
        <v>79</v>
      </c>
      <c r="AY132" s="242" t="s">
        <v>157</v>
      </c>
    </row>
    <row r="133" s="2" customFormat="1" ht="24.15" customHeight="1">
      <c r="A133" s="38"/>
      <c r="B133" s="39"/>
      <c r="C133" s="204" t="s">
        <v>208</v>
      </c>
      <c r="D133" s="204" t="s">
        <v>161</v>
      </c>
      <c r="E133" s="205" t="s">
        <v>209</v>
      </c>
      <c r="F133" s="206" t="s">
        <v>210</v>
      </c>
      <c r="G133" s="207" t="s">
        <v>164</v>
      </c>
      <c r="H133" s="208">
        <v>22.995000000000001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0.00348</v>
      </c>
      <c r="R133" s="213">
        <f>Q133*H133</f>
        <v>0.080022599999999999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166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166</v>
      </c>
      <c r="BM133" s="215" t="s">
        <v>211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212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13" customFormat="1">
      <c r="A135" s="13"/>
      <c r="B135" s="222"/>
      <c r="C135" s="223"/>
      <c r="D135" s="217" t="s">
        <v>171</v>
      </c>
      <c r="E135" s="224" t="s">
        <v>19</v>
      </c>
      <c r="F135" s="225" t="s">
        <v>185</v>
      </c>
      <c r="G135" s="223"/>
      <c r="H135" s="224" t="s">
        <v>19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171</v>
      </c>
      <c r="AU135" s="231" t="s">
        <v>167</v>
      </c>
      <c r="AV135" s="13" t="s">
        <v>79</v>
      </c>
      <c r="AW135" s="13" t="s">
        <v>33</v>
      </c>
      <c r="AX135" s="13" t="s">
        <v>71</v>
      </c>
      <c r="AY135" s="231" t="s">
        <v>157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196</v>
      </c>
      <c r="G136" s="233"/>
      <c r="H136" s="236">
        <v>12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71</v>
      </c>
      <c r="AY136" s="242" t="s">
        <v>157</v>
      </c>
    </row>
    <row r="137" s="13" customFormat="1">
      <c r="A137" s="13"/>
      <c r="B137" s="222"/>
      <c r="C137" s="223"/>
      <c r="D137" s="217" t="s">
        <v>171</v>
      </c>
      <c r="E137" s="224" t="s">
        <v>19</v>
      </c>
      <c r="F137" s="225" t="s">
        <v>187</v>
      </c>
      <c r="G137" s="223"/>
      <c r="H137" s="224" t="s">
        <v>19</v>
      </c>
      <c r="I137" s="226"/>
      <c r="J137" s="223"/>
      <c r="K137" s="223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171</v>
      </c>
      <c r="AU137" s="231" t="s">
        <v>167</v>
      </c>
      <c r="AV137" s="13" t="s">
        <v>79</v>
      </c>
      <c r="AW137" s="13" t="s">
        <v>33</v>
      </c>
      <c r="AX137" s="13" t="s">
        <v>71</v>
      </c>
      <c r="AY137" s="231" t="s">
        <v>157</v>
      </c>
    </row>
    <row r="138" s="14" customFormat="1">
      <c r="A138" s="14"/>
      <c r="B138" s="232"/>
      <c r="C138" s="233"/>
      <c r="D138" s="217" t="s">
        <v>171</v>
      </c>
      <c r="E138" s="234" t="s">
        <v>19</v>
      </c>
      <c r="F138" s="235" t="s">
        <v>188</v>
      </c>
      <c r="G138" s="233"/>
      <c r="H138" s="236">
        <v>4.625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171</v>
      </c>
      <c r="AU138" s="242" t="s">
        <v>167</v>
      </c>
      <c r="AV138" s="14" t="s">
        <v>167</v>
      </c>
      <c r="AW138" s="14" t="s">
        <v>33</v>
      </c>
      <c r="AX138" s="14" t="s">
        <v>71</v>
      </c>
      <c r="AY138" s="242" t="s">
        <v>157</v>
      </c>
    </row>
    <row r="139" s="13" customFormat="1">
      <c r="A139" s="13"/>
      <c r="B139" s="222"/>
      <c r="C139" s="223"/>
      <c r="D139" s="217" t="s">
        <v>171</v>
      </c>
      <c r="E139" s="224" t="s">
        <v>19</v>
      </c>
      <c r="F139" s="225" t="s">
        <v>189</v>
      </c>
      <c r="G139" s="223"/>
      <c r="H139" s="224" t="s">
        <v>19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171</v>
      </c>
      <c r="AU139" s="231" t="s">
        <v>167</v>
      </c>
      <c r="AV139" s="13" t="s">
        <v>79</v>
      </c>
      <c r="AW139" s="13" t="s">
        <v>33</v>
      </c>
      <c r="AX139" s="13" t="s">
        <v>71</v>
      </c>
      <c r="AY139" s="231" t="s">
        <v>157</v>
      </c>
    </row>
    <row r="140" s="14" customFormat="1">
      <c r="A140" s="14"/>
      <c r="B140" s="232"/>
      <c r="C140" s="233"/>
      <c r="D140" s="217" t="s">
        <v>171</v>
      </c>
      <c r="E140" s="234" t="s">
        <v>19</v>
      </c>
      <c r="F140" s="235" t="s">
        <v>190</v>
      </c>
      <c r="G140" s="233"/>
      <c r="H140" s="236">
        <v>6.3700000000000001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171</v>
      </c>
      <c r="AU140" s="242" t="s">
        <v>167</v>
      </c>
      <c r="AV140" s="14" t="s">
        <v>167</v>
      </c>
      <c r="AW140" s="14" t="s">
        <v>33</v>
      </c>
      <c r="AX140" s="14" t="s">
        <v>71</v>
      </c>
      <c r="AY140" s="242" t="s">
        <v>157</v>
      </c>
    </row>
    <row r="141" s="15" customFormat="1">
      <c r="A141" s="15"/>
      <c r="B141" s="243"/>
      <c r="C141" s="244"/>
      <c r="D141" s="217" t="s">
        <v>171</v>
      </c>
      <c r="E141" s="245" t="s">
        <v>19</v>
      </c>
      <c r="F141" s="246" t="s">
        <v>191</v>
      </c>
      <c r="G141" s="244"/>
      <c r="H141" s="247">
        <v>22.995000000000001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3" t="s">
        <v>171</v>
      </c>
      <c r="AU141" s="253" t="s">
        <v>167</v>
      </c>
      <c r="AV141" s="15" t="s">
        <v>166</v>
      </c>
      <c r="AW141" s="15" t="s">
        <v>33</v>
      </c>
      <c r="AX141" s="15" t="s">
        <v>79</v>
      </c>
      <c r="AY141" s="253" t="s">
        <v>157</v>
      </c>
    </row>
    <row r="142" s="2" customFormat="1" ht="24.15" customHeight="1">
      <c r="A142" s="38"/>
      <c r="B142" s="39"/>
      <c r="C142" s="204" t="s">
        <v>158</v>
      </c>
      <c r="D142" s="204" t="s">
        <v>161</v>
      </c>
      <c r="E142" s="205" t="s">
        <v>213</v>
      </c>
      <c r="F142" s="206" t="s">
        <v>214</v>
      </c>
      <c r="G142" s="207" t="s">
        <v>164</v>
      </c>
      <c r="H142" s="208">
        <v>315.476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0.00025999999999999998</v>
      </c>
      <c r="R142" s="213">
        <f>Q142*H142</f>
        <v>0.082023759999999987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166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166</v>
      </c>
      <c r="BM142" s="215" t="s">
        <v>215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216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13" customFormat="1">
      <c r="A144" s="13"/>
      <c r="B144" s="222"/>
      <c r="C144" s="223"/>
      <c r="D144" s="217" t="s">
        <v>171</v>
      </c>
      <c r="E144" s="224" t="s">
        <v>19</v>
      </c>
      <c r="F144" s="225" t="s">
        <v>217</v>
      </c>
      <c r="G144" s="223"/>
      <c r="H144" s="224" t="s">
        <v>19</v>
      </c>
      <c r="I144" s="226"/>
      <c r="J144" s="223"/>
      <c r="K144" s="223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171</v>
      </c>
      <c r="AU144" s="231" t="s">
        <v>167</v>
      </c>
      <c r="AV144" s="13" t="s">
        <v>79</v>
      </c>
      <c r="AW144" s="13" t="s">
        <v>33</v>
      </c>
      <c r="AX144" s="13" t="s">
        <v>71</v>
      </c>
      <c r="AY144" s="231" t="s">
        <v>157</v>
      </c>
    </row>
    <row r="145" s="14" customFormat="1">
      <c r="A145" s="14"/>
      <c r="B145" s="232"/>
      <c r="C145" s="233"/>
      <c r="D145" s="217" t="s">
        <v>171</v>
      </c>
      <c r="E145" s="234" t="s">
        <v>19</v>
      </c>
      <c r="F145" s="235" t="s">
        <v>218</v>
      </c>
      <c r="G145" s="233"/>
      <c r="H145" s="236">
        <v>39.799999999999997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171</v>
      </c>
      <c r="AU145" s="242" t="s">
        <v>167</v>
      </c>
      <c r="AV145" s="14" t="s">
        <v>167</v>
      </c>
      <c r="AW145" s="14" t="s">
        <v>33</v>
      </c>
      <c r="AX145" s="14" t="s">
        <v>71</v>
      </c>
      <c r="AY145" s="242" t="s">
        <v>157</v>
      </c>
    </row>
    <row r="146" s="13" customFormat="1">
      <c r="A146" s="13"/>
      <c r="B146" s="222"/>
      <c r="C146" s="223"/>
      <c r="D146" s="217" t="s">
        <v>171</v>
      </c>
      <c r="E146" s="224" t="s">
        <v>19</v>
      </c>
      <c r="F146" s="225" t="s">
        <v>219</v>
      </c>
      <c r="G146" s="223"/>
      <c r="H146" s="224" t="s">
        <v>19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171</v>
      </c>
      <c r="AU146" s="231" t="s">
        <v>167</v>
      </c>
      <c r="AV146" s="13" t="s">
        <v>79</v>
      </c>
      <c r="AW146" s="13" t="s">
        <v>33</v>
      </c>
      <c r="AX146" s="13" t="s">
        <v>71</v>
      </c>
      <c r="AY146" s="231" t="s">
        <v>157</v>
      </c>
    </row>
    <row r="147" s="14" customFormat="1">
      <c r="A147" s="14"/>
      <c r="B147" s="232"/>
      <c r="C147" s="233"/>
      <c r="D147" s="217" t="s">
        <v>171</v>
      </c>
      <c r="E147" s="234" t="s">
        <v>19</v>
      </c>
      <c r="F147" s="235" t="s">
        <v>220</v>
      </c>
      <c r="G147" s="233"/>
      <c r="H147" s="236">
        <v>251.25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171</v>
      </c>
      <c r="AU147" s="242" t="s">
        <v>167</v>
      </c>
      <c r="AV147" s="14" t="s">
        <v>167</v>
      </c>
      <c r="AW147" s="14" t="s">
        <v>33</v>
      </c>
      <c r="AX147" s="14" t="s">
        <v>71</v>
      </c>
      <c r="AY147" s="242" t="s">
        <v>157</v>
      </c>
    </row>
    <row r="148" s="13" customFormat="1">
      <c r="A148" s="13"/>
      <c r="B148" s="222"/>
      <c r="C148" s="223"/>
      <c r="D148" s="217" t="s">
        <v>171</v>
      </c>
      <c r="E148" s="224" t="s">
        <v>19</v>
      </c>
      <c r="F148" s="225" t="s">
        <v>221</v>
      </c>
      <c r="G148" s="223"/>
      <c r="H148" s="224" t="s">
        <v>19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171</v>
      </c>
      <c r="AU148" s="231" t="s">
        <v>167</v>
      </c>
      <c r="AV148" s="13" t="s">
        <v>79</v>
      </c>
      <c r="AW148" s="13" t="s">
        <v>33</v>
      </c>
      <c r="AX148" s="13" t="s">
        <v>71</v>
      </c>
      <c r="AY148" s="231" t="s">
        <v>157</v>
      </c>
    </row>
    <row r="149" s="14" customFormat="1">
      <c r="A149" s="14"/>
      <c r="B149" s="232"/>
      <c r="C149" s="233"/>
      <c r="D149" s="217" t="s">
        <v>171</v>
      </c>
      <c r="E149" s="234" t="s">
        <v>19</v>
      </c>
      <c r="F149" s="235" t="s">
        <v>222</v>
      </c>
      <c r="G149" s="233"/>
      <c r="H149" s="236">
        <v>-15.75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171</v>
      </c>
      <c r="AU149" s="242" t="s">
        <v>167</v>
      </c>
      <c r="AV149" s="14" t="s">
        <v>167</v>
      </c>
      <c r="AW149" s="14" t="s">
        <v>33</v>
      </c>
      <c r="AX149" s="14" t="s">
        <v>71</v>
      </c>
      <c r="AY149" s="242" t="s">
        <v>157</v>
      </c>
    </row>
    <row r="150" s="14" customFormat="1">
      <c r="A150" s="14"/>
      <c r="B150" s="232"/>
      <c r="C150" s="233"/>
      <c r="D150" s="217" t="s">
        <v>171</v>
      </c>
      <c r="E150" s="234" t="s">
        <v>19</v>
      </c>
      <c r="F150" s="235" t="s">
        <v>223</v>
      </c>
      <c r="G150" s="233"/>
      <c r="H150" s="236">
        <v>-13.5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171</v>
      </c>
      <c r="AU150" s="242" t="s">
        <v>167</v>
      </c>
      <c r="AV150" s="14" t="s">
        <v>167</v>
      </c>
      <c r="AW150" s="14" t="s">
        <v>33</v>
      </c>
      <c r="AX150" s="14" t="s">
        <v>71</v>
      </c>
      <c r="AY150" s="242" t="s">
        <v>157</v>
      </c>
    </row>
    <row r="151" s="14" customFormat="1">
      <c r="A151" s="14"/>
      <c r="B151" s="232"/>
      <c r="C151" s="233"/>
      <c r="D151" s="217" t="s">
        <v>171</v>
      </c>
      <c r="E151" s="234" t="s">
        <v>19</v>
      </c>
      <c r="F151" s="235" t="s">
        <v>224</v>
      </c>
      <c r="G151" s="233"/>
      <c r="H151" s="236">
        <v>-10.800000000000001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171</v>
      </c>
      <c r="AU151" s="242" t="s">
        <v>167</v>
      </c>
      <c r="AV151" s="14" t="s">
        <v>167</v>
      </c>
      <c r="AW151" s="14" t="s">
        <v>33</v>
      </c>
      <c r="AX151" s="14" t="s">
        <v>71</v>
      </c>
      <c r="AY151" s="242" t="s">
        <v>157</v>
      </c>
    </row>
    <row r="152" s="14" customFormat="1">
      <c r="A152" s="14"/>
      <c r="B152" s="232"/>
      <c r="C152" s="233"/>
      <c r="D152" s="217" t="s">
        <v>171</v>
      </c>
      <c r="E152" s="234" t="s">
        <v>19</v>
      </c>
      <c r="F152" s="235" t="s">
        <v>225</v>
      </c>
      <c r="G152" s="233"/>
      <c r="H152" s="236">
        <v>-2.25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171</v>
      </c>
      <c r="AU152" s="242" t="s">
        <v>167</v>
      </c>
      <c r="AV152" s="14" t="s">
        <v>167</v>
      </c>
      <c r="AW152" s="14" t="s">
        <v>33</v>
      </c>
      <c r="AX152" s="14" t="s">
        <v>71</v>
      </c>
      <c r="AY152" s="242" t="s">
        <v>157</v>
      </c>
    </row>
    <row r="153" s="14" customFormat="1">
      <c r="A153" s="14"/>
      <c r="B153" s="232"/>
      <c r="C153" s="233"/>
      <c r="D153" s="217" t="s">
        <v>171</v>
      </c>
      <c r="E153" s="234" t="s">
        <v>19</v>
      </c>
      <c r="F153" s="235" t="s">
        <v>226</v>
      </c>
      <c r="G153" s="233"/>
      <c r="H153" s="236">
        <v>-5.5199999999999996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33</v>
      </c>
      <c r="AX153" s="14" t="s">
        <v>71</v>
      </c>
      <c r="AY153" s="242" t="s">
        <v>157</v>
      </c>
    </row>
    <row r="154" s="14" customFormat="1">
      <c r="A154" s="14"/>
      <c r="B154" s="232"/>
      <c r="C154" s="233"/>
      <c r="D154" s="217" t="s">
        <v>171</v>
      </c>
      <c r="E154" s="234" t="s">
        <v>19</v>
      </c>
      <c r="F154" s="235" t="s">
        <v>227</v>
      </c>
      <c r="G154" s="233"/>
      <c r="H154" s="236">
        <v>-0.75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33</v>
      </c>
      <c r="AX154" s="14" t="s">
        <v>71</v>
      </c>
      <c r="AY154" s="242" t="s">
        <v>157</v>
      </c>
    </row>
    <row r="155" s="14" customFormat="1">
      <c r="A155" s="14"/>
      <c r="B155" s="232"/>
      <c r="C155" s="233"/>
      <c r="D155" s="217" t="s">
        <v>171</v>
      </c>
      <c r="E155" s="234" t="s">
        <v>19</v>
      </c>
      <c r="F155" s="235" t="s">
        <v>228</v>
      </c>
      <c r="G155" s="233"/>
      <c r="H155" s="236">
        <v>-1.125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2" t="s">
        <v>171</v>
      </c>
      <c r="AU155" s="242" t="s">
        <v>167</v>
      </c>
      <c r="AV155" s="14" t="s">
        <v>167</v>
      </c>
      <c r="AW155" s="14" t="s">
        <v>33</v>
      </c>
      <c r="AX155" s="14" t="s">
        <v>71</v>
      </c>
      <c r="AY155" s="242" t="s">
        <v>157</v>
      </c>
    </row>
    <row r="156" s="13" customFormat="1">
      <c r="A156" s="13"/>
      <c r="B156" s="222"/>
      <c r="C156" s="223"/>
      <c r="D156" s="217" t="s">
        <v>171</v>
      </c>
      <c r="E156" s="224" t="s">
        <v>19</v>
      </c>
      <c r="F156" s="225" t="s">
        <v>229</v>
      </c>
      <c r="G156" s="223"/>
      <c r="H156" s="224" t="s">
        <v>19</v>
      </c>
      <c r="I156" s="226"/>
      <c r="J156" s="223"/>
      <c r="K156" s="223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171</v>
      </c>
      <c r="AU156" s="231" t="s">
        <v>167</v>
      </c>
      <c r="AV156" s="13" t="s">
        <v>79</v>
      </c>
      <c r="AW156" s="13" t="s">
        <v>33</v>
      </c>
      <c r="AX156" s="13" t="s">
        <v>71</v>
      </c>
      <c r="AY156" s="231" t="s">
        <v>157</v>
      </c>
    </row>
    <row r="157" s="14" customFormat="1">
      <c r="A157" s="14"/>
      <c r="B157" s="232"/>
      <c r="C157" s="233"/>
      <c r="D157" s="217" t="s">
        <v>171</v>
      </c>
      <c r="E157" s="234" t="s">
        <v>19</v>
      </c>
      <c r="F157" s="235" t="s">
        <v>230</v>
      </c>
      <c r="G157" s="233"/>
      <c r="H157" s="236">
        <v>2.6000000000000001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171</v>
      </c>
      <c r="AU157" s="242" t="s">
        <v>167</v>
      </c>
      <c r="AV157" s="14" t="s">
        <v>167</v>
      </c>
      <c r="AW157" s="14" t="s">
        <v>33</v>
      </c>
      <c r="AX157" s="14" t="s">
        <v>71</v>
      </c>
      <c r="AY157" s="242" t="s">
        <v>157</v>
      </c>
    </row>
    <row r="158" s="13" customFormat="1">
      <c r="A158" s="13"/>
      <c r="B158" s="222"/>
      <c r="C158" s="223"/>
      <c r="D158" s="217" t="s">
        <v>171</v>
      </c>
      <c r="E158" s="224" t="s">
        <v>19</v>
      </c>
      <c r="F158" s="225" t="s">
        <v>231</v>
      </c>
      <c r="G158" s="223"/>
      <c r="H158" s="224" t="s">
        <v>19</v>
      </c>
      <c r="I158" s="226"/>
      <c r="J158" s="223"/>
      <c r="K158" s="223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171</v>
      </c>
      <c r="AU158" s="231" t="s">
        <v>167</v>
      </c>
      <c r="AV158" s="13" t="s">
        <v>79</v>
      </c>
      <c r="AW158" s="13" t="s">
        <v>33</v>
      </c>
      <c r="AX158" s="13" t="s">
        <v>71</v>
      </c>
      <c r="AY158" s="231" t="s">
        <v>157</v>
      </c>
    </row>
    <row r="159" s="14" customFormat="1">
      <c r="A159" s="14"/>
      <c r="B159" s="232"/>
      <c r="C159" s="233"/>
      <c r="D159" s="217" t="s">
        <v>171</v>
      </c>
      <c r="E159" s="234" t="s">
        <v>19</v>
      </c>
      <c r="F159" s="235" t="s">
        <v>232</v>
      </c>
      <c r="G159" s="233"/>
      <c r="H159" s="236">
        <v>1.2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171</v>
      </c>
      <c r="AU159" s="242" t="s">
        <v>167</v>
      </c>
      <c r="AV159" s="14" t="s">
        <v>167</v>
      </c>
      <c r="AW159" s="14" t="s">
        <v>33</v>
      </c>
      <c r="AX159" s="14" t="s">
        <v>71</v>
      </c>
      <c r="AY159" s="242" t="s">
        <v>157</v>
      </c>
    </row>
    <row r="160" s="13" customFormat="1">
      <c r="A160" s="13"/>
      <c r="B160" s="222"/>
      <c r="C160" s="223"/>
      <c r="D160" s="217" t="s">
        <v>171</v>
      </c>
      <c r="E160" s="224" t="s">
        <v>19</v>
      </c>
      <c r="F160" s="225" t="s">
        <v>233</v>
      </c>
      <c r="G160" s="223"/>
      <c r="H160" s="224" t="s">
        <v>19</v>
      </c>
      <c r="I160" s="226"/>
      <c r="J160" s="223"/>
      <c r="K160" s="223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171</v>
      </c>
      <c r="AU160" s="231" t="s">
        <v>167</v>
      </c>
      <c r="AV160" s="13" t="s">
        <v>79</v>
      </c>
      <c r="AW160" s="13" t="s">
        <v>33</v>
      </c>
      <c r="AX160" s="13" t="s">
        <v>71</v>
      </c>
      <c r="AY160" s="231" t="s">
        <v>157</v>
      </c>
    </row>
    <row r="161" s="14" customFormat="1">
      <c r="A161" s="14"/>
      <c r="B161" s="232"/>
      <c r="C161" s="233"/>
      <c r="D161" s="217" t="s">
        <v>171</v>
      </c>
      <c r="E161" s="234" t="s">
        <v>19</v>
      </c>
      <c r="F161" s="235" t="s">
        <v>234</v>
      </c>
      <c r="G161" s="233"/>
      <c r="H161" s="236">
        <v>1.5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2" t="s">
        <v>171</v>
      </c>
      <c r="AU161" s="242" t="s">
        <v>167</v>
      </c>
      <c r="AV161" s="14" t="s">
        <v>167</v>
      </c>
      <c r="AW161" s="14" t="s">
        <v>33</v>
      </c>
      <c r="AX161" s="14" t="s">
        <v>71</v>
      </c>
      <c r="AY161" s="242" t="s">
        <v>157</v>
      </c>
    </row>
    <row r="162" s="13" customFormat="1">
      <c r="A162" s="13"/>
      <c r="B162" s="222"/>
      <c r="C162" s="223"/>
      <c r="D162" s="217" t="s">
        <v>171</v>
      </c>
      <c r="E162" s="224" t="s">
        <v>19</v>
      </c>
      <c r="F162" s="225" t="s">
        <v>235</v>
      </c>
      <c r="G162" s="223"/>
      <c r="H162" s="224" t="s">
        <v>19</v>
      </c>
      <c r="I162" s="226"/>
      <c r="J162" s="223"/>
      <c r="K162" s="223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171</v>
      </c>
      <c r="AU162" s="231" t="s">
        <v>167</v>
      </c>
      <c r="AV162" s="13" t="s">
        <v>79</v>
      </c>
      <c r="AW162" s="13" t="s">
        <v>33</v>
      </c>
      <c r="AX162" s="13" t="s">
        <v>71</v>
      </c>
      <c r="AY162" s="231" t="s">
        <v>157</v>
      </c>
    </row>
    <row r="163" s="14" customFormat="1">
      <c r="A163" s="14"/>
      <c r="B163" s="232"/>
      <c r="C163" s="233"/>
      <c r="D163" s="217" t="s">
        <v>171</v>
      </c>
      <c r="E163" s="234" t="s">
        <v>19</v>
      </c>
      <c r="F163" s="235" t="s">
        <v>236</v>
      </c>
      <c r="G163" s="233"/>
      <c r="H163" s="236">
        <v>7.9000000000000004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171</v>
      </c>
      <c r="AU163" s="242" t="s">
        <v>167</v>
      </c>
      <c r="AV163" s="14" t="s">
        <v>167</v>
      </c>
      <c r="AW163" s="14" t="s">
        <v>33</v>
      </c>
      <c r="AX163" s="14" t="s">
        <v>71</v>
      </c>
      <c r="AY163" s="242" t="s">
        <v>157</v>
      </c>
    </row>
    <row r="164" s="13" customFormat="1">
      <c r="A164" s="13"/>
      <c r="B164" s="222"/>
      <c r="C164" s="223"/>
      <c r="D164" s="217" t="s">
        <v>171</v>
      </c>
      <c r="E164" s="224" t="s">
        <v>19</v>
      </c>
      <c r="F164" s="225" t="s">
        <v>221</v>
      </c>
      <c r="G164" s="223"/>
      <c r="H164" s="224" t="s">
        <v>19</v>
      </c>
      <c r="I164" s="226"/>
      <c r="J164" s="223"/>
      <c r="K164" s="223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171</v>
      </c>
      <c r="AU164" s="231" t="s">
        <v>167</v>
      </c>
      <c r="AV164" s="13" t="s">
        <v>79</v>
      </c>
      <c r="AW164" s="13" t="s">
        <v>33</v>
      </c>
      <c r="AX164" s="13" t="s">
        <v>71</v>
      </c>
      <c r="AY164" s="231" t="s">
        <v>157</v>
      </c>
    </row>
    <row r="165" s="14" customFormat="1">
      <c r="A165" s="14"/>
      <c r="B165" s="232"/>
      <c r="C165" s="233"/>
      <c r="D165" s="217" t="s">
        <v>171</v>
      </c>
      <c r="E165" s="234" t="s">
        <v>19</v>
      </c>
      <c r="F165" s="235" t="s">
        <v>237</v>
      </c>
      <c r="G165" s="233"/>
      <c r="H165" s="236">
        <v>10.395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171</v>
      </c>
      <c r="AU165" s="242" t="s">
        <v>167</v>
      </c>
      <c r="AV165" s="14" t="s">
        <v>167</v>
      </c>
      <c r="AW165" s="14" t="s">
        <v>33</v>
      </c>
      <c r="AX165" s="14" t="s">
        <v>71</v>
      </c>
      <c r="AY165" s="242" t="s">
        <v>157</v>
      </c>
    </row>
    <row r="166" s="14" customFormat="1">
      <c r="A166" s="14"/>
      <c r="B166" s="232"/>
      <c r="C166" s="233"/>
      <c r="D166" s="217" t="s">
        <v>171</v>
      </c>
      <c r="E166" s="234" t="s">
        <v>19</v>
      </c>
      <c r="F166" s="235" t="s">
        <v>238</v>
      </c>
      <c r="G166" s="233"/>
      <c r="H166" s="236">
        <v>6.9299999999999997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2" t="s">
        <v>171</v>
      </c>
      <c r="AU166" s="242" t="s">
        <v>167</v>
      </c>
      <c r="AV166" s="14" t="s">
        <v>167</v>
      </c>
      <c r="AW166" s="14" t="s">
        <v>33</v>
      </c>
      <c r="AX166" s="14" t="s">
        <v>71</v>
      </c>
      <c r="AY166" s="242" t="s">
        <v>157</v>
      </c>
    </row>
    <row r="167" s="14" customFormat="1">
      <c r="A167" s="14"/>
      <c r="B167" s="232"/>
      <c r="C167" s="233"/>
      <c r="D167" s="217" t="s">
        <v>171</v>
      </c>
      <c r="E167" s="234" t="s">
        <v>19</v>
      </c>
      <c r="F167" s="235" t="s">
        <v>239</v>
      </c>
      <c r="G167" s="233"/>
      <c r="H167" s="236">
        <v>14.256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2" t="s">
        <v>171</v>
      </c>
      <c r="AU167" s="242" t="s">
        <v>167</v>
      </c>
      <c r="AV167" s="14" t="s">
        <v>167</v>
      </c>
      <c r="AW167" s="14" t="s">
        <v>33</v>
      </c>
      <c r="AX167" s="14" t="s">
        <v>71</v>
      </c>
      <c r="AY167" s="242" t="s">
        <v>157</v>
      </c>
    </row>
    <row r="168" s="14" customFormat="1">
      <c r="A168" s="14"/>
      <c r="B168" s="232"/>
      <c r="C168" s="233"/>
      <c r="D168" s="217" t="s">
        <v>171</v>
      </c>
      <c r="E168" s="234" t="s">
        <v>19</v>
      </c>
      <c r="F168" s="235" t="s">
        <v>240</v>
      </c>
      <c r="G168" s="233"/>
      <c r="H168" s="236">
        <v>2.4750000000000001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171</v>
      </c>
      <c r="AU168" s="242" t="s">
        <v>167</v>
      </c>
      <c r="AV168" s="14" t="s">
        <v>167</v>
      </c>
      <c r="AW168" s="14" t="s">
        <v>33</v>
      </c>
      <c r="AX168" s="14" t="s">
        <v>71</v>
      </c>
      <c r="AY168" s="242" t="s">
        <v>157</v>
      </c>
    </row>
    <row r="169" s="14" customFormat="1">
      <c r="A169" s="14"/>
      <c r="B169" s="232"/>
      <c r="C169" s="233"/>
      <c r="D169" s="217" t="s">
        <v>171</v>
      </c>
      <c r="E169" s="234" t="s">
        <v>19</v>
      </c>
      <c r="F169" s="235" t="s">
        <v>241</v>
      </c>
      <c r="G169" s="233"/>
      <c r="H169" s="236">
        <v>3.8279999999999998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171</v>
      </c>
      <c r="AU169" s="242" t="s">
        <v>167</v>
      </c>
      <c r="AV169" s="14" t="s">
        <v>167</v>
      </c>
      <c r="AW169" s="14" t="s">
        <v>33</v>
      </c>
      <c r="AX169" s="14" t="s">
        <v>71</v>
      </c>
      <c r="AY169" s="242" t="s">
        <v>157</v>
      </c>
    </row>
    <row r="170" s="14" customFormat="1">
      <c r="A170" s="14"/>
      <c r="B170" s="232"/>
      <c r="C170" s="233"/>
      <c r="D170" s="217" t="s">
        <v>171</v>
      </c>
      <c r="E170" s="234" t="s">
        <v>19</v>
      </c>
      <c r="F170" s="235" t="s">
        <v>242</v>
      </c>
      <c r="G170" s="233"/>
      <c r="H170" s="236">
        <v>1.3200000000000001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2" t="s">
        <v>171</v>
      </c>
      <c r="AU170" s="242" t="s">
        <v>167</v>
      </c>
      <c r="AV170" s="14" t="s">
        <v>167</v>
      </c>
      <c r="AW170" s="14" t="s">
        <v>33</v>
      </c>
      <c r="AX170" s="14" t="s">
        <v>71</v>
      </c>
      <c r="AY170" s="242" t="s">
        <v>157</v>
      </c>
    </row>
    <row r="171" s="14" customFormat="1">
      <c r="A171" s="14"/>
      <c r="B171" s="232"/>
      <c r="C171" s="233"/>
      <c r="D171" s="217" t="s">
        <v>171</v>
      </c>
      <c r="E171" s="234" t="s">
        <v>19</v>
      </c>
      <c r="F171" s="235" t="s">
        <v>243</v>
      </c>
      <c r="G171" s="233"/>
      <c r="H171" s="236">
        <v>0.98999999999999999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171</v>
      </c>
      <c r="AU171" s="242" t="s">
        <v>167</v>
      </c>
      <c r="AV171" s="14" t="s">
        <v>167</v>
      </c>
      <c r="AW171" s="14" t="s">
        <v>33</v>
      </c>
      <c r="AX171" s="14" t="s">
        <v>71</v>
      </c>
      <c r="AY171" s="242" t="s">
        <v>157</v>
      </c>
    </row>
    <row r="172" s="13" customFormat="1">
      <c r="A172" s="13"/>
      <c r="B172" s="222"/>
      <c r="C172" s="223"/>
      <c r="D172" s="217" t="s">
        <v>171</v>
      </c>
      <c r="E172" s="224" t="s">
        <v>19</v>
      </c>
      <c r="F172" s="225" t="s">
        <v>244</v>
      </c>
      <c r="G172" s="223"/>
      <c r="H172" s="224" t="s">
        <v>19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171</v>
      </c>
      <c r="AU172" s="231" t="s">
        <v>167</v>
      </c>
      <c r="AV172" s="13" t="s">
        <v>79</v>
      </c>
      <c r="AW172" s="13" t="s">
        <v>33</v>
      </c>
      <c r="AX172" s="13" t="s">
        <v>71</v>
      </c>
      <c r="AY172" s="231" t="s">
        <v>157</v>
      </c>
    </row>
    <row r="173" s="14" customFormat="1">
      <c r="A173" s="14"/>
      <c r="B173" s="232"/>
      <c r="C173" s="233"/>
      <c r="D173" s="217" t="s">
        <v>171</v>
      </c>
      <c r="E173" s="234" t="s">
        <v>19</v>
      </c>
      <c r="F173" s="235" t="s">
        <v>245</v>
      </c>
      <c r="G173" s="233"/>
      <c r="H173" s="236">
        <v>6.9000000000000004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171</v>
      </c>
      <c r="AU173" s="242" t="s">
        <v>167</v>
      </c>
      <c r="AV173" s="14" t="s">
        <v>167</v>
      </c>
      <c r="AW173" s="14" t="s">
        <v>33</v>
      </c>
      <c r="AX173" s="14" t="s">
        <v>71</v>
      </c>
      <c r="AY173" s="242" t="s">
        <v>157</v>
      </c>
    </row>
    <row r="174" s="13" customFormat="1">
      <c r="A174" s="13"/>
      <c r="B174" s="222"/>
      <c r="C174" s="223"/>
      <c r="D174" s="217" t="s">
        <v>171</v>
      </c>
      <c r="E174" s="224" t="s">
        <v>19</v>
      </c>
      <c r="F174" s="225" t="s">
        <v>246</v>
      </c>
      <c r="G174" s="223"/>
      <c r="H174" s="224" t="s">
        <v>19</v>
      </c>
      <c r="I174" s="226"/>
      <c r="J174" s="223"/>
      <c r="K174" s="223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171</v>
      </c>
      <c r="AU174" s="231" t="s">
        <v>167</v>
      </c>
      <c r="AV174" s="13" t="s">
        <v>79</v>
      </c>
      <c r="AW174" s="13" t="s">
        <v>33</v>
      </c>
      <c r="AX174" s="13" t="s">
        <v>71</v>
      </c>
      <c r="AY174" s="231" t="s">
        <v>157</v>
      </c>
    </row>
    <row r="175" s="13" customFormat="1">
      <c r="A175" s="13"/>
      <c r="B175" s="222"/>
      <c r="C175" s="223"/>
      <c r="D175" s="217" t="s">
        <v>171</v>
      </c>
      <c r="E175" s="224" t="s">
        <v>19</v>
      </c>
      <c r="F175" s="225" t="s">
        <v>221</v>
      </c>
      <c r="G175" s="223"/>
      <c r="H175" s="224" t="s">
        <v>19</v>
      </c>
      <c r="I175" s="226"/>
      <c r="J175" s="223"/>
      <c r="K175" s="223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171</v>
      </c>
      <c r="AU175" s="231" t="s">
        <v>167</v>
      </c>
      <c r="AV175" s="13" t="s">
        <v>79</v>
      </c>
      <c r="AW175" s="13" t="s">
        <v>33</v>
      </c>
      <c r="AX175" s="13" t="s">
        <v>71</v>
      </c>
      <c r="AY175" s="231" t="s">
        <v>157</v>
      </c>
    </row>
    <row r="176" s="14" customFormat="1">
      <c r="A176" s="14"/>
      <c r="B176" s="232"/>
      <c r="C176" s="233"/>
      <c r="D176" s="217" t="s">
        <v>171</v>
      </c>
      <c r="E176" s="234" t="s">
        <v>19</v>
      </c>
      <c r="F176" s="235" t="s">
        <v>247</v>
      </c>
      <c r="G176" s="233"/>
      <c r="H176" s="236">
        <v>3.4649999999999999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171</v>
      </c>
      <c r="AU176" s="242" t="s">
        <v>167</v>
      </c>
      <c r="AV176" s="14" t="s">
        <v>167</v>
      </c>
      <c r="AW176" s="14" t="s">
        <v>33</v>
      </c>
      <c r="AX176" s="14" t="s">
        <v>71</v>
      </c>
      <c r="AY176" s="242" t="s">
        <v>157</v>
      </c>
    </row>
    <row r="177" s="14" customFormat="1">
      <c r="A177" s="14"/>
      <c r="B177" s="232"/>
      <c r="C177" s="233"/>
      <c r="D177" s="217" t="s">
        <v>171</v>
      </c>
      <c r="E177" s="234" t="s">
        <v>19</v>
      </c>
      <c r="F177" s="235" t="s">
        <v>248</v>
      </c>
      <c r="G177" s="233"/>
      <c r="H177" s="236">
        <v>2.9700000000000002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2" t="s">
        <v>171</v>
      </c>
      <c r="AU177" s="242" t="s">
        <v>167</v>
      </c>
      <c r="AV177" s="14" t="s">
        <v>167</v>
      </c>
      <c r="AW177" s="14" t="s">
        <v>33</v>
      </c>
      <c r="AX177" s="14" t="s">
        <v>71</v>
      </c>
      <c r="AY177" s="242" t="s">
        <v>157</v>
      </c>
    </row>
    <row r="178" s="14" customFormat="1">
      <c r="A178" s="14"/>
      <c r="B178" s="232"/>
      <c r="C178" s="233"/>
      <c r="D178" s="217" t="s">
        <v>171</v>
      </c>
      <c r="E178" s="234" t="s">
        <v>19</v>
      </c>
      <c r="F178" s="235" t="s">
        <v>249</v>
      </c>
      <c r="G178" s="233"/>
      <c r="H178" s="236">
        <v>2.3759999999999999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2" t="s">
        <v>171</v>
      </c>
      <c r="AU178" s="242" t="s">
        <v>167</v>
      </c>
      <c r="AV178" s="14" t="s">
        <v>167</v>
      </c>
      <c r="AW178" s="14" t="s">
        <v>33</v>
      </c>
      <c r="AX178" s="14" t="s">
        <v>71</v>
      </c>
      <c r="AY178" s="242" t="s">
        <v>157</v>
      </c>
    </row>
    <row r="179" s="14" customFormat="1">
      <c r="A179" s="14"/>
      <c r="B179" s="232"/>
      <c r="C179" s="233"/>
      <c r="D179" s="217" t="s">
        <v>171</v>
      </c>
      <c r="E179" s="234" t="s">
        <v>19</v>
      </c>
      <c r="F179" s="235" t="s">
        <v>250</v>
      </c>
      <c r="G179" s="233"/>
      <c r="H179" s="236">
        <v>0.495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171</v>
      </c>
      <c r="AU179" s="242" t="s">
        <v>167</v>
      </c>
      <c r="AV179" s="14" t="s">
        <v>167</v>
      </c>
      <c r="AW179" s="14" t="s">
        <v>33</v>
      </c>
      <c r="AX179" s="14" t="s">
        <v>71</v>
      </c>
      <c r="AY179" s="242" t="s">
        <v>157</v>
      </c>
    </row>
    <row r="180" s="14" customFormat="1">
      <c r="A180" s="14"/>
      <c r="B180" s="232"/>
      <c r="C180" s="233"/>
      <c r="D180" s="217" t="s">
        <v>171</v>
      </c>
      <c r="E180" s="234" t="s">
        <v>19</v>
      </c>
      <c r="F180" s="235" t="s">
        <v>251</v>
      </c>
      <c r="G180" s="233"/>
      <c r="H180" s="236">
        <v>0.79200000000000004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171</v>
      </c>
      <c r="AU180" s="242" t="s">
        <v>167</v>
      </c>
      <c r="AV180" s="14" t="s">
        <v>167</v>
      </c>
      <c r="AW180" s="14" t="s">
        <v>33</v>
      </c>
      <c r="AX180" s="14" t="s">
        <v>71</v>
      </c>
      <c r="AY180" s="242" t="s">
        <v>157</v>
      </c>
    </row>
    <row r="181" s="14" customFormat="1">
      <c r="A181" s="14"/>
      <c r="B181" s="232"/>
      <c r="C181" s="233"/>
      <c r="D181" s="217" t="s">
        <v>171</v>
      </c>
      <c r="E181" s="234" t="s">
        <v>19</v>
      </c>
      <c r="F181" s="235" t="s">
        <v>252</v>
      </c>
      <c r="G181" s="233"/>
      <c r="H181" s="236">
        <v>0.495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2" t="s">
        <v>171</v>
      </c>
      <c r="AU181" s="242" t="s">
        <v>167</v>
      </c>
      <c r="AV181" s="14" t="s">
        <v>167</v>
      </c>
      <c r="AW181" s="14" t="s">
        <v>33</v>
      </c>
      <c r="AX181" s="14" t="s">
        <v>71</v>
      </c>
      <c r="AY181" s="242" t="s">
        <v>157</v>
      </c>
    </row>
    <row r="182" s="13" customFormat="1">
      <c r="A182" s="13"/>
      <c r="B182" s="222"/>
      <c r="C182" s="223"/>
      <c r="D182" s="217" t="s">
        <v>171</v>
      </c>
      <c r="E182" s="224" t="s">
        <v>19</v>
      </c>
      <c r="F182" s="225" t="s">
        <v>253</v>
      </c>
      <c r="G182" s="223"/>
      <c r="H182" s="224" t="s">
        <v>19</v>
      </c>
      <c r="I182" s="226"/>
      <c r="J182" s="223"/>
      <c r="K182" s="223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171</v>
      </c>
      <c r="AU182" s="231" t="s">
        <v>167</v>
      </c>
      <c r="AV182" s="13" t="s">
        <v>79</v>
      </c>
      <c r="AW182" s="13" t="s">
        <v>33</v>
      </c>
      <c r="AX182" s="13" t="s">
        <v>71</v>
      </c>
      <c r="AY182" s="231" t="s">
        <v>157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254</v>
      </c>
      <c r="G183" s="233"/>
      <c r="H183" s="236">
        <v>3.234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5" customFormat="1">
      <c r="A184" s="15"/>
      <c r="B184" s="243"/>
      <c r="C184" s="244"/>
      <c r="D184" s="217" t="s">
        <v>171</v>
      </c>
      <c r="E184" s="245" t="s">
        <v>19</v>
      </c>
      <c r="F184" s="246" t="s">
        <v>191</v>
      </c>
      <c r="G184" s="244"/>
      <c r="H184" s="247">
        <v>315.47599999999989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3" t="s">
        <v>171</v>
      </c>
      <c r="AU184" s="253" t="s">
        <v>167</v>
      </c>
      <c r="AV184" s="15" t="s">
        <v>166</v>
      </c>
      <c r="AW184" s="15" t="s">
        <v>33</v>
      </c>
      <c r="AX184" s="15" t="s">
        <v>79</v>
      </c>
      <c r="AY184" s="253" t="s">
        <v>157</v>
      </c>
    </row>
    <row r="185" s="2" customFormat="1" ht="14.4" customHeight="1">
      <c r="A185" s="38"/>
      <c r="B185" s="39"/>
      <c r="C185" s="204" t="s">
        <v>255</v>
      </c>
      <c r="D185" s="204" t="s">
        <v>161</v>
      </c>
      <c r="E185" s="205" t="s">
        <v>256</v>
      </c>
      <c r="F185" s="206" t="s">
        <v>257</v>
      </c>
      <c r="G185" s="207" t="s">
        <v>164</v>
      </c>
      <c r="H185" s="208">
        <v>315.476</v>
      </c>
      <c r="I185" s="209"/>
      <c r="J185" s="210">
        <f>ROUND(I185*H185,2)</f>
        <v>0</v>
      </c>
      <c r="K185" s="206" t="s">
        <v>165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0.0054599999999999996</v>
      </c>
      <c r="R185" s="213">
        <f>Q185*H185</f>
        <v>1.7224989599999998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166</v>
      </c>
      <c r="AT185" s="215" t="s">
        <v>161</v>
      </c>
      <c r="AU185" s="215" t="s">
        <v>167</v>
      </c>
      <c r="AY185" s="17" t="s">
        <v>157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167</v>
      </c>
      <c r="BK185" s="216">
        <f>ROUND(I185*H185,2)</f>
        <v>0</v>
      </c>
      <c r="BL185" s="17" t="s">
        <v>166</v>
      </c>
      <c r="BM185" s="215" t="s">
        <v>258</v>
      </c>
    </row>
    <row r="186" s="2" customFormat="1">
      <c r="A186" s="38"/>
      <c r="B186" s="39"/>
      <c r="C186" s="40"/>
      <c r="D186" s="217" t="s">
        <v>169</v>
      </c>
      <c r="E186" s="40"/>
      <c r="F186" s="218" t="s">
        <v>259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169</v>
      </c>
      <c r="AU186" s="17" t="s">
        <v>167</v>
      </c>
    </row>
    <row r="187" s="13" customFormat="1">
      <c r="A187" s="13"/>
      <c r="B187" s="222"/>
      <c r="C187" s="223"/>
      <c r="D187" s="217" t="s">
        <v>171</v>
      </c>
      <c r="E187" s="224" t="s">
        <v>19</v>
      </c>
      <c r="F187" s="225" t="s">
        <v>217</v>
      </c>
      <c r="G187" s="223"/>
      <c r="H187" s="224" t="s">
        <v>19</v>
      </c>
      <c r="I187" s="226"/>
      <c r="J187" s="223"/>
      <c r="K187" s="223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171</v>
      </c>
      <c r="AU187" s="231" t="s">
        <v>167</v>
      </c>
      <c r="AV187" s="13" t="s">
        <v>79</v>
      </c>
      <c r="AW187" s="13" t="s">
        <v>33</v>
      </c>
      <c r="AX187" s="13" t="s">
        <v>71</v>
      </c>
      <c r="AY187" s="231" t="s">
        <v>157</v>
      </c>
    </row>
    <row r="188" s="14" customFormat="1">
      <c r="A188" s="14"/>
      <c r="B188" s="232"/>
      <c r="C188" s="233"/>
      <c r="D188" s="217" t="s">
        <v>171</v>
      </c>
      <c r="E188" s="234" t="s">
        <v>19</v>
      </c>
      <c r="F188" s="235" t="s">
        <v>218</v>
      </c>
      <c r="G188" s="233"/>
      <c r="H188" s="236">
        <v>39.799999999999997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2" t="s">
        <v>171</v>
      </c>
      <c r="AU188" s="242" t="s">
        <v>167</v>
      </c>
      <c r="AV188" s="14" t="s">
        <v>167</v>
      </c>
      <c r="AW188" s="14" t="s">
        <v>33</v>
      </c>
      <c r="AX188" s="14" t="s">
        <v>71</v>
      </c>
      <c r="AY188" s="242" t="s">
        <v>157</v>
      </c>
    </row>
    <row r="189" s="13" customFormat="1">
      <c r="A189" s="13"/>
      <c r="B189" s="222"/>
      <c r="C189" s="223"/>
      <c r="D189" s="217" t="s">
        <v>171</v>
      </c>
      <c r="E189" s="224" t="s">
        <v>19</v>
      </c>
      <c r="F189" s="225" t="s">
        <v>219</v>
      </c>
      <c r="G189" s="223"/>
      <c r="H189" s="224" t="s">
        <v>19</v>
      </c>
      <c r="I189" s="226"/>
      <c r="J189" s="223"/>
      <c r="K189" s="223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171</v>
      </c>
      <c r="AU189" s="231" t="s">
        <v>167</v>
      </c>
      <c r="AV189" s="13" t="s">
        <v>79</v>
      </c>
      <c r="AW189" s="13" t="s">
        <v>33</v>
      </c>
      <c r="AX189" s="13" t="s">
        <v>71</v>
      </c>
      <c r="AY189" s="231" t="s">
        <v>157</v>
      </c>
    </row>
    <row r="190" s="14" customFormat="1">
      <c r="A190" s="14"/>
      <c r="B190" s="232"/>
      <c r="C190" s="233"/>
      <c r="D190" s="217" t="s">
        <v>171</v>
      </c>
      <c r="E190" s="234" t="s">
        <v>19</v>
      </c>
      <c r="F190" s="235" t="s">
        <v>220</v>
      </c>
      <c r="G190" s="233"/>
      <c r="H190" s="236">
        <v>251.25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171</v>
      </c>
      <c r="AU190" s="242" t="s">
        <v>167</v>
      </c>
      <c r="AV190" s="14" t="s">
        <v>167</v>
      </c>
      <c r="AW190" s="14" t="s">
        <v>33</v>
      </c>
      <c r="AX190" s="14" t="s">
        <v>71</v>
      </c>
      <c r="AY190" s="242" t="s">
        <v>157</v>
      </c>
    </row>
    <row r="191" s="13" customFormat="1">
      <c r="A191" s="13"/>
      <c r="B191" s="222"/>
      <c r="C191" s="223"/>
      <c r="D191" s="217" t="s">
        <v>171</v>
      </c>
      <c r="E191" s="224" t="s">
        <v>19</v>
      </c>
      <c r="F191" s="225" t="s">
        <v>221</v>
      </c>
      <c r="G191" s="223"/>
      <c r="H191" s="224" t="s">
        <v>19</v>
      </c>
      <c r="I191" s="226"/>
      <c r="J191" s="223"/>
      <c r="K191" s="223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171</v>
      </c>
      <c r="AU191" s="231" t="s">
        <v>167</v>
      </c>
      <c r="AV191" s="13" t="s">
        <v>79</v>
      </c>
      <c r="AW191" s="13" t="s">
        <v>33</v>
      </c>
      <c r="AX191" s="13" t="s">
        <v>71</v>
      </c>
      <c r="AY191" s="231" t="s">
        <v>157</v>
      </c>
    </row>
    <row r="192" s="14" customFormat="1">
      <c r="A192" s="14"/>
      <c r="B192" s="232"/>
      <c r="C192" s="233"/>
      <c r="D192" s="217" t="s">
        <v>171</v>
      </c>
      <c r="E192" s="234" t="s">
        <v>19</v>
      </c>
      <c r="F192" s="235" t="s">
        <v>222</v>
      </c>
      <c r="G192" s="233"/>
      <c r="H192" s="236">
        <v>-15.75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171</v>
      </c>
      <c r="AU192" s="242" t="s">
        <v>167</v>
      </c>
      <c r="AV192" s="14" t="s">
        <v>167</v>
      </c>
      <c r="AW192" s="14" t="s">
        <v>33</v>
      </c>
      <c r="AX192" s="14" t="s">
        <v>71</v>
      </c>
      <c r="AY192" s="242" t="s">
        <v>157</v>
      </c>
    </row>
    <row r="193" s="14" customFormat="1">
      <c r="A193" s="14"/>
      <c r="B193" s="232"/>
      <c r="C193" s="233"/>
      <c r="D193" s="217" t="s">
        <v>171</v>
      </c>
      <c r="E193" s="234" t="s">
        <v>19</v>
      </c>
      <c r="F193" s="235" t="s">
        <v>223</v>
      </c>
      <c r="G193" s="233"/>
      <c r="H193" s="236">
        <v>-13.5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33</v>
      </c>
      <c r="AX193" s="14" t="s">
        <v>71</v>
      </c>
      <c r="AY193" s="242" t="s">
        <v>157</v>
      </c>
    </row>
    <row r="194" s="14" customFormat="1">
      <c r="A194" s="14"/>
      <c r="B194" s="232"/>
      <c r="C194" s="233"/>
      <c r="D194" s="217" t="s">
        <v>171</v>
      </c>
      <c r="E194" s="234" t="s">
        <v>19</v>
      </c>
      <c r="F194" s="235" t="s">
        <v>224</v>
      </c>
      <c r="G194" s="233"/>
      <c r="H194" s="236">
        <v>-10.800000000000001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171</v>
      </c>
      <c r="AU194" s="242" t="s">
        <v>167</v>
      </c>
      <c r="AV194" s="14" t="s">
        <v>167</v>
      </c>
      <c r="AW194" s="14" t="s">
        <v>33</v>
      </c>
      <c r="AX194" s="14" t="s">
        <v>71</v>
      </c>
      <c r="AY194" s="242" t="s">
        <v>157</v>
      </c>
    </row>
    <row r="195" s="14" customFormat="1">
      <c r="A195" s="14"/>
      <c r="B195" s="232"/>
      <c r="C195" s="233"/>
      <c r="D195" s="217" t="s">
        <v>171</v>
      </c>
      <c r="E195" s="234" t="s">
        <v>19</v>
      </c>
      <c r="F195" s="235" t="s">
        <v>225</v>
      </c>
      <c r="G195" s="233"/>
      <c r="H195" s="236">
        <v>-2.25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2" t="s">
        <v>171</v>
      </c>
      <c r="AU195" s="242" t="s">
        <v>167</v>
      </c>
      <c r="AV195" s="14" t="s">
        <v>167</v>
      </c>
      <c r="AW195" s="14" t="s">
        <v>33</v>
      </c>
      <c r="AX195" s="14" t="s">
        <v>71</v>
      </c>
      <c r="AY195" s="242" t="s">
        <v>157</v>
      </c>
    </row>
    <row r="196" s="14" customFormat="1">
      <c r="A196" s="14"/>
      <c r="B196" s="232"/>
      <c r="C196" s="233"/>
      <c r="D196" s="217" t="s">
        <v>171</v>
      </c>
      <c r="E196" s="234" t="s">
        <v>19</v>
      </c>
      <c r="F196" s="235" t="s">
        <v>226</v>
      </c>
      <c r="G196" s="233"/>
      <c r="H196" s="236">
        <v>-5.5199999999999996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2" t="s">
        <v>171</v>
      </c>
      <c r="AU196" s="242" t="s">
        <v>167</v>
      </c>
      <c r="AV196" s="14" t="s">
        <v>167</v>
      </c>
      <c r="AW196" s="14" t="s">
        <v>33</v>
      </c>
      <c r="AX196" s="14" t="s">
        <v>71</v>
      </c>
      <c r="AY196" s="242" t="s">
        <v>157</v>
      </c>
    </row>
    <row r="197" s="14" customFormat="1">
      <c r="A197" s="14"/>
      <c r="B197" s="232"/>
      <c r="C197" s="233"/>
      <c r="D197" s="217" t="s">
        <v>171</v>
      </c>
      <c r="E197" s="234" t="s">
        <v>19</v>
      </c>
      <c r="F197" s="235" t="s">
        <v>227</v>
      </c>
      <c r="G197" s="233"/>
      <c r="H197" s="236">
        <v>-0.75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171</v>
      </c>
      <c r="AU197" s="242" t="s">
        <v>167</v>
      </c>
      <c r="AV197" s="14" t="s">
        <v>167</v>
      </c>
      <c r="AW197" s="14" t="s">
        <v>33</v>
      </c>
      <c r="AX197" s="14" t="s">
        <v>71</v>
      </c>
      <c r="AY197" s="242" t="s">
        <v>157</v>
      </c>
    </row>
    <row r="198" s="14" customFormat="1">
      <c r="A198" s="14"/>
      <c r="B198" s="232"/>
      <c r="C198" s="233"/>
      <c r="D198" s="217" t="s">
        <v>171</v>
      </c>
      <c r="E198" s="234" t="s">
        <v>19</v>
      </c>
      <c r="F198" s="235" t="s">
        <v>228</v>
      </c>
      <c r="G198" s="233"/>
      <c r="H198" s="236">
        <v>-1.125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33</v>
      </c>
      <c r="AX198" s="14" t="s">
        <v>71</v>
      </c>
      <c r="AY198" s="242" t="s">
        <v>157</v>
      </c>
    </row>
    <row r="199" s="13" customFormat="1">
      <c r="A199" s="13"/>
      <c r="B199" s="222"/>
      <c r="C199" s="223"/>
      <c r="D199" s="217" t="s">
        <v>171</v>
      </c>
      <c r="E199" s="224" t="s">
        <v>19</v>
      </c>
      <c r="F199" s="225" t="s">
        <v>229</v>
      </c>
      <c r="G199" s="223"/>
      <c r="H199" s="224" t="s">
        <v>19</v>
      </c>
      <c r="I199" s="226"/>
      <c r="J199" s="223"/>
      <c r="K199" s="223"/>
      <c r="L199" s="227"/>
      <c r="M199" s="228"/>
      <c r="N199" s="229"/>
      <c r="O199" s="229"/>
      <c r="P199" s="229"/>
      <c r="Q199" s="229"/>
      <c r="R199" s="229"/>
      <c r="S199" s="229"/>
      <c r="T199" s="23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1" t="s">
        <v>171</v>
      </c>
      <c r="AU199" s="231" t="s">
        <v>167</v>
      </c>
      <c r="AV199" s="13" t="s">
        <v>79</v>
      </c>
      <c r="AW199" s="13" t="s">
        <v>33</v>
      </c>
      <c r="AX199" s="13" t="s">
        <v>71</v>
      </c>
      <c r="AY199" s="231" t="s">
        <v>157</v>
      </c>
    </row>
    <row r="200" s="14" customFormat="1">
      <c r="A200" s="14"/>
      <c r="B200" s="232"/>
      <c r="C200" s="233"/>
      <c r="D200" s="217" t="s">
        <v>171</v>
      </c>
      <c r="E200" s="234" t="s">
        <v>19</v>
      </c>
      <c r="F200" s="235" t="s">
        <v>230</v>
      </c>
      <c r="G200" s="233"/>
      <c r="H200" s="236">
        <v>2.6000000000000001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2" t="s">
        <v>171</v>
      </c>
      <c r="AU200" s="242" t="s">
        <v>167</v>
      </c>
      <c r="AV200" s="14" t="s">
        <v>167</v>
      </c>
      <c r="AW200" s="14" t="s">
        <v>33</v>
      </c>
      <c r="AX200" s="14" t="s">
        <v>71</v>
      </c>
      <c r="AY200" s="242" t="s">
        <v>157</v>
      </c>
    </row>
    <row r="201" s="13" customFormat="1">
      <c r="A201" s="13"/>
      <c r="B201" s="222"/>
      <c r="C201" s="223"/>
      <c r="D201" s="217" t="s">
        <v>171</v>
      </c>
      <c r="E201" s="224" t="s">
        <v>19</v>
      </c>
      <c r="F201" s="225" t="s">
        <v>231</v>
      </c>
      <c r="G201" s="223"/>
      <c r="H201" s="224" t="s">
        <v>19</v>
      </c>
      <c r="I201" s="226"/>
      <c r="J201" s="223"/>
      <c r="K201" s="223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171</v>
      </c>
      <c r="AU201" s="231" t="s">
        <v>167</v>
      </c>
      <c r="AV201" s="13" t="s">
        <v>79</v>
      </c>
      <c r="AW201" s="13" t="s">
        <v>33</v>
      </c>
      <c r="AX201" s="13" t="s">
        <v>71</v>
      </c>
      <c r="AY201" s="231" t="s">
        <v>157</v>
      </c>
    </row>
    <row r="202" s="14" customFormat="1">
      <c r="A202" s="14"/>
      <c r="B202" s="232"/>
      <c r="C202" s="233"/>
      <c r="D202" s="217" t="s">
        <v>171</v>
      </c>
      <c r="E202" s="234" t="s">
        <v>19</v>
      </c>
      <c r="F202" s="235" t="s">
        <v>232</v>
      </c>
      <c r="G202" s="233"/>
      <c r="H202" s="236">
        <v>1.2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171</v>
      </c>
      <c r="AU202" s="242" t="s">
        <v>167</v>
      </c>
      <c r="AV202" s="14" t="s">
        <v>167</v>
      </c>
      <c r="AW202" s="14" t="s">
        <v>33</v>
      </c>
      <c r="AX202" s="14" t="s">
        <v>71</v>
      </c>
      <c r="AY202" s="242" t="s">
        <v>157</v>
      </c>
    </row>
    <row r="203" s="13" customFormat="1">
      <c r="A203" s="13"/>
      <c r="B203" s="222"/>
      <c r="C203" s="223"/>
      <c r="D203" s="217" t="s">
        <v>171</v>
      </c>
      <c r="E203" s="224" t="s">
        <v>19</v>
      </c>
      <c r="F203" s="225" t="s">
        <v>233</v>
      </c>
      <c r="G203" s="223"/>
      <c r="H203" s="224" t="s">
        <v>19</v>
      </c>
      <c r="I203" s="226"/>
      <c r="J203" s="223"/>
      <c r="K203" s="223"/>
      <c r="L203" s="227"/>
      <c r="M203" s="228"/>
      <c r="N203" s="229"/>
      <c r="O203" s="229"/>
      <c r="P203" s="229"/>
      <c r="Q203" s="229"/>
      <c r="R203" s="229"/>
      <c r="S203" s="229"/>
      <c r="T203" s="23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1" t="s">
        <v>171</v>
      </c>
      <c r="AU203" s="231" t="s">
        <v>167</v>
      </c>
      <c r="AV203" s="13" t="s">
        <v>79</v>
      </c>
      <c r="AW203" s="13" t="s">
        <v>33</v>
      </c>
      <c r="AX203" s="13" t="s">
        <v>71</v>
      </c>
      <c r="AY203" s="231" t="s">
        <v>157</v>
      </c>
    </row>
    <row r="204" s="14" customFormat="1">
      <c r="A204" s="14"/>
      <c r="B204" s="232"/>
      <c r="C204" s="233"/>
      <c r="D204" s="217" t="s">
        <v>171</v>
      </c>
      <c r="E204" s="234" t="s">
        <v>19</v>
      </c>
      <c r="F204" s="235" t="s">
        <v>234</v>
      </c>
      <c r="G204" s="233"/>
      <c r="H204" s="236">
        <v>1.5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2" t="s">
        <v>171</v>
      </c>
      <c r="AU204" s="242" t="s">
        <v>167</v>
      </c>
      <c r="AV204" s="14" t="s">
        <v>167</v>
      </c>
      <c r="AW204" s="14" t="s">
        <v>33</v>
      </c>
      <c r="AX204" s="14" t="s">
        <v>71</v>
      </c>
      <c r="AY204" s="242" t="s">
        <v>157</v>
      </c>
    </row>
    <row r="205" s="13" customFormat="1">
      <c r="A205" s="13"/>
      <c r="B205" s="222"/>
      <c r="C205" s="223"/>
      <c r="D205" s="217" t="s">
        <v>171</v>
      </c>
      <c r="E205" s="224" t="s">
        <v>19</v>
      </c>
      <c r="F205" s="225" t="s">
        <v>235</v>
      </c>
      <c r="G205" s="223"/>
      <c r="H205" s="224" t="s">
        <v>19</v>
      </c>
      <c r="I205" s="226"/>
      <c r="J205" s="223"/>
      <c r="K205" s="223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171</v>
      </c>
      <c r="AU205" s="231" t="s">
        <v>167</v>
      </c>
      <c r="AV205" s="13" t="s">
        <v>79</v>
      </c>
      <c r="AW205" s="13" t="s">
        <v>33</v>
      </c>
      <c r="AX205" s="13" t="s">
        <v>71</v>
      </c>
      <c r="AY205" s="231" t="s">
        <v>157</v>
      </c>
    </row>
    <row r="206" s="14" customFormat="1">
      <c r="A206" s="14"/>
      <c r="B206" s="232"/>
      <c r="C206" s="233"/>
      <c r="D206" s="217" t="s">
        <v>171</v>
      </c>
      <c r="E206" s="234" t="s">
        <v>19</v>
      </c>
      <c r="F206" s="235" t="s">
        <v>236</v>
      </c>
      <c r="G206" s="233"/>
      <c r="H206" s="236">
        <v>7.9000000000000004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2" t="s">
        <v>171</v>
      </c>
      <c r="AU206" s="242" t="s">
        <v>167</v>
      </c>
      <c r="AV206" s="14" t="s">
        <v>167</v>
      </c>
      <c r="AW206" s="14" t="s">
        <v>33</v>
      </c>
      <c r="AX206" s="14" t="s">
        <v>71</v>
      </c>
      <c r="AY206" s="242" t="s">
        <v>157</v>
      </c>
    </row>
    <row r="207" s="13" customFormat="1">
      <c r="A207" s="13"/>
      <c r="B207" s="222"/>
      <c r="C207" s="223"/>
      <c r="D207" s="217" t="s">
        <v>171</v>
      </c>
      <c r="E207" s="224" t="s">
        <v>19</v>
      </c>
      <c r="F207" s="225" t="s">
        <v>221</v>
      </c>
      <c r="G207" s="223"/>
      <c r="H207" s="224" t="s">
        <v>19</v>
      </c>
      <c r="I207" s="226"/>
      <c r="J207" s="223"/>
      <c r="K207" s="223"/>
      <c r="L207" s="227"/>
      <c r="M207" s="228"/>
      <c r="N207" s="229"/>
      <c r="O207" s="229"/>
      <c r="P207" s="229"/>
      <c r="Q207" s="229"/>
      <c r="R207" s="229"/>
      <c r="S207" s="229"/>
      <c r="T207" s="23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1" t="s">
        <v>171</v>
      </c>
      <c r="AU207" s="231" t="s">
        <v>167</v>
      </c>
      <c r="AV207" s="13" t="s">
        <v>79</v>
      </c>
      <c r="AW207" s="13" t="s">
        <v>33</v>
      </c>
      <c r="AX207" s="13" t="s">
        <v>71</v>
      </c>
      <c r="AY207" s="231" t="s">
        <v>157</v>
      </c>
    </row>
    <row r="208" s="14" customFormat="1">
      <c r="A208" s="14"/>
      <c r="B208" s="232"/>
      <c r="C208" s="233"/>
      <c r="D208" s="217" t="s">
        <v>171</v>
      </c>
      <c r="E208" s="234" t="s">
        <v>19</v>
      </c>
      <c r="F208" s="235" t="s">
        <v>237</v>
      </c>
      <c r="G208" s="233"/>
      <c r="H208" s="236">
        <v>10.395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171</v>
      </c>
      <c r="AU208" s="242" t="s">
        <v>167</v>
      </c>
      <c r="AV208" s="14" t="s">
        <v>167</v>
      </c>
      <c r="AW208" s="14" t="s">
        <v>33</v>
      </c>
      <c r="AX208" s="14" t="s">
        <v>71</v>
      </c>
      <c r="AY208" s="242" t="s">
        <v>157</v>
      </c>
    </row>
    <row r="209" s="14" customFormat="1">
      <c r="A209" s="14"/>
      <c r="B209" s="232"/>
      <c r="C209" s="233"/>
      <c r="D209" s="217" t="s">
        <v>171</v>
      </c>
      <c r="E209" s="234" t="s">
        <v>19</v>
      </c>
      <c r="F209" s="235" t="s">
        <v>238</v>
      </c>
      <c r="G209" s="233"/>
      <c r="H209" s="236">
        <v>6.9299999999999997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2" t="s">
        <v>171</v>
      </c>
      <c r="AU209" s="242" t="s">
        <v>167</v>
      </c>
      <c r="AV209" s="14" t="s">
        <v>167</v>
      </c>
      <c r="AW209" s="14" t="s">
        <v>33</v>
      </c>
      <c r="AX209" s="14" t="s">
        <v>71</v>
      </c>
      <c r="AY209" s="242" t="s">
        <v>157</v>
      </c>
    </row>
    <row r="210" s="14" customFormat="1">
      <c r="A210" s="14"/>
      <c r="B210" s="232"/>
      <c r="C210" s="233"/>
      <c r="D210" s="217" t="s">
        <v>171</v>
      </c>
      <c r="E210" s="234" t="s">
        <v>19</v>
      </c>
      <c r="F210" s="235" t="s">
        <v>239</v>
      </c>
      <c r="G210" s="233"/>
      <c r="H210" s="236">
        <v>14.256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171</v>
      </c>
      <c r="AU210" s="242" t="s">
        <v>167</v>
      </c>
      <c r="AV210" s="14" t="s">
        <v>167</v>
      </c>
      <c r="AW210" s="14" t="s">
        <v>33</v>
      </c>
      <c r="AX210" s="14" t="s">
        <v>71</v>
      </c>
      <c r="AY210" s="242" t="s">
        <v>157</v>
      </c>
    </row>
    <row r="211" s="14" customFormat="1">
      <c r="A211" s="14"/>
      <c r="B211" s="232"/>
      <c r="C211" s="233"/>
      <c r="D211" s="217" t="s">
        <v>171</v>
      </c>
      <c r="E211" s="234" t="s">
        <v>19</v>
      </c>
      <c r="F211" s="235" t="s">
        <v>240</v>
      </c>
      <c r="G211" s="233"/>
      <c r="H211" s="236">
        <v>2.4750000000000001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171</v>
      </c>
      <c r="AU211" s="242" t="s">
        <v>167</v>
      </c>
      <c r="AV211" s="14" t="s">
        <v>167</v>
      </c>
      <c r="AW211" s="14" t="s">
        <v>33</v>
      </c>
      <c r="AX211" s="14" t="s">
        <v>71</v>
      </c>
      <c r="AY211" s="242" t="s">
        <v>157</v>
      </c>
    </row>
    <row r="212" s="14" customFormat="1">
      <c r="A212" s="14"/>
      <c r="B212" s="232"/>
      <c r="C212" s="233"/>
      <c r="D212" s="217" t="s">
        <v>171</v>
      </c>
      <c r="E212" s="234" t="s">
        <v>19</v>
      </c>
      <c r="F212" s="235" t="s">
        <v>241</v>
      </c>
      <c r="G212" s="233"/>
      <c r="H212" s="236">
        <v>3.8279999999999998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171</v>
      </c>
      <c r="AU212" s="242" t="s">
        <v>167</v>
      </c>
      <c r="AV212" s="14" t="s">
        <v>167</v>
      </c>
      <c r="AW212" s="14" t="s">
        <v>33</v>
      </c>
      <c r="AX212" s="14" t="s">
        <v>71</v>
      </c>
      <c r="AY212" s="242" t="s">
        <v>157</v>
      </c>
    </row>
    <row r="213" s="14" customFormat="1">
      <c r="A213" s="14"/>
      <c r="B213" s="232"/>
      <c r="C213" s="233"/>
      <c r="D213" s="217" t="s">
        <v>171</v>
      </c>
      <c r="E213" s="234" t="s">
        <v>19</v>
      </c>
      <c r="F213" s="235" t="s">
        <v>242</v>
      </c>
      <c r="G213" s="233"/>
      <c r="H213" s="236">
        <v>1.3200000000000001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2" t="s">
        <v>171</v>
      </c>
      <c r="AU213" s="242" t="s">
        <v>167</v>
      </c>
      <c r="AV213" s="14" t="s">
        <v>167</v>
      </c>
      <c r="AW213" s="14" t="s">
        <v>33</v>
      </c>
      <c r="AX213" s="14" t="s">
        <v>71</v>
      </c>
      <c r="AY213" s="242" t="s">
        <v>157</v>
      </c>
    </row>
    <row r="214" s="14" customFormat="1">
      <c r="A214" s="14"/>
      <c r="B214" s="232"/>
      <c r="C214" s="233"/>
      <c r="D214" s="217" t="s">
        <v>171</v>
      </c>
      <c r="E214" s="234" t="s">
        <v>19</v>
      </c>
      <c r="F214" s="235" t="s">
        <v>243</v>
      </c>
      <c r="G214" s="233"/>
      <c r="H214" s="236">
        <v>0.98999999999999999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171</v>
      </c>
      <c r="AU214" s="242" t="s">
        <v>167</v>
      </c>
      <c r="AV214" s="14" t="s">
        <v>167</v>
      </c>
      <c r="AW214" s="14" t="s">
        <v>33</v>
      </c>
      <c r="AX214" s="14" t="s">
        <v>71</v>
      </c>
      <c r="AY214" s="242" t="s">
        <v>157</v>
      </c>
    </row>
    <row r="215" s="13" customFormat="1">
      <c r="A215" s="13"/>
      <c r="B215" s="222"/>
      <c r="C215" s="223"/>
      <c r="D215" s="217" t="s">
        <v>171</v>
      </c>
      <c r="E215" s="224" t="s">
        <v>19</v>
      </c>
      <c r="F215" s="225" t="s">
        <v>244</v>
      </c>
      <c r="G215" s="223"/>
      <c r="H215" s="224" t="s">
        <v>19</v>
      </c>
      <c r="I215" s="226"/>
      <c r="J215" s="223"/>
      <c r="K215" s="223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171</v>
      </c>
      <c r="AU215" s="231" t="s">
        <v>167</v>
      </c>
      <c r="AV215" s="13" t="s">
        <v>79</v>
      </c>
      <c r="AW215" s="13" t="s">
        <v>33</v>
      </c>
      <c r="AX215" s="13" t="s">
        <v>71</v>
      </c>
      <c r="AY215" s="231" t="s">
        <v>157</v>
      </c>
    </row>
    <row r="216" s="14" customFormat="1">
      <c r="A216" s="14"/>
      <c r="B216" s="232"/>
      <c r="C216" s="233"/>
      <c r="D216" s="217" t="s">
        <v>171</v>
      </c>
      <c r="E216" s="234" t="s">
        <v>19</v>
      </c>
      <c r="F216" s="235" t="s">
        <v>245</v>
      </c>
      <c r="G216" s="233"/>
      <c r="H216" s="236">
        <v>6.9000000000000004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2" t="s">
        <v>171</v>
      </c>
      <c r="AU216" s="242" t="s">
        <v>167</v>
      </c>
      <c r="AV216" s="14" t="s">
        <v>167</v>
      </c>
      <c r="AW216" s="14" t="s">
        <v>33</v>
      </c>
      <c r="AX216" s="14" t="s">
        <v>71</v>
      </c>
      <c r="AY216" s="242" t="s">
        <v>157</v>
      </c>
    </row>
    <row r="217" s="13" customFormat="1">
      <c r="A217" s="13"/>
      <c r="B217" s="222"/>
      <c r="C217" s="223"/>
      <c r="D217" s="217" t="s">
        <v>171</v>
      </c>
      <c r="E217" s="224" t="s">
        <v>19</v>
      </c>
      <c r="F217" s="225" t="s">
        <v>246</v>
      </c>
      <c r="G217" s="223"/>
      <c r="H217" s="224" t="s">
        <v>19</v>
      </c>
      <c r="I217" s="226"/>
      <c r="J217" s="223"/>
      <c r="K217" s="223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171</v>
      </c>
      <c r="AU217" s="231" t="s">
        <v>167</v>
      </c>
      <c r="AV217" s="13" t="s">
        <v>79</v>
      </c>
      <c r="AW217" s="13" t="s">
        <v>33</v>
      </c>
      <c r="AX217" s="13" t="s">
        <v>71</v>
      </c>
      <c r="AY217" s="231" t="s">
        <v>157</v>
      </c>
    </row>
    <row r="218" s="13" customFormat="1">
      <c r="A218" s="13"/>
      <c r="B218" s="222"/>
      <c r="C218" s="223"/>
      <c r="D218" s="217" t="s">
        <v>171</v>
      </c>
      <c r="E218" s="224" t="s">
        <v>19</v>
      </c>
      <c r="F218" s="225" t="s">
        <v>221</v>
      </c>
      <c r="G218" s="223"/>
      <c r="H218" s="224" t="s">
        <v>19</v>
      </c>
      <c r="I218" s="226"/>
      <c r="J218" s="223"/>
      <c r="K218" s="223"/>
      <c r="L218" s="227"/>
      <c r="M218" s="228"/>
      <c r="N218" s="229"/>
      <c r="O218" s="229"/>
      <c r="P218" s="229"/>
      <c r="Q218" s="229"/>
      <c r="R218" s="229"/>
      <c r="S218" s="229"/>
      <c r="T218" s="23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1" t="s">
        <v>171</v>
      </c>
      <c r="AU218" s="231" t="s">
        <v>167</v>
      </c>
      <c r="AV218" s="13" t="s">
        <v>79</v>
      </c>
      <c r="AW218" s="13" t="s">
        <v>33</v>
      </c>
      <c r="AX218" s="13" t="s">
        <v>71</v>
      </c>
      <c r="AY218" s="231" t="s">
        <v>157</v>
      </c>
    </row>
    <row r="219" s="14" customFormat="1">
      <c r="A219" s="14"/>
      <c r="B219" s="232"/>
      <c r="C219" s="233"/>
      <c r="D219" s="217" t="s">
        <v>171</v>
      </c>
      <c r="E219" s="234" t="s">
        <v>19</v>
      </c>
      <c r="F219" s="235" t="s">
        <v>247</v>
      </c>
      <c r="G219" s="233"/>
      <c r="H219" s="236">
        <v>3.4649999999999999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171</v>
      </c>
      <c r="AU219" s="242" t="s">
        <v>167</v>
      </c>
      <c r="AV219" s="14" t="s">
        <v>167</v>
      </c>
      <c r="AW219" s="14" t="s">
        <v>33</v>
      </c>
      <c r="AX219" s="14" t="s">
        <v>71</v>
      </c>
      <c r="AY219" s="242" t="s">
        <v>157</v>
      </c>
    </row>
    <row r="220" s="14" customFormat="1">
      <c r="A220" s="14"/>
      <c r="B220" s="232"/>
      <c r="C220" s="233"/>
      <c r="D220" s="217" t="s">
        <v>171</v>
      </c>
      <c r="E220" s="234" t="s">
        <v>19</v>
      </c>
      <c r="F220" s="235" t="s">
        <v>248</v>
      </c>
      <c r="G220" s="233"/>
      <c r="H220" s="236">
        <v>2.9700000000000002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2" t="s">
        <v>171</v>
      </c>
      <c r="AU220" s="242" t="s">
        <v>167</v>
      </c>
      <c r="AV220" s="14" t="s">
        <v>167</v>
      </c>
      <c r="AW220" s="14" t="s">
        <v>33</v>
      </c>
      <c r="AX220" s="14" t="s">
        <v>71</v>
      </c>
      <c r="AY220" s="242" t="s">
        <v>157</v>
      </c>
    </row>
    <row r="221" s="14" customFormat="1">
      <c r="A221" s="14"/>
      <c r="B221" s="232"/>
      <c r="C221" s="233"/>
      <c r="D221" s="217" t="s">
        <v>171</v>
      </c>
      <c r="E221" s="234" t="s">
        <v>19</v>
      </c>
      <c r="F221" s="235" t="s">
        <v>249</v>
      </c>
      <c r="G221" s="233"/>
      <c r="H221" s="236">
        <v>2.3759999999999999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171</v>
      </c>
      <c r="AU221" s="242" t="s">
        <v>167</v>
      </c>
      <c r="AV221" s="14" t="s">
        <v>167</v>
      </c>
      <c r="AW221" s="14" t="s">
        <v>33</v>
      </c>
      <c r="AX221" s="14" t="s">
        <v>71</v>
      </c>
      <c r="AY221" s="242" t="s">
        <v>157</v>
      </c>
    </row>
    <row r="222" s="14" customFormat="1">
      <c r="A222" s="14"/>
      <c r="B222" s="232"/>
      <c r="C222" s="233"/>
      <c r="D222" s="217" t="s">
        <v>171</v>
      </c>
      <c r="E222" s="234" t="s">
        <v>19</v>
      </c>
      <c r="F222" s="235" t="s">
        <v>250</v>
      </c>
      <c r="G222" s="233"/>
      <c r="H222" s="236">
        <v>0.495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2" t="s">
        <v>171</v>
      </c>
      <c r="AU222" s="242" t="s">
        <v>167</v>
      </c>
      <c r="AV222" s="14" t="s">
        <v>167</v>
      </c>
      <c r="AW222" s="14" t="s">
        <v>33</v>
      </c>
      <c r="AX222" s="14" t="s">
        <v>71</v>
      </c>
      <c r="AY222" s="242" t="s">
        <v>157</v>
      </c>
    </row>
    <row r="223" s="14" customFormat="1">
      <c r="A223" s="14"/>
      <c r="B223" s="232"/>
      <c r="C223" s="233"/>
      <c r="D223" s="217" t="s">
        <v>171</v>
      </c>
      <c r="E223" s="234" t="s">
        <v>19</v>
      </c>
      <c r="F223" s="235" t="s">
        <v>251</v>
      </c>
      <c r="G223" s="233"/>
      <c r="H223" s="236">
        <v>0.79200000000000004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2" t="s">
        <v>171</v>
      </c>
      <c r="AU223" s="242" t="s">
        <v>167</v>
      </c>
      <c r="AV223" s="14" t="s">
        <v>167</v>
      </c>
      <c r="AW223" s="14" t="s">
        <v>33</v>
      </c>
      <c r="AX223" s="14" t="s">
        <v>71</v>
      </c>
      <c r="AY223" s="242" t="s">
        <v>157</v>
      </c>
    </row>
    <row r="224" s="14" customFormat="1">
      <c r="A224" s="14"/>
      <c r="B224" s="232"/>
      <c r="C224" s="233"/>
      <c r="D224" s="217" t="s">
        <v>171</v>
      </c>
      <c r="E224" s="234" t="s">
        <v>19</v>
      </c>
      <c r="F224" s="235" t="s">
        <v>252</v>
      </c>
      <c r="G224" s="233"/>
      <c r="H224" s="236">
        <v>0.495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2" t="s">
        <v>171</v>
      </c>
      <c r="AU224" s="242" t="s">
        <v>167</v>
      </c>
      <c r="AV224" s="14" t="s">
        <v>167</v>
      </c>
      <c r="AW224" s="14" t="s">
        <v>33</v>
      </c>
      <c r="AX224" s="14" t="s">
        <v>71</v>
      </c>
      <c r="AY224" s="242" t="s">
        <v>157</v>
      </c>
    </row>
    <row r="225" s="13" customFormat="1">
      <c r="A225" s="13"/>
      <c r="B225" s="222"/>
      <c r="C225" s="223"/>
      <c r="D225" s="217" t="s">
        <v>171</v>
      </c>
      <c r="E225" s="224" t="s">
        <v>19</v>
      </c>
      <c r="F225" s="225" t="s">
        <v>253</v>
      </c>
      <c r="G225" s="223"/>
      <c r="H225" s="224" t="s">
        <v>19</v>
      </c>
      <c r="I225" s="226"/>
      <c r="J225" s="223"/>
      <c r="K225" s="223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171</v>
      </c>
      <c r="AU225" s="231" t="s">
        <v>167</v>
      </c>
      <c r="AV225" s="13" t="s">
        <v>79</v>
      </c>
      <c r="AW225" s="13" t="s">
        <v>33</v>
      </c>
      <c r="AX225" s="13" t="s">
        <v>71</v>
      </c>
      <c r="AY225" s="231" t="s">
        <v>157</v>
      </c>
    </row>
    <row r="226" s="14" customFormat="1">
      <c r="A226" s="14"/>
      <c r="B226" s="232"/>
      <c r="C226" s="233"/>
      <c r="D226" s="217" t="s">
        <v>171</v>
      </c>
      <c r="E226" s="234" t="s">
        <v>19</v>
      </c>
      <c r="F226" s="235" t="s">
        <v>254</v>
      </c>
      <c r="G226" s="233"/>
      <c r="H226" s="236">
        <v>3.234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2" t="s">
        <v>171</v>
      </c>
      <c r="AU226" s="242" t="s">
        <v>167</v>
      </c>
      <c r="AV226" s="14" t="s">
        <v>167</v>
      </c>
      <c r="AW226" s="14" t="s">
        <v>33</v>
      </c>
      <c r="AX226" s="14" t="s">
        <v>71</v>
      </c>
      <c r="AY226" s="242" t="s">
        <v>157</v>
      </c>
    </row>
    <row r="227" s="15" customFormat="1">
      <c r="A227" s="15"/>
      <c r="B227" s="243"/>
      <c r="C227" s="244"/>
      <c r="D227" s="217" t="s">
        <v>171</v>
      </c>
      <c r="E227" s="245" t="s">
        <v>19</v>
      </c>
      <c r="F227" s="246" t="s">
        <v>191</v>
      </c>
      <c r="G227" s="244"/>
      <c r="H227" s="247">
        <v>315.47599999999989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3" t="s">
        <v>171</v>
      </c>
      <c r="AU227" s="253" t="s">
        <v>167</v>
      </c>
      <c r="AV227" s="15" t="s">
        <v>166</v>
      </c>
      <c r="AW227" s="15" t="s">
        <v>33</v>
      </c>
      <c r="AX227" s="15" t="s">
        <v>79</v>
      </c>
      <c r="AY227" s="253" t="s">
        <v>157</v>
      </c>
    </row>
    <row r="228" s="2" customFormat="1" ht="24.15" customHeight="1">
      <c r="A228" s="38"/>
      <c r="B228" s="39"/>
      <c r="C228" s="204" t="s">
        <v>205</v>
      </c>
      <c r="D228" s="204" t="s">
        <v>161</v>
      </c>
      <c r="E228" s="205" t="s">
        <v>260</v>
      </c>
      <c r="F228" s="206" t="s">
        <v>261</v>
      </c>
      <c r="G228" s="207" t="s">
        <v>164</v>
      </c>
      <c r="H228" s="208">
        <v>630.952</v>
      </c>
      <c r="I228" s="209"/>
      <c r="J228" s="210">
        <f>ROUND(I228*H228,2)</f>
        <v>0</v>
      </c>
      <c r="K228" s="206" t="s">
        <v>165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0.0020999999999999999</v>
      </c>
      <c r="R228" s="213">
        <f>Q228*H228</f>
        <v>1.3249991999999999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166</v>
      </c>
      <c r="AT228" s="215" t="s">
        <v>161</v>
      </c>
      <c r="AU228" s="215" t="s">
        <v>167</v>
      </c>
      <c r="AY228" s="17" t="s">
        <v>157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167</v>
      </c>
      <c r="BK228" s="216">
        <f>ROUND(I228*H228,2)</f>
        <v>0</v>
      </c>
      <c r="BL228" s="17" t="s">
        <v>166</v>
      </c>
      <c r="BM228" s="215" t="s">
        <v>262</v>
      </c>
    </row>
    <row r="229" s="2" customFormat="1">
      <c r="A229" s="38"/>
      <c r="B229" s="39"/>
      <c r="C229" s="40"/>
      <c r="D229" s="217" t="s">
        <v>169</v>
      </c>
      <c r="E229" s="40"/>
      <c r="F229" s="218" t="s">
        <v>263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169</v>
      </c>
      <c r="AU229" s="17" t="s">
        <v>167</v>
      </c>
    </row>
    <row r="230" s="13" customFormat="1">
      <c r="A230" s="13"/>
      <c r="B230" s="222"/>
      <c r="C230" s="223"/>
      <c r="D230" s="217" t="s">
        <v>171</v>
      </c>
      <c r="E230" s="224" t="s">
        <v>19</v>
      </c>
      <c r="F230" s="225" t="s">
        <v>217</v>
      </c>
      <c r="G230" s="223"/>
      <c r="H230" s="224" t="s">
        <v>19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171</v>
      </c>
      <c r="AU230" s="231" t="s">
        <v>167</v>
      </c>
      <c r="AV230" s="13" t="s">
        <v>79</v>
      </c>
      <c r="AW230" s="13" t="s">
        <v>33</v>
      </c>
      <c r="AX230" s="13" t="s">
        <v>71</v>
      </c>
      <c r="AY230" s="231" t="s">
        <v>157</v>
      </c>
    </row>
    <row r="231" s="14" customFormat="1">
      <c r="A231" s="14"/>
      <c r="B231" s="232"/>
      <c r="C231" s="233"/>
      <c r="D231" s="217" t="s">
        <v>171</v>
      </c>
      <c r="E231" s="234" t="s">
        <v>19</v>
      </c>
      <c r="F231" s="235" t="s">
        <v>218</v>
      </c>
      <c r="G231" s="233"/>
      <c r="H231" s="236">
        <v>39.799999999999997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171</v>
      </c>
      <c r="AU231" s="242" t="s">
        <v>167</v>
      </c>
      <c r="AV231" s="14" t="s">
        <v>167</v>
      </c>
      <c r="AW231" s="14" t="s">
        <v>33</v>
      </c>
      <c r="AX231" s="14" t="s">
        <v>71</v>
      </c>
      <c r="AY231" s="242" t="s">
        <v>157</v>
      </c>
    </row>
    <row r="232" s="13" customFormat="1">
      <c r="A232" s="13"/>
      <c r="B232" s="222"/>
      <c r="C232" s="223"/>
      <c r="D232" s="217" t="s">
        <v>171</v>
      </c>
      <c r="E232" s="224" t="s">
        <v>19</v>
      </c>
      <c r="F232" s="225" t="s">
        <v>219</v>
      </c>
      <c r="G232" s="223"/>
      <c r="H232" s="224" t="s">
        <v>19</v>
      </c>
      <c r="I232" s="226"/>
      <c r="J232" s="223"/>
      <c r="K232" s="223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171</v>
      </c>
      <c r="AU232" s="231" t="s">
        <v>167</v>
      </c>
      <c r="AV232" s="13" t="s">
        <v>79</v>
      </c>
      <c r="AW232" s="13" t="s">
        <v>33</v>
      </c>
      <c r="AX232" s="13" t="s">
        <v>71</v>
      </c>
      <c r="AY232" s="231" t="s">
        <v>157</v>
      </c>
    </row>
    <row r="233" s="14" customFormat="1">
      <c r="A233" s="14"/>
      <c r="B233" s="232"/>
      <c r="C233" s="233"/>
      <c r="D233" s="217" t="s">
        <v>171</v>
      </c>
      <c r="E233" s="234" t="s">
        <v>19</v>
      </c>
      <c r="F233" s="235" t="s">
        <v>220</v>
      </c>
      <c r="G233" s="233"/>
      <c r="H233" s="236">
        <v>251.25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2" t="s">
        <v>171</v>
      </c>
      <c r="AU233" s="242" t="s">
        <v>167</v>
      </c>
      <c r="AV233" s="14" t="s">
        <v>167</v>
      </c>
      <c r="AW233" s="14" t="s">
        <v>33</v>
      </c>
      <c r="AX233" s="14" t="s">
        <v>71</v>
      </c>
      <c r="AY233" s="242" t="s">
        <v>157</v>
      </c>
    </row>
    <row r="234" s="13" customFormat="1">
      <c r="A234" s="13"/>
      <c r="B234" s="222"/>
      <c r="C234" s="223"/>
      <c r="D234" s="217" t="s">
        <v>171</v>
      </c>
      <c r="E234" s="224" t="s">
        <v>19</v>
      </c>
      <c r="F234" s="225" t="s">
        <v>221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171</v>
      </c>
      <c r="AU234" s="231" t="s">
        <v>167</v>
      </c>
      <c r="AV234" s="13" t="s">
        <v>79</v>
      </c>
      <c r="AW234" s="13" t="s">
        <v>33</v>
      </c>
      <c r="AX234" s="13" t="s">
        <v>71</v>
      </c>
      <c r="AY234" s="231" t="s">
        <v>157</v>
      </c>
    </row>
    <row r="235" s="14" customFormat="1">
      <c r="A235" s="14"/>
      <c r="B235" s="232"/>
      <c r="C235" s="233"/>
      <c r="D235" s="217" t="s">
        <v>171</v>
      </c>
      <c r="E235" s="234" t="s">
        <v>19</v>
      </c>
      <c r="F235" s="235" t="s">
        <v>222</v>
      </c>
      <c r="G235" s="233"/>
      <c r="H235" s="236">
        <v>-15.75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171</v>
      </c>
      <c r="AU235" s="242" t="s">
        <v>167</v>
      </c>
      <c r="AV235" s="14" t="s">
        <v>167</v>
      </c>
      <c r="AW235" s="14" t="s">
        <v>33</v>
      </c>
      <c r="AX235" s="14" t="s">
        <v>71</v>
      </c>
      <c r="AY235" s="242" t="s">
        <v>157</v>
      </c>
    </row>
    <row r="236" s="14" customFormat="1">
      <c r="A236" s="14"/>
      <c r="B236" s="232"/>
      <c r="C236" s="233"/>
      <c r="D236" s="217" t="s">
        <v>171</v>
      </c>
      <c r="E236" s="234" t="s">
        <v>19</v>
      </c>
      <c r="F236" s="235" t="s">
        <v>223</v>
      </c>
      <c r="G236" s="233"/>
      <c r="H236" s="236">
        <v>-13.5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2" t="s">
        <v>171</v>
      </c>
      <c r="AU236" s="242" t="s">
        <v>167</v>
      </c>
      <c r="AV236" s="14" t="s">
        <v>167</v>
      </c>
      <c r="AW236" s="14" t="s">
        <v>33</v>
      </c>
      <c r="AX236" s="14" t="s">
        <v>71</v>
      </c>
      <c r="AY236" s="242" t="s">
        <v>157</v>
      </c>
    </row>
    <row r="237" s="14" customFormat="1">
      <c r="A237" s="14"/>
      <c r="B237" s="232"/>
      <c r="C237" s="233"/>
      <c r="D237" s="217" t="s">
        <v>171</v>
      </c>
      <c r="E237" s="234" t="s">
        <v>19</v>
      </c>
      <c r="F237" s="235" t="s">
        <v>224</v>
      </c>
      <c r="G237" s="233"/>
      <c r="H237" s="236">
        <v>-10.800000000000001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171</v>
      </c>
      <c r="AU237" s="242" t="s">
        <v>167</v>
      </c>
      <c r="AV237" s="14" t="s">
        <v>167</v>
      </c>
      <c r="AW237" s="14" t="s">
        <v>33</v>
      </c>
      <c r="AX237" s="14" t="s">
        <v>71</v>
      </c>
      <c r="AY237" s="242" t="s">
        <v>157</v>
      </c>
    </row>
    <row r="238" s="14" customFormat="1">
      <c r="A238" s="14"/>
      <c r="B238" s="232"/>
      <c r="C238" s="233"/>
      <c r="D238" s="217" t="s">
        <v>171</v>
      </c>
      <c r="E238" s="234" t="s">
        <v>19</v>
      </c>
      <c r="F238" s="235" t="s">
        <v>225</v>
      </c>
      <c r="G238" s="233"/>
      <c r="H238" s="236">
        <v>-2.25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2" t="s">
        <v>171</v>
      </c>
      <c r="AU238" s="242" t="s">
        <v>167</v>
      </c>
      <c r="AV238" s="14" t="s">
        <v>167</v>
      </c>
      <c r="AW238" s="14" t="s">
        <v>33</v>
      </c>
      <c r="AX238" s="14" t="s">
        <v>71</v>
      </c>
      <c r="AY238" s="242" t="s">
        <v>157</v>
      </c>
    </row>
    <row r="239" s="14" customFormat="1">
      <c r="A239" s="14"/>
      <c r="B239" s="232"/>
      <c r="C239" s="233"/>
      <c r="D239" s="217" t="s">
        <v>171</v>
      </c>
      <c r="E239" s="234" t="s">
        <v>19</v>
      </c>
      <c r="F239" s="235" t="s">
        <v>226</v>
      </c>
      <c r="G239" s="233"/>
      <c r="H239" s="236">
        <v>-5.5199999999999996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171</v>
      </c>
      <c r="AU239" s="242" t="s">
        <v>167</v>
      </c>
      <c r="AV239" s="14" t="s">
        <v>167</v>
      </c>
      <c r="AW239" s="14" t="s">
        <v>33</v>
      </c>
      <c r="AX239" s="14" t="s">
        <v>71</v>
      </c>
      <c r="AY239" s="242" t="s">
        <v>157</v>
      </c>
    </row>
    <row r="240" s="14" customFormat="1">
      <c r="A240" s="14"/>
      <c r="B240" s="232"/>
      <c r="C240" s="233"/>
      <c r="D240" s="217" t="s">
        <v>171</v>
      </c>
      <c r="E240" s="234" t="s">
        <v>19</v>
      </c>
      <c r="F240" s="235" t="s">
        <v>227</v>
      </c>
      <c r="G240" s="233"/>
      <c r="H240" s="236">
        <v>-0.75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2" t="s">
        <v>171</v>
      </c>
      <c r="AU240" s="242" t="s">
        <v>167</v>
      </c>
      <c r="AV240" s="14" t="s">
        <v>167</v>
      </c>
      <c r="AW240" s="14" t="s">
        <v>33</v>
      </c>
      <c r="AX240" s="14" t="s">
        <v>71</v>
      </c>
      <c r="AY240" s="242" t="s">
        <v>157</v>
      </c>
    </row>
    <row r="241" s="14" customFormat="1">
      <c r="A241" s="14"/>
      <c r="B241" s="232"/>
      <c r="C241" s="233"/>
      <c r="D241" s="217" t="s">
        <v>171</v>
      </c>
      <c r="E241" s="234" t="s">
        <v>19</v>
      </c>
      <c r="F241" s="235" t="s">
        <v>228</v>
      </c>
      <c r="G241" s="233"/>
      <c r="H241" s="236">
        <v>-1.125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2" t="s">
        <v>171</v>
      </c>
      <c r="AU241" s="242" t="s">
        <v>167</v>
      </c>
      <c r="AV241" s="14" t="s">
        <v>167</v>
      </c>
      <c r="AW241" s="14" t="s">
        <v>33</v>
      </c>
      <c r="AX241" s="14" t="s">
        <v>71</v>
      </c>
      <c r="AY241" s="242" t="s">
        <v>157</v>
      </c>
    </row>
    <row r="242" s="13" customFormat="1">
      <c r="A242" s="13"/>
      <c r="B242" s="222"/>
      <c r="C242" s="223"/>
      <c r="D242" s="217" t="s">
        <v>171</v>
      </c>
      <c r="E242" s="224" t="s">
        <v>19</v>
      </c>
      <c r="F242" s="225" t="s">
        <v>229</v>
      </c>
      <c r="G242" s="223"/>
      <c r="H242" s="224" t="s">
        <v>19</v>
      </c>
      <c r="I242" s="226"/>
      <c r="J242" s="223"/>
      <c r="K242" s="223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171</v>
      </c>
      <c r="AU242" s="231" t="s">
        <v>167</v>
      </c>
      <c r="AV242" s="13" t="s">
        <v>79</v>
      </c>
      <c r="AW242" s="13" t="s">
        <v>33</v>
      </c>
      <c r="AX242" s="13" t="s">
        <v>71</v>
      </c>
      <c r="AY242" s="231" t="s">
        <v>157</v>
      </c>
    </row>
    <row r="243" s="14" customFormat="1">
      <c r="A243" s="14"/>
      <c r="B243" s="232"/>
      <c r="C243" s="233"/>
      <c r="D243" s="217" t="s">
        <v>171</v>
      </c>
      <c r="E243" s="234" t="s">
        <v>19</v>
      </c>
      <c r="F243" s="235" t="s">
        <v>230</v>
      </c>
      <c r="G243" s="233"/>
      <c r="H243" s="236">
        <v>2.6000000000000001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2" t="s">
        <v>171</v>
      </c>
      <c r="AU243" s="242" t="s">
        <v>167</v>
      </c>
      <c r="AV243" s="14" t="s">
        <v>167</v>
      </c>
      <c r="AW243" s="14" t="s">
        <v>33</v>
      </c>
      <c r="AX243" s="14" t="s">
        <v>71</v>
      </c>
      <c r="AY243" s="242" t="s">
        <v>157</v>
      </c>
    </row>
    <row r="244" s="13" customFormat="1">
      <c r="A244" s="13"/>
      <c r="B244" s="222"/>
      <c r="C244" s="223"/>
      <c r="D244" s="217" t="s">
        <v>171</v>
      </c>
      <c r="E244" s="224" t="s">
        <v>19</v>
      </c>
      <c r="F244" s="225" t="s">
        <v>231</v>
      </c>
      <c r="G244" s="223"/>
      <c r="H244" s="224" t="s">
        <v>19</v>
      </c>
      <c r="I244" s="226"/>
      <c r="J244" s="223"/>
      <c r="K244" s="223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171</v>
      </c>
      <c r="AU244" s="231" t="s">
        <v>167</v>
      </c>
      <c r="AV244" s="13" t="s">
        <v>79</v>
      </c>
      <c r="AW244" s="13" t="s">
        <v>33</v>
      </c>
      <c r="AX244" s="13" t="s">
        <v>71</v>
      </c>
      <c r="AY244" s="231" t="s">
        <v>157</v>
      </c>
    </row>
    <row r="245" s="14" customFormat="1">
      <c r="A245" s="14"/>
      <c r="B245" s="232"/>
      <c r="C245" s="233"/>
      <c r="D245" s="217" t="s">
        <v>171</v>
      </c>
      <c r="E245" s="234" t="s">
        <v>19</v>
      </c>
      <c r="F245" s="235" t="s">
        <v>232</v>
      </c>
      <c r="G245" s="233"/>
      <c r="H245" s="236">
        <v>1.2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2" t="s">
        <v>171</v>
      </c>
      <c r="AU245" s="242" t="s">
        <v>167</v>
      </c>
      <c r="AV245" s="14" t="s">
        <v>167</v>
      </c>
      <c r="AW245" s="14" t="s">
        <v>33</v>
      </c>
      <c r="AX245" s="14" t="s">
        <v>71</v>
      </c>
      <c r="AY245" s="242" t="s">
        <v>157</v>
      </c>
    </row>
    <row r="246" s="13" customFormat="1">
      <c r="A246" s="13"/>
      <c r="B246" s="222"/>
      <c r="C246" s="223"/>
      <c r="D246" s="217" t="s">
        <v>171</v>
      </c>
      <c r="E246" s="224" t="s">
        <v>19</v>
      </c>
      <c r="F246" s="225" t="s">
        <v>233</v>
      </c>
      <c r="G246" s="223"/>
      <c r="H246" s="224" t="s">
        <v>19</v>
      </c>
      <c r="I246" s="226"/>
      <c r="J246" s="223"/>
      <c r="K246" s="223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171</v>
      </c>
      <c r="AU246" s="231" t="s">
        <v>167</v>
      </c>
      <c r="AV246" s="13" t="s">
        <v>79</v>
      </c>
      <c r="AW246" s="13" t="s">
        <v>33</v>
      </c>
      <c r="AX246" s="13" t="s">
        <v>71</v>
      </c>
      <c r="AY246" s="231" t="s">
        <v>157</v>
      </c>
    </row>
    <row r="247" s="14" customFormat="1">
      <c r="A247" s="14"/>
      <c r="B247" s="232"/>
      <c r="C247" s="233"/>
      <c r="D247" s="217" t="s">
        <v>171</v>
      </c>
      <c r="E247" s="234" t="s">
        <v>19</v>
      </c>
      <c r="F247" s="235" t="s">
        <v>234</v>
      </c>
      <c r="G247" s="233"/>
      <c r="H247" s="236">
        <v>1.5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2" t="s">
        <v>171</v>
      </c>
      <c r="AU247" s="242" t="s">
        <v>167</v>
      </c>
      <c r="AV247" s="14" t="s">
        <v>167</v>
      </c>
      <c r="AW247" s="14" t="s">
        <v>33</v>
      </c>
      <c r="AX247" s="14" t="s">
        <v>71</v>
      </c>
      <c r="AY247" s="242" t="s">
        <v>157</v>
      </c>
    </row>
    <row r="248" s="13" customFormat="1">
      <c r="A248" s="13"/>
      <c r="B248" s="222"/>
      <c r="C248" s="223"/>
      <c r="D248" s="217" t="s">
        <v>171</v>
      </c>
      <c r="E248" s="224" t="s">
        <v>19</v>
      </c>
      <c r="F248" s="225" t="s">
        <v>235</v>
      </c>
      <c r="G248" s="223"/>
      <c r="H248" s="224" t="s">
        <v>19</v>
      </c>
      <c r="I248" s="226"/>
      <c r="J248" s="223"/>
      <c r="K248" s="223"/>
      <c r="L248" s="227"/>
      <c r="M248" s="228"/>
      <c r="N248" s="229"/>
      <c r="O248" s="229"/>
      <c r="P248" s="229"/>
      <c r="Q248" s="229"/>
      <c r="R248" s="229"/>
      <c r="S248" s="229"/>
      <c r="T248" s="23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1" t="s">
        <v>171</v>
      </c>
      <c r="AU248" s="231" t="s">
        <v>167</v>
      </c>
      <c r="AV248" s="13" t="s">
        <v>79</v>
      </c>
      <c r="AW248" s="13" t="s">
        <v>33</v>
      </c>
      <c r="AX248" s="13" t="s">
        <v>71</v>
      </c>
      <c r="AY248" s="231" t="s">
        <v>157</v>
      </c>
    </row>
    <row r="249" s="14" customFormat="1">
      <c r="A249" s="14"/>
      <c r="B249" s="232"/>
      <c r="C249" s="233"/>
      <c r="D249" s="217" t="s">
        <v>171</v>
      </c>
      <c r="E249" s="234" t="s">
        <v>19</v>
      </c>
      <c r="F249" s="235" t="s">
        <v>236</v>
      </c>
      <c r="G249" s="233"/>
      <c r="H249" s="236">
        <v>7.9000000000000004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2" t="s">
        <v>171</v>
      </c>
      <c r="AU249" s="242" t="s">
        <v>167</v>
      </c>
      <c r="AV249" s="14" t="s">
        <v>167</v>
      </c>
      <c r="AW249" s="14" t="s">
        <v>33</v>
      </c>
      <c r="AX249" s="14" t="s">
        <v>71</v>
      </c>
      <c r="AY249" s="242" t="s">
        <v>157</v>
      </c>
    </row>
    <row r="250" s="13" customFormat="1">
      <c r="A250" s="13"/>
      <c r="B250" s="222"/>
      <c r="C250" s="223"/>
      <c r="D250" s="217" t="s">
        <v>171</v>
      </c>
      <c r="E250" s="224" t="s">
        <v>19</v>
      </c>
      <c r="F250" s="225" t="s">
        <v>221</v>
      </c>
      <c r="G250" s="223"/>
      <c r="H250" s="224" t="s">
        <v>19</v>
      </c>
      <c r="I250" s="226"/>
      <c r="J250" s="223"/>
      <c r="K250" s="223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171</v>
      </c>
      <c r="AU250" s="231" t="s">
        <v>167</v>
      </c>
      <c r="AV250" s="13" t="s">
        <v>79</v>
      </c>
      <c r="AW250" s="13" t="s">
        <v>33</v>
      </c>
      <c r="AX250" s="13" t="s">
        <v>71</v>
      </c>
      <c r="AY250" s="231" t="s">
        <v>157</v>
      </c>
    </row>
    <row r="251" s="14" customFormat="1">
      <c r="A251" s="14"/>
      <c r="B251" s="232"/>
      <c r="C251" s="233"/>
      <c r="D251" s="217" t="s">
        <v>171</v>
      </c>
      <c r="E251" s="234" t="s">
        <v>19</v>
      </c>
      <c r="F251" s="235" t="s">
        <v>237</v>
      </c>
      <c r="G251" s="233"/>
      <c r="H251" s="236">
        <v>10.395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171</v>
      </c>
      <c r="AU251" s="242" t="s">
        <v>167</v>
      </c>
      <c r="AV251" s="14" t="s">
        <v>167</v>
      </c>
      <c r="AW251" s="14" t="s">
        <v>33</v>
      </c>
      <c r="AX251" s="14" t="s">
        <v>71</v>
      </c>
      <c r="AY251" s="242" t="s">
        <v>157</v>
      </c>
    </row>
    <row r="252" s="14" customFormat="1">
      <c r="A252" s="14"/>
      <c r="B252" s="232"/>
      <c r="C252" s="233"/>
      <c r="D252" s="217" t="s">
        <v>171</v>
      </c>
      <c r="E252" s="234" t="s">
        <v>19</v>
      </c>
      <c r="F252" s="235" t="s">
        <v>238</v>
      </c>
      <c r="G252" s="233"/>
      <c r="H252" s="236">
        <v>6.9299999999999997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2" t="s">
        <v>171</v>
      </c>
      <c r="AU252" s="242" t="s">
        <v>167</v>
      </c>
      <c r="AV252" s="14" t="s">
        <v>167</v>
      </c>
      <c r="AW252" s="14" t="s">
        <v>33</v>
      </c>
      <c r="AX252" s="14" t="s">
        <v>71</v>
      </c>
      <c r="AY252" s="242" t="s">
        <v>157</v>
      </c>
    </row>
    <row r="253" s="14" customFormat="1">
      <c r="A253" s="14"/>
      <c r="B253" s="232"/>
      <c r="C253" s="233"/>
      <c r="D253" s="217" t="s">
        <v>171</v>
      </c>
      <c r="E253" s="234" t="s">
        <v>19</v>
      </c>
      <c r="F253" s="235" t="s">
        <v>239</v>
      </c>
      <c r="G253" s="233"/>
      <c r="H253" s="236">
        <v>14.256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2" t="s">
        <v>171</v>
      </c>
      <c r="AU253" s="242" t="s">
        <v>167</v>
      </c>
      <c r="AV253" s="14" t="s">
        <v>167</v>
      </c>
      <c r="AW253" s="14" t="s">
        <v>33</v>
      </c>
      <c r="AX253" s="14" t="s">
        <v>71</v>
      </c>
      <c r="AY253" s="242" t="s">
        <v>157</v>
      </c>
    </row>
    <row r="254" s="14" customFormat="1">
      <c r="A254" s="14"/>
      <c r="B254" s="232"/>
      <c r="C254" s="233"/>
      <c r="D254" s="217" t="s">
        <v>171</v>
      </c>
      <c r="E254" s="234" t="s">
        <v>19</v>
      </c>
      <c r="F254" s="235" t="s">
        <v>240</v>
      </c>
      <c r="G254" s="233"/>
      <c r="H254" s="236">
        <v>2.4750000000000001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2" t="s">
        <v>171</v>
      </c>
      <c r="AU254" s="242" t="s">
        <v>167</v>
      </c>
      <c r="AV254" s="14" t="s">
        <v>167</v>
      </c>
      <c r="AW254" s="14" t="s">
        <v>33</v>
      </c>
      <c r="AX254" s="14" t="s">
        <v>71</v>
      </c>
      <c r="AY254" s="242" t="s">
        <v>157</v>
      </c>
    </row>
    <row r="255" s="14" customFormat="1">
      <c r="A255" s="14"/>
      <c r="B255" s="232"/>
      <c r="C255" s="233"/>
      <c r="D255" s="217" t="s">
        <v>171</v>
      </c>
      <c r="E255" s="234" t="s">
        <v>19</v>
      </c>
      <c r="F255" s="235" t="s">
        <v>241</v>
      </c>
      <c r="G255" s="233"/>
      <c r="H255" s="236">
        <v>3.8279999999999998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171</v>
      </c>
      <c r="AU255" s="242" t="s">
        <v>167</v>
      </c>
      <c r="AV255" s="14" t="s">
        <v>167</v>
      </c>
      <c r="AW255" s="14" t="s">
        <v>33</v>
      </c>
      <c r="AX255" s="14" t="s">
        <v>71</v>
      </c>
      <c r="AY255" s="242" t="s">
        <v>157</v>
      </c>
    </row>
    <row r="256" s="14" customFormat="1">
      <c r="A256" s="14"/>
      <c r="B256" s="232"/>
      <c r="C256" s="233"/>
      <c r="D256" s="217" t="s">
        <v>171</v>
      </c>
      <c r="E256" s="234" t="s">
        <v>19</v>
      </c>
      <c r="F256" s="235" t="s">
        <v>242</v>
      </c>
      <c r="G256" s="233"/>
      <c r="H256" s="236">
        <v>1.3200000000000001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2" t="s">
        <v>171</v>
      </c>
      <c r="AU256" s="242" t="s">
        <v>167</v>
      </c>
      <c r="AV256" s="14" t="s">
        <v>167</v>
      </c>
      <c r="AW256" s="14" t="s">
        <v>33</v>
      </c>
      <c r="AX256" s="14" t="s">
        <v>71</v>
      </c>
      <c r="AY256" s="242" t="s">
        <v>157</v>
      </c>
    </row>
    <row r="257" s="14" customFormat="1">
      <c r="A257" s="14"/>
      <c r="B257" s="232"/>
      <c r="C257" s="233"/>
      <c r="D257" s="217" t="s">
        <v>171</v>
      </c>
      <c r="E257" s="234" t="s">
        <v>19</v>
      </c>
      <c r="F257" s="235" t="s">
        <v>243</v>
      </c>
      <c r="G257" s="233"/>
      <c r="H257" s="236">
        <v>0.98999999999999999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2" t="s">
        <v>171</v>
      </c>
      <c r="AU257" s="242" t="s">
        <v>167</v>
      </c>
      <c r="AV257" s="14" t="s">
        <v>167</v>
      </c>
      <c r="AW257" s="14" t="s">
        <v>33</v>
      </c>
      <c r="AX257" s="14" t="s">
        <v>71</v>
      </c>
      <c r="AY257" s="242" t="s">
        <v>157</v>
      </c>
    </row>
    <row r="258" s="13" customFormat="1">
      <c r="A258" s="13"/>
      <c r="B258" s="222"/>
      <c r="C258" s="223"/>
      <c r="D258" s="217" t="s">
        <v>171</v>
      </c>
      <c r="E258" s="224" t="s">
        <v>19</v>
      </c>
      <c r="F258" s="225" t="s">
        <v>244</v>
      </c>
      <c r="G258" s="223"/>
      <c r="H258" s="224" t="s">
        <v>19</v>
      </c>
      <c r="I258" s="226"/>
      <c r="J258" s="223"/>
      <c r="K258" s="223"/>
      <c r="L258" s="227"/>
      <c r="M258" s="228"/>
      <c r="N258" s="229"/>
      <c r="O258" s="229"/>
      <c r="P258" s="229"/>
      <c r="Q258" s="229"/>
      <c r="R258" s="229"/>
      <c r="S258" s="229"/>
      <c r="T258" s="23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1" t="s">
        <v>171</v>
      </c>
      <c r="AU258" s="231" t="s">
        <v>167</v>
      </c>
      <c r="AV258" s="13" t="s">
        <v>79</v>
      </c>
      <c r="AW258" s="13" t="s">
        <v>33</v>
      </c>
      <c r="AX258" s="13" t="s">
        <v>71</v>
      </c>
      <c r="AY258" s="231" t="s">
        <v>157</v>
      </c>
    </row>
    <row r="259" s="14" customFormat="1">
      <c r="A259" s="14"/>
      <c r="B259" s="232"/>
      <c r="C259" s="233"/>
      <c r="D259" s="217" t="s">
        <v>171</v>
      </c>
      <c r="E259" s="234" t="s">
        <v>19</v>
      </c>
      <c r="F259" s="235" t="s">
        <v>245</v>
      </c>
      <c r="G259" s="233"/>
      <c r="H259" s="236">
        <v>6.9000000000000004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2" t="s">
        <v>171</v>
      </c>
      <c r="AU259" s="242" t="s">
        <v>167</v>
      </c>
      <c r="AV259" s="14" t="s">
        <v>167</v>
      </c>
      <c r="AW259" s="14" t="s">
        <v>33</v>
      </c>
      <c r="AX259" s="14" t="s">
        <v>71</v>
      </c>
      <c r="AY259" s="242" t="s">
        <v>157</v>
      </c>
    </row>
    <row r="260" s="13" customFormat="1">
      <c r="A260" s="13"/>
      <c r="B260" s="222"/>
      <c r="C260" s="223"/>
      <c r="D260" s="217" t="s">
        <v>171</v>
      </c>
      <c r="E260" s="224" t="s">
        <v>19</v>
      </c>
      <c r="F260" s="225" t="s">
        <v>246</v>
      </c>
      <c r="G260" s="223"/>
      <c r="H260" s="224" t="s">
        <v>19</v>
      </c>
      <c r="I260" s="226"/>
      <c r="J260" s="223"/>
      <c r="K260" s="223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171</v>
      </c>
      <c r="AU260" s="231" t="s">
        <v>167</v>
      </c>
      <c r="AV260" s="13" t="s">
        <v>79</v>
      </c>
      <c r="AW260" s="13" t="s">
        <v>33</v>
      </c>
      <c r="AX260" s="13" t="s">
        <v>71</v>
      </c>
      <c r="AY260" s="231" t="s">
        <v>157</v>
      </c>
    </row>
    <row r="261" s="13" customFormat="1">
      <c r="A261" s="13"/>
      <c r="B261" s="222"/>
      <c r="C261" s="223"/>
      <c r="D261" s="217" t="s">
        <v>171</v>
      </c>
      <c r="E261" s="224" t="s">
        <v>19</v>
      </c>
      <c r="F261" s="225" t="s">
        <v>221</v>
      </c>
      <c r="G261" s="223"/>
      <c r="H261" s="224" t="s">
        <v>19</v>
      </c>
      <c r="I261" s="226"/>
      <c r="J261" s="223"/>
      <c r="K261" s="223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171</v>
      </c>
      <c r="AU261" s="231" t="s">
        <v>167</v>
      </c>
      <c r="AV261" s="13" t="s">
        <v>79</v>
      </c>
      <c r="AW261" s="13" t="s">
        <v>33</v>
      </c>
      <c r="AX261" s="13" t="s">
        <v>71</v>
      </c>
      <c r="AY261" s="231" t="s">
        <v>157</v>
      </c>
    </row>
    <row r="262" s="14" customFormat="1">
      <c r="A262" s="14"/>
      <c r="B262" s="232"/>
      <c r="C262" s="233"/>
      <c r="D262" s="217" t="s">
        <v>171</v>
      </c>
      <c r="E262" s="234" t="s">
        <v>19</v>
      </c>
      <c r="F262" s="235" t="s">
        <v>247</v>
      </c>
      <c r="G262" s="233"/>
      <c r="H262" s="236">
        <v>3.4649999999999999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2" t="s">
        <v>171</v>
      </c>
      <c r="AU262" s="242" t="s">
        <v>167</v>
      </c>
      <c r="AV262" s="14" t="s">
        <v>167</v>
      </c>
      <c r="AW262" s="14" t="s">
        <v>33</v>
      </c>
      <c r="AX262" s="14" t="s">
        <v>71</v>
      </c>
      <c r="AY262" s="242" t="s">
        <v>157</v>
      </c>
    </row>
    <row r="263" s="14" customFormat="1">
      <c r="A263" s="14"/>
      <c r="B263" s="232"/>
      <c r="C263" s="233"/>
      <c r="D263" s="217" t="s">
        <v>171</v>
      </c>
      <c r="E263" s="234" t="s">
        <v>19</v>
      </c>
      <c r="F263" s="235" t="s">
        <v>248</v>
      </c>
      <c r="G263" s="233"/>
      <c r="H263" s="236">
        <v>2.9700000000000002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2" t="s">
        <v>171</v>
      </c>
      <c r="AU263" s="242" t="s">
        <v>167</v>
      </c>
      <c r="AV263" s="14" t="s">
        <v>167</v>
      </c>
      <c r="AW263" s="14" t="s">
        <v>33</v>
      </c>
      <c r="AX263" s="14" t="s">
        <v>71</v>
      </c>
      <c r="AY263" s="242" t="s">
        <v>157</v>
      </c>
    </row>
    <row r="264" s="14" customFormat="1">
      <c r="A264" s="14"/>
      <c r="B264" s="232"/>
      <c r="C264" s="233"/>
      <c r="D264" s="217" t="s">
        <v>171</v>
      </c>
      <c r="E264" s="234" t="s">
        <v>19</v>
      </c>
      <c r="F264" s="235" t="s">
        <v>249</v>
      </c>
      <c r="G264" s="233"/>
      <c r="H264" s="236">
        <v>2.3759999999999999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2" t="s">
        <v>171</v>
      </c>
      <c r="AU264" s="242" t="s">
        <v>167</v>
      </c>
      <c r="AV264" s="14" t="s">
        <v>167</v>
      </c>
      <c r="AW264" s="14" t="s">
        <v>33</v>
      </c>
      <c r="AX264" s="14" t="s">
        <v>71</v>
      </c>
      <c r="AY264" s="242" t="s">
        <v>157</v>
      </c>
    </row>
    <row r="265" s="14" customFormat="1">
      <c r="A265" s="14"/>
      <c r="B265" s="232"/>
      <c r="C265" s="233"/>
      <c r="D265" s="217" t="s">
        <v>171</v>
      </c>
      <c r="E265" s="234" t="s">
        <v>19</v>
      </c>
      <c r="F265" s="235" t="s">
        <v>250</v>
      </c>
      <c r="G265" s="233"/>
      <c r="H265" s="236">
        <v>0.495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2" t="s">
        <v>171</v>
      </c>
      <c r="AU265" s="242" t="s">
        <v>167</v>
      </c>
      <c r="AV265" s="14" t="s">
        <v>167</v>
      </c>
      <c r="AW265" s="14" t="s">
        <v>33</v>
      </c>
      <c r="AX265" s="14" t="s">
        <v>71</v>
      </c>
      <c r="AY265" s="242" t="s">
        <v>157</v>
      </c>
    </row>
    <row r="266" s="14" customFormat="1">
      <c r="A266" s="14"/>
      <c r="B266" s="232"/>
      <c r="C266" s="233"/>
      <c r="D266" s="217" t="s">
        <v>171</v>
      </c>
      <c r="E266" s="234" t="s">
        <v>19</v>
      </c>
      <c r="F266" s="235" t="s">
        <v>251</v>
      </c>
      <c r="G266" s="233"/>
      <c r="H266" s="236">
        <v>0.79200000000000004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2" t="s">
        <v>171</v>
      </c>
      <c r="AU266" s="242" t="s">
        <v>167</v>
      </c>
      <c r="AV266" s="14" t="s">
        <v>167</v>
      </c>
      <c r="AW266" s="14" t="s">
        <v>33</v>
      </c>
      <c r="AX266" s="14" t="s">
        <v>71</v>
      </c>
      <c r="AY266" s="242" t="s">
        <v>157</v>
      </c>
    </row>
    <row r="267" s="14" customFormat="1">
      <c r="A267" s="14"/>
      <c r="B267" s="232"/>
      <c r="C267" s="233"/>
      <c r="D267" s="217" t="s">
        <v>171</v>
      </c>
      <c r="E267" s="234" t="s">
        <v>19</v>
      </c>
      <c r="F267" s="235" t="s">
        <v>252</v>
      </c>
      <c r="G267" s="233"/>
      <c r="H267" s="236">
        <v>0.495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2" t="s">
        <v>171</v>
      </c>
      <c r="AU267" s="242" t="s">
        <v>167</v>
      </c>
      <c r="AV267" s="14" t="s">
        <v>167</v>
      </c>
      <c r="AW267" s="14" t="s">
        <v>33</v>
      </c>
      <c r="AX267" s="14" t="s">
        <v>71</v>
      </c>
      <c r="AY267" s="242" t="s">
        <v>157</v>
      </c>
    </row>
    <row r="268" s="13" customFormat="1">
      <c r="A268" s="13"/>
      <c r="B268" s="222"/>
      <c r="C268" s="223"/>
      <c r="D268" s="217" t="s">
        <v>171</v>
      </c>
      <c r="E268" s="224" t="s">
        <v>19</v>
      </c>
      <c r="F268" s="225" t="s">
        <v>253</v>
      </c>
      <c r="G268" s="223"/>
      <c r="H268" s="224" t="s">
        <v>19</v>
      </c>
      <c r="I268" s="226"/>
      <c r="J268" s="223"/>
      <c r="K268" s="223"/>
      <c r="L268" s="227"/>
      <c r="M268" s="228"/>
      <c r="N268" s="229"/>
      <c r="O268" s="229"/>
      <c r="P268" s="229"/>
      <c r="Q268" s="229"/>
      <c r="R268" s="229"/>
      <c r="S268" s="229"/>
      <c r="T268" s="23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1" t="s">
        <v>171</v>
      </c>
      <c r="AU268" s="231" t="s">
        <v>167</v>
      </c>
      <c r="AV268" s="13" t="s">
        <v>79</v>
      </c>
      <c r="AW268" s="13" t="s">
        <v>33</v>
      </c>
      <c r="AX268" s="13" t="s">
        <v>71</v>
      </c>
      <c r="AY268" s="231" t="s">
        <v>157</v>
      </c>
    </row>
    <row r="269" s="14" customFormat="1">
      <c r="A269" s="14"/>
      <c r="B269" s="232"/>
      <c r="C269" s="233"/>
      <c r="D269" s="217" t="s">
        <v>171</v>
      </c>
      <c r="E269" s="234" t="s">
        <v>19</v>
      </c>
      <c r="F269" s="235" t="s">
        <v>254</v>
      </c>
      <c r="G269" s="233"/>
      <c r="H269" s="236">
        <v>3.234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2" t="s">
        <v>171</v>
      </c>
      <c r="AU269" s="242" t="s">
        <v>167</v>
      </c>
      <c r="AV269" s="14" t="s">
        <v>167</v>
      </c>
      <c r="AW269" s="14" t="s">
        <v>33</v>
      </c>
      <c r="AX269" s="14" t="s">
        <v>71</v>
      </c>
      <c r="AY269" s="242" t="s">
        <v>157</v>
      </c>
    </row>
    <row r="270" s="15" customFormat="1">
      <c r="A270" s="15"/>
      <c r="B270" s="243"/>
      <c r="C270" s="244"/>
      <c r="D270" s="217" t="s">
        <v>171</v>
      </c>
      <c r="E270" s="245" t="s">
        <v>19</v>
      </c>
      <c r="F270" s="246" t="s">
        <v>191</v>
      </c>
      <c r="G270" s="244"/>
      <c r="H270" s="247">
        <v>315.47599999999989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3" t="s">
        <v>171</v>
      </c>
      <c r="AU270" s="253" t="s">
        <v>167</v>
      </c>
      <c r="AV270" s="15" t="s">
        <v>166</v>
      </c>
      <c r="AW270" s="15" t="s">
        <v>33</v>
      </c>
      <c r="AX270" s="15" t="s">
        <v>79</v>
      </c>
      <c r="AY270" s="253" t="s">
        <v>157</v>
      </c>
    </row>
    <row r="271" s="14" customFormat="1">
      <c r="A271" s="14"/>
      <c r="B271" s="232"/>
      <c r="C271" s="233"/>
      <c r="D271" s="217" t="s">
        <v>171</v>
      </c>
      <c r="E271" s="233"/>
      <c r="F271" s="235" t="s">
        <v>264</v>
      </c>
      <c r="G271" s="233"/>
      <c r="H271" s="236">
        <v>630.952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2" t="s">
        <v>171</v>
      </c>
      <c r="AU271" s="242" t="s">
        <v>167</v>
      </c>
      <c r="AV271" s="14" t="s">
        <v>167</v>
      </c>
      <c r="AW271" s="14" t="s">
        <v>4</v>
      </c>
      <c r="AX271" s="14" t="s">
        <v>79</v>
      </c>
      <c r="AY271" s="242" t="s">
        <v>157</v>
      </c>
    </row>
    <row r="272" s="2" customFormat="1" ht="24.15" customHeight="1">
      <c r="A272" s="38"/>
      <c r="B272" s="39"/>
      <c r="C272" s="204" t="s">
        <v>265</v>
      </c>
      <c r="D272" s="204" t="s">
        <v>161</v>
      </c>
      <c r="E272" s="205" t="s">
        <v>266</v>
      </c>
      <c r="F272" s="206" t="s">
        <v>267</v>
      </c>
      <c r="G272" s="207" t="s">
        <v>164</v>
      </c>
      <c r="H272" s="208">
        <v>2.5150000000000001</v>
      </c>
      <c r="I272" s="209"/>
      <c r="J272" s="210">
        <f>ROUND(I272*H272,2)</f>
        <v>0</v>
      </c>
      <c r="K272" s="206" t="s">
        <v>165</v>
      </c>
      <c r="L272" s="44"/>
      <c r="M272" s="211" t="s">
        <v>19</v>
      </c>
      <c r="N272" s="212" t="s">
        <v>43</v>
      </c>
      <c r="O272" s="84"/>
      <c r="P272" s="213">
        <f>O272*H272</f>
        <v>0</v>
      </c>
      <c r="Q272" s="213">
        <v>0.0043800000000000002</v>
      </c>
      <c r="R272" s="213">
        <f>Q272*H272</f>
        <v>0.011015700000000002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166</v>
      </c>
      <c r="AT272" s="215" t="s">
        <v>161</v>
      </c>
      <c r="AU272" s="215" t="s">
        <v>167</v>
      </c>
      <c r="AY272" s="17" t="s">
        <v>157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167</v>
      </c>
      <c r="BK272" s="216">
        <f>ROUND(I272*H272,2)</f>
        <v>0</v>
      </c>
      <c r="BL272" s="17" t="s">
        <v>166</v>
      </c>
      <c r="BM272" s="215" t="s">
        <v>268</v>
      </c>
    </row>
    <row r="273" s="2" customFormat="1">
      <c r="A273" s="38"/>
      <c r="B273" s="39"/>
      <c r="C273" s="40"/>
      <c r="D273" s="217" t="s">
        <v>169</v>
      </c>
      <c r="E273" s="40"/>
      <c r="F273" s="218" t="s">
        <v>269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169</v>
      </c>
      <c r="AU273" s="17" t="s">
        <v>167</v>
      </c>
    </row>
    <row r="274" s="13" customFormat="1">
      <c r="A274" s="13"/>
      <c r="B274" s="222"/>
      <c r="C274" s="223"/>
      <c r="D274" s="217" t="s">
        <v>171</v>
      </c>
      <c r="E274" s="224" t="s">
        <v>19</v>
      </c>
      <c r="F274" s="225" t="s">
        <v>270</v>
      </c>
      <c r="G274" s="223"/>
      <c r="H274" s="224" t="s">
        <v>19</v>
      </c>
      <c r="I274" s="226"/>
      <c r="J274" s="223"/>
      <c r="K274" s="223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171</v>
      </c>
      <c r="AU274" s="231" t="s">
        <v>167</v>
      </c>
      <c r="AV274" s="13" t="s">
        <v>79</v>
      </c>
      <c r="AW274" s="13" t="s">
        <v>33</v>
      </c>
      <c r="AX274" s="13" t="s">
        <v>71</v>
      </c>
      <c r="AY274" s="231" t="s">
        <v>157</v>
      </c>
    </row>
    <row r="275" s="14" customFormat="1">
      <c r="A275" s="14"/>
      <c r="B275" s="232"/>
      <c r="C275" s="233"/>
      <c r="D275" s="217" t="s">
        <v>171</v>
      </c>
      <c r="E275" s="234" t="s">
        <v>19</v>
      </c>
      <c r="F275" s="235" t="s">
        <v>271</v>
      </c>
      <c r="G275" s="233"/>
      <c r="H275" s="236">
        <v>2.2000000000000002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2" t="s">
        <v>171</v>
      </c>
      <c r="AU275" s="242" t="s">
        <v>167</v>
      </c>
      <c r="AV275" s="14" t="s">
        <v>167</v>
      </c>
      <c r="AW275" s="14" t="s">
        <v>33</v>
      </c>
      <c r="AX275" s="14" t="s">
        <v>71</v>
      </c>
      <c r="AY275" s="242" t="s">
        <v>157</v>
      </c>
    </row>
    <row r="276" s="14" customFormat="1">
      <c r="A276" s="14"/>
      <c r="B276" s="232"/>
      <c r="C276" s="233"/>
      <c r="D276" s="217" t="s">
        <v>171</v>
      </c>
      <c r="E276" s="234" t="s">
        <v>19</v>
      </c>
      <c r="F276" s="235" t="s">
        <v>272</v>
      </c>
      <c r="G276" s="233"/>
      <c r="H276" s="236">
        <v>0.315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2" t="s">
        <v>171</v>
      </c>
      <c r="AU276" s="242" t="s">
        <v>167</v>
      </c>
      <c r="AV276" s="14" t="s">
        <v>167</v>
      </c>
      <c r="AW276" s="14" t="s">
        <v>33</v>
      </c>
      <c r="AX276" s="14" t="s">
        <v>71</v>
      </c>
      <c r="AY276" s="242" t="s">
        <v>157</v>
      </c>
    </row>
    <row r="277" s="15" customFormat="1">
      <c r="A277" s="15"/>
      <c r="B277" s="243"/>
      <c r="C277" s="244"/>
      <c r="D277" s="217" t="s">
        <v>171</v>
      </c>
      <c r="E277" s="245" t="s">
        <v>19</v>
      </c>
      <c r="F277" s="246" t="s">
        <v>191</v>
      </c>
      <c r="G277" s="244"/>
      <c r="H277" s="247">
        <v>2.5150000000000001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3" t="s">
        <v>171</v>
      </c>
      <c r="AU277" s="253" t="s">
        <v>167</v>
      </c>
      <c r="AV277" s="15" t="s">
        <v>166</v>
      </c>
      <c r="AW277" s="15" t="s">
        <v>33</v>
      </c>
      <c r="AX277" s="15" t="s">
        <v>79</v>
      </c>
      <c r="AY277" s="253" t="s">
        <v>157</v>
      </c>
    </row>
    <row r="278" s="2" customFormat="1" ht="24.15" customHeight="1">
      <c r="A278" s="38"/>
      <c r="B278" s="39"/>
      <c r="C278" s="204" t="s">
        <v>87</v>
      </c>
      <c r="D278" s="204" t="s">
        <v>161</v>
      </c>
      <c r="E278" s="205" t="s">
        <v>273</v>
      </c>
      <c r="F278" s="206" t="s">
        <v>274</v>
      </c>
      <c r="G278" s="207" t="s">
        <v>275</v>
      </c>
      <c r="H278" s="208">
        <v>197.19999999999999</v>
      </c>
      <c r="I278" s="209"/>
      <c r="J278" s="210">
        <f>ROUND(I278*H278,2)</f>
        <v>0</v>
      </c>
      <c r="K278" s="206" t="s">
        <v>165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166</v>
      </c>
      <c r="AT278" s="215" t="s">
        <v>161</v>
      </c>
      <c r="AU278" s="215" t="s">
        <v>167</v>
      </c>
      <c r="AY278" s="17" t="s">
        <v>157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167</v>
      </c>
      <c r="BK278" s="216">
        <f>ROUND(I278*H278,2)</f>
        <v>0</v>
      </c>
      <c r="BL278" s="17" t="s">
        <v>166</v>
      </c>
      <c r="BM278" s="215" t="s">
        <v>276</v>
      </c>
    </row>
    <row r="279" s="2" customFormat="1">
      <c r="A279" s="38"/>
      <c r="B279" s="39"/>
      <c r="C279" s="40"/>
      <c r="D279" s="217" t="s">
        <v>169</v>
      </c>
      <c r="E279" s="40"/>
      <c r="F279" s="218" t="s">
        <v>277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169</v>
      </c>
      <c r="AU279" s="17" t="s">
        <v>167</v>
      </c>
    </row>
    <row r="280" s="13" customFormat="1">
      <c r="A280" s="13"/>
      <c r="B280" s="222"/>
      <c r="C280" s="223"/>
      <c r="D280" s="217" t="s">
        <v>171</v>
      </c>
      <c r="E280" s="224" t="s">
        <v>19</v>
      </c>
      <c r="F280" s="225" t="s">
        <v>221</v>
      </c>
      <c r="G280" s="223"/>
      <c r="H280" s="224" t="s">
        <v>19</v>
      </c>
      <c r="I280" s="226"/>
      <c r="J280" s="223"/>
      <c r="K280" s="223"/>
      <c r="L280" s="227"/>
      <c r="M280" s="228"/>
      <c r="N280" s="229"/>
      <c r="O280" s="229"/>
      <c r="P280" s="229"/>
      <c r="Q280" s="229"/>
      <c r="R280" s="229"/>
      <c r="S280" s="229"/>
      <c r="T280" s="23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1" t="s">
        <v>171</v>
      </c>
      <c r="AU280" s="231" t="s">
        <v>167</v>
      </c>
      <c r="AV280" s="13" t="s">
        <v>79</v>
      </c>
      <c r="AW280" s="13" t="s">
        <v>33</v>
      </c>
      <c r="AX280" s="13" t="s">
        <v>71</v>
      </c>
      <c r="AY280" s="231" t="s">
        <v>157</v>
      </c>
    </row>
    <row r="281" s="14" customFormat="1">
      <c r="A281" s="14"/>
      <c r="B281" s="232"/>
      <c r="C281" s="233"/>
      <c r="D281" s="217" t="s">
        <v>171</v>
      </c>
      <c r="E281" s="234" t="s">
        <v>19</v>
      </c>
      <c r="F281" s="235" t="s">
        <v>278</v>
      </c>
      <c r="G281" s="233"/>
      <c r="H281" s="236">
        <v>31.5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2" t="s">
        <v>171</v>
      </c>
      <c r="AU281" s="242" t="s">
        <v>167</v>
      </c>
      <c r="AV281" s="14" t="s">
        <v>167</v>
      </c>
      <c r="AW281" s="14" t="s">
        <v>33</v>
      </c>
      <c r="AX281" s="14" t="s">
        <v>71</v>
      </c>
      <c r="AY281" s="242" t="s">
        <v>157</v>
      </c>
    </row>
    <row r="282" s="14" customFormat="1">
      <c r="A282" s="14"/>
      <c r="B282" s="232"/>
      <c r="C282" s="233"/>
      <c r="D282" s="217" t="s">
        <v>171</v>
      </c>
      <c r="E282" s="234" t="s">
        <v>19</v>
      </c>
      <c r="F282" s="235" t="s">
        <v>279</v>
      </c>
      <c r="G282" s="233"/>
      <c r="H282" s="236">
        <v>21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2" t="s">
        <v>171</v>
      </c>
      <c r="AU282" s="242" t="s">
        <v>167</v>
      </c>
      <c r="AV282" s="14" t="s">
        <v>167</v>
      </c>
      <c r="AW282" s="14" t="s">
        <v>33</v>
      </c>
      <c r="AX282" s="14" t="s">
        <v>71</v>
      </c>
      <c r="AY282" s="242" t="s">
        <v>157</v>
      </c>
    </row>
    <row r="283" s="14" customFormat="1">
      <c r="A283" s="14"/>
      <c r="B283" s="232"/>
      <c r="C283" s="233"/>
      <c r="D283" s="217" t="s">
        <v>171</v>
      </c>
      <c r="E283" s="234" t="s">
        <v>19</v>
      </c>
      <c r="F283" s="235" t="s">
        <v>280</v>
      </c>
      <c r="G283" s="233"/>
      <c r="H283" s="236">
        <v>43.200000000000003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2" t="s">
        <v>171</v>
      </c>
      <c r="AU283" s="242" t="s">
        <v>167</v>
      </c>
      <c r="AV283" s="14" t="s">
        <v>167</v>
      </c>
      <c r="AW283" s="14" t="s">
        <v>33</v>
      </c>
      <c r="AX283" s="14" t="s">
        <v>71</v>
      </c>
      <c r="AY283" s="242" t="s">
        <v>157</v>
      </c>
    </row>
    <row r="284" s="14" customFormat="1">
      <c r="A284" s="14"/>
      <c r="B284" s="232"/>
      <c r="C284" s="233"/>
      <c r="D284" s="217" t="s">
        <v>171</v>
      </c>
      <c r="E284" s="234" t="s">
        <v>19</v>
      </c>
      <c r="F284" s="235" t="s">
        <v>281</v>
      </c>
      <c r="G284" s="233"/>
      <c r="H284" s="236">
        <v>7.5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2" t="s">
        <v>171</v>
      </c>
      <c r="AU284" s="242" t="s">
        <v>167</v>
      </c>
      <c r="AV284" s="14" t="s">
        <v>167</v>
      </c>
      <c r="AW284" s="14" t="s">
        <v>33</v>
      </c>
      <c r="AX284" s="14" t="s">
        <v>71</v>
      </c>
      <c r="AY284" s="242" t="s">
        <v>157</v>
      </c>
    </row>
    <row r="285" s="14" customFormat="1">
      <c r="A285" s="14"/>
      <c r="B285" s="232"/>
      <c r="C285" s="233"/>
      <c r="D285" s="217" t="s">
        <v>171</v>
      </c>
      <c r="E285" s="234" t="s">
        <v>19</v>
      </c>
      <c r="F285" s="235" t="s">
        <v>282</v>
      </c>
      <c r="G285" s="233"/>
      <c r="H285" s="236">
        <v>11.6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2" t="s">
        <v>171</v>
      </c>
      <c r="AU285" s="242" t="s">
        <v>167</v>
      </c>
      <c r="AV285" s="14" t="s">
        <v>167</v>
      </c>
      <c r="AW285" s="14" t="s">
        <v>33</v>
      </c>
      <c r="AX285" s="14" t="s">
        <v>71</v>
      </c>
      <c r="AY285" s="242" t="s">
        <v>157</v>
      </c>
    </row>
    <row r="286" s="14" customFormat="1">
      <c r="A286" s="14"/>
      <c r="B286" s="232"/>
      <c r="C286" s="233"/>
      <c r="D286" s="217" t="s">
        <v>171</v>
      </c>
      <c r="E286" s="234" t="s">
        <v>19</v>
      </c>
      <c r="F286" s="235" t="s">
        <v>283</v>
      </c>
      <c r="G286" s="233"/>
      <c r="H286" s="236">
        <v>4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2" t="s">
        <v>171</v>
      </c>
      <c r="AU286" s="242" t="s">
        <v>167</v>
      </c>
      <c r="AV286" s="14" t="s">
        <v>167</v>
      </c>
      <c r="AW286" s="14" t="s">
        <v>33</v>
      </c>
      <c r="AX286" s="14" t="s">
        <v>71</v>
      </c>
      <c r="AY286" s="242" t="s">
        <v>157</v>
      </c>
    </row>
    <row r="287" s="14" customFormat="1">
      <c r="A287" s="14"/>
      <c r="B287" s="232"/>
      <c r="C287" s="233"/>
      <c r="D287" s="217" t="s">
        <v>171</v>
      </c>
      <c r="E287" s="234" t="s">
        <v>19</v>
      </c>
      <c r="F287" s="235" t="s">
        <v>284</v>
      </c>
      <c r="G287" s="233"/>
      <c r="H287" s="236">
        <v>3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2" t="s">
        <v>171</v>
      </c>
      <c r="AU287" s="242" t="s">
        <v>167</v>
      </c>
      <c r="AV287" s="14" t="s">
        <v>167</v>
      </c>
      <c r="AW287" s="14" t="s">
        <v>33</v>
      </c>
      <c r="AX287" s="14" t="s">
        <v>71</v>
      </c>
      <c r="AY287" s="242" t="s">
        <v>157</v>
      </c>
    </row>
    <row r="288" s="13" customFormat="1">
      <c r="A288" s="13"/>
      <c r="B288" s="222"/>
      <c r="C288" s="223"/>
      <c r="D288" s="217" t="s">
        <v>171</v>
      </c>
      <c r="E288" s="224" t="s">
        <v>19</v>
      </c>
      <c r="F288" s="225" t="s">
        <v>244</v>
      </c>
      <c r="G288" s="223"/>
      <c r="H288" s="224" t="s">
        <v>19</v>
      </c>
      <c r="I288" s="226"/>
      <c r="J288" s="223"/>
      <c r="K288" s="223"/>
      <c r="L288" s="227"/>
      <c r="M288" s="228"/>
      <c r="N288" s="229"/>
      <c r="O288" s="229"/>
      <c r="P288" s="229"/>
      <c r="Q288" s="229"/>
      <c r="R288" s="229"/>
      <c r="S288" s="229"/>
      <c r="T288" s="23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1" t="s">
        <v>171</v>
      </c>
      <c r="AU288" s="231" t="s">
        <v>167</v>
      </c>
      <c r="AV288" s="13" t="s">
        <v>79</v>
      </c>
      <c r="AW288" s="13" t="s">
        <v>33</v>
      </c>
      <c r="AX288" s="13" t="s">
        <v>71</v>
      </c>
      <c r="AY288" s="231" t="s">
        <v>157</v>
      </c>
    </row>
    <row r="289" s="14" customFormat="1">
      <c r="A289" s="14"/>
      <c r="B289" s="232"/>
      <c r="C289" s="233"/>
      <c r="D289" s="217" t="s">
        <v>171</v>
      </c>
      <c r="E289" s="234" t="s">
        <v>19</v>
      </c>
      <c r="F289" s="235" t="s">
        <v>285</v>
      </c>
      <c r="G289" s="233"/>
      <c r="H289" s="236">
        <v>27.600000000000001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2" t="s">
        <v>171</v>
      </c>
      <c r="AU289" s="242" t="s">
        <v>167</v>
      </c>
      <c r="AV289" s="14" t="s">
        <v>167</v>
      </c>
      <c r="AW289" s="14" t="s">
        <v>33</v>
      </c>
      <c r="AX289" s="14" t="s">
        <v>71</v>
      </c>
      <c r="AY289" s="242" t="s">
        <v>157</v>
      </c>
    </row>
    <row r="290" s="13" customFormat="1">
      <c r="A290" s="13"/>
      <c r="B290" s="222"/>
      <c r="C290" s="223"/>
      <c r="D290" s="217" t="s">
        <v>171</v>
      </c>
      <c r="E290" s="224" t="s">
        <v>19</v>
      </c>
      <c r="F290" s="225" t="s">
        <v>253</v>
      </c>
      <c r="G290" s="223"/>
      <c r="H290" s="224" t="s">
        <v>19</v>
      </c>
      <c r="I290" s="226"/>
      <c r="J290" s="223"/>
      <c r="K290" s="223"/>
      <c r="L290" s="227"/>
      <c r="M290" s="228"/>
      <c r="N290" s="229"/>
      <c r="O290" s="229"/>
      <c r="P290" s="229"/>
      <c r="Q290" s="229"/>
      <c r="R290" s="229"/>
      <c r="S290" s="229"/>
      <c r="T290" s="23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1" t="s">
        <v>171</v>
      </c>
      <c r="AU290" s="231" t="s">
        <v>167</v>
      </c>
      <c r="AV290" s="13" t="s">
        <v>79</v>
      </c>
      <c r="AW290" s="13" t="s">
        <v>33</v>
      </c>
      <c r="AX290" s="13" t="s">
        <v>71</v>
      </c>
      <c r="AY290" s="231" t="s">
        <v>157</v>
      </c>
    </row>
    <row r="291" s="14" customFormat="1">
      <c r="A291" s="14"/>
      <c r="B291" s="232"/>
      <c r="C291" s="233"/>
      <c r="D291" s="217" t="s">
        <v>171</v>
      </c>
      <c r="E291" s="234" t="s">
        <v>19</v>
      </c>
      <c r="F291" s="235" t="s">
        <v>286</v>
      </c>
      <c r="G291" s="233"/>
      <c r="H291" s="236">
        <v>4.9000000000000004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2" t="s">
        <v>171</v>
      </c>
      <c r="AU291" s="242" t="s">
        <v>167</v>
      </c>
      <c r="AV291" s="14" t="s">
        <v>167</v>
      </c>
      <c r="AW291" s="14" t="s">
        <v>33</v>
      </c>
      <c r="AX291" s="14" t="s">
        <v>71</v>
      </c>
      <c r="AY291" s="242" t="s">
        <v>157</v>
      </c>
    </row>
    <row r="292" s="13" customFormat="1">
      <c r="A292" s="13"/>
      <c r="B292" s="222"/>
      <c r="C292" s="223"/>
      <c r="D292" s="217" t="s">
        <v>171</v>
      </c>
      <c r="E292" s="224" t="s">
        <v>19</v>
      </c>
      <c r="F292" s="225" t="s">
        <v>221</v>
      </c>
      <c r="G292" s="223"/>
      <c r="H292" s="224" t="s">
        <v>19</v>
      </c>
      <c r="I292" s="226"/>
      <c r="J292" s="223"/>
      <c r="K292" s="223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171</v>
      </c>
      <c r="AU292" s="231" t="s">
        <v>167</v>
      </c>
      <c r="AV292" s="13" t="s">
        <v>79</v>
      </c>
      <c r="AW292" s="13" t="s">
        <v>33</v>
      </c>
      <c r="AX292" s="13" t="s">
        <v>71</v>
      </c>
      <c r="AY292" s="231" t="s">
        <v>157</v>
      </c>
    </row>
    <row r="293" s="14" customFormat="1">
      <c r="A293" s="14"/>
      <c r="B293" s="232"/>
      <c r="C293" s="233"/>
      <c r="D293" s="217" t="s">
        <v>171</v>
      </c>
      <c r="E293" s="234" t="s">
        <v>19</v>
      </c>
      <c r="F293" s="235" t="s">
        <v>287</v>
      </c>
      <c r="G293" s="233"/>
      <c r="H293" s="236">
        <v>10.5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2" t="s">
        <v>171</v>
      </c>
      <c r="AU293" s="242" t="s">
        <v>167</v>
      </c>
      <c r="AV293" s="14" t="s">
        <v>167</v>
      </c>
      <c r="AW293" s="14" t="s">
        <v>33</v>
      </c>
      <c r="AX293" s="14" t="s">
        <v>71</v>
      </c>
      <c r="AY293" s="242" t="s">
        <v>157</v>
      </c>
    </row>
    <row r="294" s="14" customFormat="1">
      <c r="A294" s="14"/>
      <c r="B294" s="232"/>
      <c r="C294" s="233"/>
      <c r="D294" s="217" t="s">
        <v>171</v>
      </c>
      <c r="E294" s="234" t="s">
        <v>19</v>
      </c>
      <c r="F294" s="235" t="s">
        <v>288</v>
      </c>
      <c r="G294" s="233"/>
      <c r="H294" s="236">
        <v>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2" t="s">
        <v>171</v>
      </c>
      <c r="AU294" s="242" t="s">
        <v>167</v>
      </c>
      <c r="AV294" s="14" t="s">
        <v>167</v>
      </c>
      <c r="AW294" s="14" t="s">
        <v>33</v>
      </c>
      <c r="AX294" s="14" t="s">
        <v>71</v>
      </c>
      <c r="AY294" s="242" t="s">
        <v>157</v>
      </c>
    </row>
    <row r="295" s="14" customFormat="1">
      <c r="A295" s="14"/>
      <c r="B295" s="232"/>
      <c r="C295" s="233"/>
      <c r="D295" s="217" t="s">
        <v>171</v>
      </c>
      <c r="E295" s="234" t="s">
        <v>19</v>
      </c>
      <c r="F295" s="235" t="s">
        <v>289</v>
      </c>
      <c r="G295" s="233"/>
      <c r="H295" s="236">
        <v>7.2000000000000002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2" t="s">
        <v>171</v>
      </c>
      <c r="AU295" s="242" t="s">
        <v>167</v>
      </c>
      <c r="AV295" s="14" t="s">
        <v>167</v>
      </c>
      <c r="AW295" s="14" t="s">
        <v>33</v>
      </c>
      <c r="AX295" s="14" t="s">
        <v>71</v>
      </c>
      <c r="AY295" s="242" t="s">
        <v>157</v>
      </c>
    </row>
    <row r="296" s="14" customFormat="1">
      <c r="A296" s="14"/>
      <c r="B296" s="232"/>
      <c r="C296" s="233"/>
      <c r="D296" s="217" t="s">
        <v>171</v>
      </c>
      <c r="E296" s="234" t="s">
        <v>19</v>
      </c>
      <c r="F296" s="235" t="s">
        <v>290</v>
      </c>
      <c r="G296" s="233"/>
      <c r="H296" s="236">
        <v>1.5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2" t="s">
        <v>171</v>
      </c>
      <c r="AU296" s="242" t="s">
        <v>167</v>
      </c>
      <c r="AV296" s="14" t="s">
        <v>167</v>
      </c>
      <c r="AW296" s="14" t="s">
        <v>33</v>
      </c>
      <c r="AX296" s="14" t="s">
        <v>71</v>
      </c>
      <c r="AY296" s="242" t="s">
        <v>157</v>
      </c>
    </row>
    <row r="297" s="14" customFormat="1">
      <c r="A297" s="14"/>
      <c r="B297" s="232"/>
      <c r="C297" s="233"/>
      <c r="D297" s="217" t="s">
        <v>171</v>
      </c>
      <c r="E297" s="234" t="s">
        <v>19</v>
      </c>
      <c r="F297" s="235" t="s">
        <v>291</v>
      </c>
      <c r="G297" s="233"/>
      <c r="H297" s="236">
        <v>2.3999999999999999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2" t="s">
        <v>171</v>
      </c>
      <c r="AU297" s="242" t="s">
        <v>167</v>
      </c>
      <c r="AV297" s="14" t="s">
        <v>167</v>
      </c>
      <c r="AW297" s="14" t="s">
        <v>33</v>
      </c>
      <c r="AX297" s="14" t="s">
        <v>71</v>
      </c>
      <c r="AY297" s="242" t="s">
        <v>157</v>
      </c>
    </row>
    <row r="298" s="14" customFormat="1">
      <c r="A298" s="14"/>
      <c r="B298" s="232"/>
      <c r="C298" s="233"/>
      <c r="D298" s="217" t="s">
        <v>171</v>
      </c>
      <c r="E298" s="234" t="s">
        <v>19</v>
      </c>
      <c r="F298" s="235" t="s">
        <v>292</v>
      </c>
      <c r="G298" s="233"/>
      <c r="H298" s="236">
        <v>1.5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2" t="s">
        <v>171</v>
      </c>
      <c r="AU298" s="242" t="s">
        <v>167</v>
      </c>
      <c r="AV298" s="14" t="s">
        <v>167</v>
      </c>
      <c r="AW298" s="14" t="s">
        <v>33</v>
      </c>
      <c r="AX298" s="14" t="s">
        <v>71</v>
      </c>
      <c r="AY298" s="242" t="s">
        <v>157</v>
      </c>
    </row>
    <row r="299" s="13" customFormat="1">
      <c r="A299" s="13"/>
      <c r="B299" s="222"/>
      <c r="C299" s="223"/>
      <c r="D299" s="217" t="s">
        <v>171</v>
      </c>
      <c r="E299" s="224" t="s">
        <v>19</v>
      </c>
      <c r="F299" s="225" t="s">
        <v>244</v>
      </c>
      <c r="G299" s="223"/>
      <c r="H299" s="224" t="s">
        <v>19</v>
      </c>
      <c r="I299" s="226"/>
      <c r="J299" s="223"/>
      <c r="K299" s="223"/>
      <c r="L299" s="227"/>
      <c r="M299" s="228"/>
      <c r="N299" s="229"/>
      <c r="O299" s="229"/>
      <c r="P299" s="229"/>
      <c r="Q299" s="229"/>
      <c r="R299" s="229"/>
      <c r="S299" s="229"/>
      <c r="T299" s="23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1" t="s">
        <v>171</v>
      </c>
      <c r="AU299" s="231" t="s">
        <v>167</v>
      </c>
      <c r="AV299" s="13" t="s">
        <v>79</v>
      </c>
      <c r="AW299" s="13" t="s">
        <v>33</v>
      </c>
      <c r="AX299" s="13" t="s">
        <v>71</v>
      </c>
      <c r="AY299" s="231" t="s">
        <v>157</v>
      </c>
    </row>
    <row r="300" s="14" customFormat="1">
      <c r="A300" s="14"/>
      <c r="B300" s="232"/>
      <c r="C300" s="233"/>
      <c r="D300" s="217" t="s">
        <v>171</v>
      </c>
      <c r="E300" s="234" t="s">
        <v>19</v>
      </c>
      <c r="F300" s="235" t="s">
        <v>293</v>
      </c>
      <c r="G300" s="233"/>
      <c r="H300" s="236">
        <v>9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2" t="s">
        <v>171</v>
      </c>
      <c r="AU300" s="242" t="s">
        <v>167</v>
      </c>
      <c r="AV300" s="14" t="s">
        <v>167</v>
      </c>
      <c r="AW300" s="14" t="s">
        <v>33</v>
      </c>
      <c r="AX300" s="14" t="s">
        <v>71</v>
      </c>
      <c r="AY300" s="242" t="s">
        <v>157</v>
      </c>
    </row>
    <row r="301" s="13" customFormat="1">
      <c r="A301" s="13"/>
      <c r="B301" s="222"/>
      <c r="C301" s="223"/>
      <c r="D301" s="217" t="s">
        <v>171</v>
      </c>
      <c r="E301" s="224" t="s">
        <v>19</v>
      </c>
      <c r="F301" s="225" t="s">
        <v>253</v>
      </c>
      <c r="G301" s="223"/>
      <c r="H301" s="224" t="s">
        <v>19</v>
      </c>
      <c r="I301" s="226"/>
      <c r="J301" s="223"/>
      <c r="K301" s="223"/>
      <c r="L301" s="227"/>
      <c r="M301" s="228"/>
      <c r="N301" s="229"/>
      <c r="O301" s="229"/>
      <c r="P301" s="229"/>
      <c r="Q301" s="229"/>
      <c r="R301" s="229"/>
      <c r="S301" s="229"/>
      <c r="T301" s="23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1" t="s">
        <v>171</v>
      </c>
      <c r="AU301" s="231" t="s">
        <v>167</v>
      </c>
      <c r="AV301" s="13" t="s">
        <v>79</v>
      </c>
      <c r="AW301" s="13" t="s">
        <v>33</v>
      </c>
      <c r="AX301" s="13" t="s">
        <v>71</v>
      </c>
      <c r="AY301" s="231" t="s">
        <v>157</v>
      </c>
    </row>
    <row r="302" s="14" customFormat="1">
      <c r="A302" s="14"/>
      <c r="B302" s="232"/>
      <c r="C302" s="233"/>
      <c r="D302" s="217" t="s">
        <v>171</v>
      </c>
      <c r="E302" s="234" t="s">
        <v>19</v>
      </c>
      <c r="F302" s="235" t="s">
        <v>294</v>
      </c>
      <c r="G302" s="233"/>
      <c r="H302" s="236">
        <v>1.8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2" t="s">
        <v>171</v>
      </c>
      <c r="AU302" s="242" t="s">
        <v>167</v>
      </c>
      <c r="AV302" s="14" t="s">
        <v>167</v>
      </c>
      <c r="AW302" s="14" t="s">
        <v>33</v>
      </c>
      <c r="AX302" s="14" t="s">
        <v>71</v>
      </c>
      <c r="AY302" s="242" t="s">
        <v>157</v>
      </c>
    </row>
    <row r="303" s="15" customFormat="1">
      <c r="A303" s="15"/>
      <c r="B303" s="243"/>
      <c r="C303" s="244"/>
      <c r="D303" s="217" t="s">
        <v>171</v>
      </c>
      <c r="E303" s="245" t="s">
        <v>19</v>
      </c>
      <c r="F303" s="246" t="s">
        <v>191</v>
      </c>
      <c r="G303" s="244"/>
      <c r="H303" s="247">
        <v>197.20000000000002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3" t="s">
        <v>171</v>
      </c>
      <c r="AU303" s="253" t="s">
        <v>167</v>
      </c>
      <c r="AV303" s="15" t="s">
        <v>166</v>
      </c>
      <c r="AW303" s="15" t="s">
        <v>33</v>
      </c>
      <c r="AX303" s="15" t="s">
        <v>79</v>
      </c>
      <c r="AY303" s="253" t="s">
        <v>157</v>
      </c>
    </row>
    <row r="304" s="2" customFormat="1" ht="24.15" customHeight="1">
      <c r="A304" s="38"/>
      <c r="B304" s="39"/>
      <c r="C304" s="254" t="s">
        <v>90</v>
      </c>
      <c r="D304" s="254" t="s">
        <v>202</v>
      </c>
      <c r="E304" s="255" t="s">
        <v>295</v>
      </c>
      <c r="F304" s="256" t="s">
        <v>296</v>
      </c>
      <c r="G304" s="257" t="s">
        <v>275</v>
      </c>
      <c r="H304" s="258">
        <v>167.16</v>
      </c>
      <c r="I304" s="259"/>
      <c r="J304" s="260">
        <f>ROUND(I304*H304,2)</f>
        <v>0</v>
      </c>
      <c r="K304" s="256" t="s">
        <v>165</v>
      </c>
      <c r="L304" s="261"/>
      <c r="M304" s="262" t="s">
        <v>19</v>
      </c>
      <c r="N304" s="263" t="s">
        <v>43</v>
      </c>
      <c r="O304" s="84"/>
      <c r="P304" s="213">
        <f>O304*H304</f>
        <v>0</v>
      </c>
      <c r="Q304" s="213">
        <v>4.0000000000000003E-05</v>
      </c>
      <c r="R304" s="213">
        <f>Q304*H304</f>
        <v>0.0066864000000000003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205</v>
      </c>
      <c r="AT304" s="215" t="s">
        <v>202</v>
      </c>
      <c r="AU304" s="215" t="s">
        <v>167</v>
      </c>
      <c r="AY304" s="17" t="s">
        <v>157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167</v>
      </c>
      <c r="BK304" s="216">
        <f>ROUND(I304*H304,2)</f>
        <v>0</v>
      </c>
      <c r="BL304" s="17" t="s">
        <v>166</v>
      </c>
      <c r="BM304" s="215" t="s">
        <v>297</v>
      </c>
    </row>
    <row r="305" s="2" customFormat="1">
      <c r="A305" s="38"/>
      <c r="B305" s="39"/>
      <c r="C305" s="40"/>
      <c r="D305" s="217" t="s">
        <v>169</v>
      </c>
      <c r="E305" s="40"/>
      <c r="F305" s="218" t="s">
        <v>296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169</v>
      </c>
      <c r="AU305" s="17" t="s">
        <v>167</v>
      </c>
    </row>
    <row r="306" s="13" customFormat="1">
      <c r="A306" s="13"/>
      <c r="B306" s="222"/>
      <c r="C306" s="223"/>
      <c r="D306" s="217" t="s">
        <v>171</v>
      </c>
      <c r="E306" s="224" t="s">
        <v>19</v>
      </c>
      <c r="F306" s="225" t="s">
        <v>221</v>
      </c>
      <c r="G306" s="223"/>
      <c r="H306" s="224" t="s">
        <v>19</v>
      </c>
      <c r="I306" s="226"/>
      <c r="J306" s="223"/>
      <c r="K306" s="223"/>
      <c r="L306" s="227"/>
      <c r="M306" s="228"/>
      <c r="N306" s="229"/>
      <c r="O306" s="229"/>
      <c r="P306" s="229"/>
      <c r="Q306" s="229"/>
      <c r="R306" s="229"/>
      <c r="S306" s="229"/>
      <c r="T306" s="23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1" t="s">
        <v>171</v>
      </c>
      <c r="AU306" s="231" t="s">
        <v>167</v>
      </c>
      <c r="AV306" s="13" t="s">
        <v>79</v>
      </c>
      <c r="AW306" s="13" t="s">
        <v>33</v>
      </c>
      <c r="AX306" s="13" t="s">
        <v>71</v>
      </c>
      <c r="AY306" s="231" t="s">
        <v>157</v>
      </c>
    </row>
    <row r="307" s="14" customFormat="1">
      <c r="A307" s="14"/>
      <c r="B307" s="232"/>
      <c r="C307" s="233"/>
      <c r="D307" s="217" t="s">
        <v>171</v>
      </c>
      <c r="E307" s="234" t="s">
        <v>19</v>
      </c>
      <c r="F307" s="235" t="s">
        <v>278</v>
      </c>
      <c r="G307" s="233"/>
      <c r="H307" s="236">
        <v>31.5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2" t="s">
        <v>171</v>
      </c>
      <c r="AU307" s="242" t="s">
        <v>167</v>
      </c>
      <c r="AV307" s="14" t="s">
        <v>167</v>
      </c>
      <c r="AW307" s="14" t="s">
        <v>33</v>
      </c>
      <c r="AX307" s="14" t="s">
        <v>71</v>
      </c>
      <c r="AY307" s="242" t="s">
        <v>157</v>
      </c>
    </row>
    <row r="308" s="14" customFormat="1">
      <c r="A308" s="14"/>
      <c r="B308" s="232"/>
      <c r="C308" s="233"/>
      <c r="D308" s="217" t="s">
        <v>171</v>
      </c>
      <c r="E308" s="234" t="s">
        <v>19</v>
      </c>
      <c r="F308" s="235" t="s">
        <v>279</v>
      </c>
      <c r="G308" s="233"/>
      <c r="H308" s="236">
        <v>21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2" t="s">
        <v>171</v>
      </c>
      <c r="AU308" s="242" t="s">
        <v>167</v>
      </c>
      <c r="AV308" s="14" t="s">
        <v>167</v>
      </c>
      <c r="AW308" s="14" t="s">
        <v>33</v>
      </c>
      <c r="AX308" s="14" t="s">
        <v>71</v>
      </c>
      <c r="AY308" s="242" t="s">
        <v>157</v>
      </c>
    </row>
    <row r="309" s="14" customFormat="1">
      <c r="A309" s="14"/>
      <c r="B309" s="232"/>
      <c r="C309" s="233"/>
      <c r="D309" s="217" t="s">
        <v>171</v>
      </c>
      <c r="E309" s="234" t="s">
        <v>19</v>
      </c>
      <c r="F309" s="235" t="s">
        <v>280</v>
      </c>
      <c r="G309" s="233"/>
      <c r="H309" s="236">
        <v>43.200000000000003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2" t="s">
        <v>171</v>
      </c>
      <c r="AU309" s="242" t="s">
        <v>167</v>
      </c>
      <c r="AV309" s="14" t="s">
        <v>167</v>
      </c>
      <c r="AW309" s="14" t="s">
        <v>33</v>
      </c>
      <c r="AX309" s="14" t="s">
        <v>71</v>
      </c>
      <c r="AY309" s="242" t="s">
        <v>157</v>
      </c>
    </row>
    <row r="310" s="14" customFormat="1">
      <c r="A310" s="14"/>
      <c r="B310" s="232"/>
      <c r="C310" s="233"/>
      <c r="D310" s="217" t="s">
        <v>171</v>
      </c>
      <c r="E310" s="234" t="s">
        <v>19</v>
      </c>
      <c r="F310" s="235" t="s">
        <v>281</v>
      </c>
      <c r="G310" s="233"/>
      <c r="H310" s="236">
        <v>7.5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2" t="s">
        <v>171</v>
      </c>
      <c r="AU310" s="242" t="s">
        <v>167</v>
      </c>
      <c r="AV310" s="14" t="s">
        <v>167</v>
      </c>
      <c r="AW310" s="14" t="s">
        <v>33</v>
      </c>
      <c r="AX310" s="14" t="s">
        <v>71</v>
      </c>
      <c r="AY310" s="242" t="s">
        <v>157</v>
      </c>
    </row>
    <row r="311" s="14" customFormat="1">
      <c r="A311" s="14"/>
      <c r="B311" s="232"/>
      <c r="C311" s="233"/>
      <c r="D311" s="217" t="s">
        <v>171</v>
      </c>
      <c r="E311" s="234" t="s">
        <v>19</v>
      </c>
      <c r="F311" s="235" t="s">
        <v>282</v>
      </c>
      <c r="G311" s="233"/>
      <c r="H311" s="236">
        <v>11.6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2" t="s">
        <v>171</v>
      </c>
      <c r="AU311" s="242" t="s">
        <v>167</v>
      </c>
      <c r="AV311" s="14" t="s">
        <v>167</v>
      </c>
      <c r="AW311" s="14" t="s">
        <v>33</v>
      </c>
      <c r="AX311" s="14" t="s">
        <v>71</v>
      </c>
      <c r="AY311" s="242" t="s">
        <v>157</v>
      </c>
    </row>
    <row r="312" s="14" customFormat="1">
      <c r="A312" s="14"/>
      <c r="B312" s="232"/>
      <c r="C312" s="233"/>
      <c r="D312" s="217" t="s">
        <v>171</v>
      </c>
      <c r="E312" s="234" t="s">
        <v>19</v>
      </c>
      <c r="F312" s="235" t="s">
        <v>283</v>
      </c>
      <c r="G312" s="233"/>
      <c r="H312" s="236">
        <v>4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2" t="s">
        <v>171</v>
      </c>
      <c r="AU312" s="242" t="s">
        <v>167</v>
      </c>
      <c r="AV312" s="14" t="s">
        <v>167</v>
      </c>
      <c r="AW312" s="14" t="s">
        <v>33</v>
      </c>
      <c r="AX312" s="14" t="s">
        <v>71</v>
      </c>
      <c r="AY312" s="242" t="s">
        <v>157</v>
      </c>
    </row>
    <row r="313" s="14" customFormat="1">
      <c r="A313" s="14"/>
      <c r="B313" s="232"/>
      <c r="C313" s="233"/>
      <c r="D313" s="217" t="s">
        <v>171</v>
      </c>
      <c r="E313" s="234" t="s">
        <v>19</v>
      </c>
      <c r="F313" s="235" t="s">
        <v>284</v>
      </c>
      <c r="G313" s="233"/>
      <c r="H313" s="236">
        <v>3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2" t="s">
        <v>171</v>
      </c>
      <c r="AU313" s="242" t="s">
        <v>167</v>
      </c>
      <c r="AV313" s="14" t="s">
        <v>167</v>
      </c>
      <c r="AW313" s="14" t="s">
        <v>33</v>
      </c>
      <c r="AX313" s="14" t="s">
        <v>71</v>
      </c>
      <c r="AY313" s="242" t="s">
        <v>157</v>
      </c>
    </row>
    <row r="314" s="13" customFormat="1">
      <c r="A314" s="13"/>
      <c r="B314" s="222"/>
      <c r="C314" s="223"/>
      <c r="D314" s="217" t="s">
        <v>171</v>
      </c>
      <c r="E314" s="224" t="s">
        <v>19</v>
      </c>
      <c r="F314" s="225" t="s">
        <v>244</v>
      </c>
      <c r="G314" s="223"/>
      <c r="H314" s="224" t="s">
        <v>19</v>
      </c>
      <c r="I314" s="226"/>
      <c r="J314" s="223"/>
      <c r="K314" s="223"/>
      <c r="L314" s="227"/>
      <c r="M314" s="228"/>
      <c r="N314" s="229"/>
      <c r="O314" s="229"/>
      <c r="P314" s="229"/>
      <c r="Q314" s="229"/>
      <c r="R314" s="229"/>
      <c r="S314" s="229"/>
      <c r="T314" s="23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1" t="s">
        <v>171</v>
      </c>
      <c r="AU314" s="231" t="s">
        <v>167</v>
      </c>
      <c r="AV314" s="13" t="s">
        <v>79</v>
      </c>
      <c r="AW314" s="13" t="s">
        <v>33</v>
      </c>
      <c r="AX314" s="13" t="s">
        <v>71</v>
      </c>
      <c r="AY314" s="231" t="s">
        <v>157</v>
      </c>
    </row>
    <row r="315" s="14" customFormat="1">
      <c r="A315" s="14"/>
      <c r="B315" s="232"/>
      <c r="C315" s="233"/>
      <c r="D315" s="217" t="s">
        <v>171</v>
      </c>
      <c r="E315" s="234" t="s">
        <v>19</v>
      </c>
      <c r="F315" s="235" t="s">
        <v>285</v>
      </c>
      <c r="G315" s="233"/>
      <c r="H315" s="236">
        <v>27.600000000000001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2" t="s">
        <v>171</v>
      </c>
      <c r="AU315" s="242" t="s">
        <v>167</v>
      </c>
      <c r="AV315" s="14" t="s">
        <v>167</v>
      </c>
      <c r="AW315" s="14" t="s">
        <v>33</v>
      </c>
      <c r="AX315" s="14" t="s">
        <v>71</v>
      </c>
      <c r="AY315" s="242" t="s">
        <v>157</v>
      </c>
    </row>
    <row r="316" s="13" customFormat="1">
      <c r="A316" s="13"/>
      <c r="B316" s="222"/>
      <c r="C316" s="223"/>
      <c r="D316" s="217" t="s">
        <v>171</v>
      </c>
      <c r="E316" s="224" t="s">
        <v>19</v>
      </c>
      <c r="F316" s="225" t="s">
        <v>253</v>
      </c>
      <c r="G316" s="223"/>
      <c r="H316" s="224" t="s">
        <v>19</v>
      </c>
      <c r="I316" s="226"/>
      <c r="J316" s="223"/>
      <c r="K316" s="223"/>
      <c r="L316" s="227"/>
      <c r="M316" s="228"/>
      <c r="N316" s="229"/>
      <c r="O316" s="229"/>
      <c r="P316" s="229"/>
      <c r="Q316" s="229"/>
      <c r="R316" s="229"/>
      <c r="S316" s="229"/>
      <c r="T316" s="23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1" t="s">
        <v>171</v>
      </c>
      <c r="AU316" s="231" t="s">
        <v>167</v>
      </c>
      <c r="AV316" s="13" t="s">
        <v>79</v>
      </c>
      <c r="AW316" s="13" t="s">
        <v>33</v>
      </c>
      <c r="AX316" s="13" t="s">
        <v>71</v>
      </c>
      <c r="AY316" s="231" t="s">
        <v>157</v>
      </c>
    </row>
    <row r="317" s="14" customFormat="1">
      <c r="A317" s="14"/>
      <c r="B317" s="232"/>
      <c r="C317" s="233"/>
      <c r="D317" s="217" t="s">
        <v>171</v>
      </c>
      <c r="E317" s="234" t="s">
        <v>19</v>
      </c>
      <c r="F317" s="235" t="s">
        <v>298</v>
      </c>
      <c r="G317" s="233"/>
      <c r="H317" s="236">
        <v>9.8000000000000007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2" t="s">
        <v>171</v>
      </c>
      <c r="AU317" s="242" t="s">
        <v>167</v>
      </c>
      <c r="AV317" s="14" t="s">
        <v>167</v>
      </c>
      <c r="AW317" s="14" t="s">
        <v>33</v>
      </c>
      <c r="AX317" s="14" t="s">
        <v>71</v>
      </c>
      <c r="AY317" s="242" t="s">
        <v>157</v>
      </c>
    </row>
    <row r="318" s="15" customFormat="1">
      <c r="A318" s="15"/>
      <c r="B318" s="243"/>
      <c r="C318" s="244"/>
      <c r="D318" s="217" t="s">
        <v>171</v>
      </c>
      <c r="E318" s="245" t="s">
        <v>19</v>
      </c>
      <c r="F318" s="246" t="s">
        <v>191</v>
      </c>
      <c r="G318" s="244"/>
      <c r="H318" s="247">
        <v>159.20000000000002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3" t="s">
        <v>171</v>
      </c>
      <c r="AU318" s="253" t="s">
        <v>167</v>
      </c>
      <c r="AV318" s="15" t="s">
        <v>166</v>
      </c>
      <c r="AW318" s="15" t="s">
        <v>33</v>
      </c>
      <c r="AX318" s="15" t="s">
        <v>79</v>
      </c>
      <c r="AY318" s="253" t="s">
        <v>157</v>
      </c>
    </row>
    <row r="319" s="14" customFormat="1">
      <c r="A319" s="14"/>
      <c r="B319" s="232"/>
      <c r="C319" s="233"/>
      <c r="D319" s="217" t="s">
        <v>171</v>
      </c>
      <c r="E319" s="233"/>
      <c r="F319" s="235" t="s">
        <v>299</v>
      </c>
      <c r="G319" s="233"/>
      <c r="H319" s="236">
        <v>167.16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2" t="s">
        <v>171</v>
      </c>
      <c r="AU319" s="242" t="s">
        <v>167</v>
      </c>
      <c r="AV319" s="14" t="s">
        <v>167</v>
      </c>
      <c r="AW319" s="14" t="s">
        <v>4</v>
      </c>
      <c r="AX319" s="14" t="s">
        <v>79</v>
      </c>
      <c r="AY319" s="242" t="s">
        <v>157</v>
      </c>
    </row>
    <row r="320" s="2" customFormat="1" ht="24.15" customHeight="1">
      <c r="A320" s="38"/>
      <c r="B320" s="39"/>
      <c r="C320" s="254" t="s">
        <v>93</v>
      </c>
      <c r="D320" s="254" t="s">
        <v>202</v>
      </c>
      <c r="E320" s="255" t="s">
        <v>300</v>
      </c>
      <c r="F320" s="256" t="s">
        <v>301</v>
      </c>
      <c r="G320" s="257" t="s">
        <v>275</v>
      </c>
      <c r="H320" s="258">
        <v>45.045000000000002</v>
      </c>
      <c r="I320" s="259"/>
      <c r="J320" s="260">
        <f>ROUND(I320*H320,2)</f>
        <v>0</v>
      </c>
      <c r="K320" s="256" t="s">
        <v>165</v>
      </c>
      <c r="L320" s="261"/>
      <c r="M320" s="262" t="s">
        <v>19</v>
      </c>
      <c r="N320" s="263" t="s">
        <v>43</v>
      </c>
      <c r="O320" s="84"/>
      <c r="P320" s="213">
        <f>O320*H320</f>
        <v>0</v>
      </c>
      <c r="Q320" s="213">
        <v>0.00029999999999999997</v>
      </c>
      <c r="R320" s="213">
        <f>Q320*H320</f>
        <v>0.0135135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205</v>
      </c>
      <c r="AT320" s="215" t="s">
        <v>202</v>
      </c>
      <c r="AU320" s="215" t="s">
        <v>167</v>
      </c>
      <c r="AY320" s="17" t="s">
        <v>157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167</v>
      </c>
      <c r="BK320" s="216">
        <f>ROUND(I320*H320,2)</f>
        <v>0</v>
      </c>
      <c r="BL320" s="17" t="s">
        <v>166</v>
      </c>
      <c r="BM320" s="215" t="s">
        <v>302</v>
      </c>
    </row>
    <row r="321" s="2" customFormat="1">
      <c r="A321" s="38"/>
      <c r="B321" s="39"/>
      <c r="C321" s="40"/>
      <c r="D321" s="217" t="s">
        <v>169</v>
      </c>
      <c r="E321" s="40"/>
      <c r="F321" s="218" t="s">
        <v>301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169</v>
      </c>
      <c r="AU321" s="17" t="s">
        <v>167</v>
      </c>
    </row>
    <row r="322" s="13" customFormat="1">
      <c r="A322" s="13"/>
      <c r="B322" s="222"/>
      <c r="C322" s="223"/>
      <c r="D322" s="217" t="s">
        <v>171</v>
      </c>
      <c r="E322" s="224" t="s">
        <v>19</v>
      </c>
      <c r="F322" s="225" t="s">
        <v>221</v>
      </c>
      <c r="G322" s="223"/>
      <c r="H322" s="224" t="s">
        <v>19</v>
      </c>
      <c r="I322" s="226"/>
      <c r="J322" s="223"/>
      <c r="K322" s="223"/>
      <c r="L322" s="227"/>
      <c r="M322" s="228"/>
      <c r="N322" s="229"/>
      <c r="O322" s="229"/>
      <c r="P322" s="229"/>
      <c r="Q322" s="229"/>
      <c r="R322" s="229"/>
      <c r="S322" s="229"/>
      <c r="T322" s="23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1" t="s">
        <v>171</v>
      </c>
      <c r="AU322" s="231" t="s">
        <v>167</v>
      </c>
      <c r="AV322" s="13" t="s">
        <v>79</v>
      </c>
      <c r="AW322" s="13" t="s">
        <v>33</v>
      </c>
      <c r="AX322" s="13" t="s">
        <v>71</v>
      </c>
      <c r="AY322" s="231" t="s">
        <v>157</v>
      </c>
    </row>
    <row r="323" s="14" customFormat="1">
      <c r="A323" s="14"/>
      <c r="B323" s="232"/>
      <c r="C323" s="233"/>
      <c r="D323" s="217" t="s">
        <v>171</v>
      </c>
      <c r="E323" s="234" t="s">
        <v>19</v>
      </c>
      <c r="F323" s="235" t="s">
        <v>287</v>
      </c>
      <c r="G323" s="233"/>
      <c r="H323" s="236">
        <v>10.5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2" t="s">
        <v>171</v>
      </c>
      <c r="AU323" s="242" t="s">
        <v>167</v>
      </c>
      <c r="AV323" s="14" t="s">
        <v>167</v>
      </c>
      <c r="AW323" s="14" t="s">
        <v>33</v>
      </c>
      <c r="AX323" s="14" t="s">
        <v>71</v>
      </c>
      <c r="AY323" s="242" t="s">
        <v>157</v>
      </c>
    </row>
    <row r="324" s="14" customFormat="1">
      <c r="A324" s="14"/>
      <c r="B324" s="232"/>
      <c r="C324" s="233"/>
      <c r="D324" s="217" t="s">
        <v>171</v>
      </c>
      <c r="E324" s="234" t="s">
        <v>19</v>
      </c>
      <c r="F324" s="235" t="s">
        <v>288</v>
      </c>
      <c r="G324" s="233"/>
      <c r="H324" s="236">
        <v>9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2" t="s">
        <v>171</v>
      </c>
      <c r="AU324" s="242" t="s">
        <v>167</v>
      </c>
      <c r="AV324" s="14" t="s">
        <v>167</v>
      </c>
      <c r="AW324" s="14" t="s">
        <v>33</v>
      </c>
      <c r="AX324" s="14" t="s">
        <v>71</v>
      </c>
      <c r="AY324" s="242" t="s">
        <v>157</v>
      </c>
    </row>
    <row r="325" s="14" customFormat="1">
      <c r="A325" s="14"/>
      <c r="B325" s="232"/>
      <c r="C325" s="233"/>
      <c r="D325" s="217" t="s">
        <v>171</v>
      </c>
      <c r="E325" s="234" t="s">
        <v>19</v>
      </c>
      <c r="F325" s="235" t="s">
        <v>289</v>
      </c>
      <c r="G325" s="233"/>
      <c r="H325" s="236">
        <v>7.2000000000000002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2" t="s">
        <v>171</v>
      </c>
      <c r="AU325" s="242" t="s">
        <v>167</v>
      </c>
      <c r="AV325" s="14" t="s">
        <v>167</v>
      </c>
      <c r="AW325" s="14" t="s">
        <v>33</v>
      </c>
      <c r="AX325" s="14" t="s">
        <v>71</v>
      </c>
      <c r="AY325" s="242" t="s">
        <v>157</v>
      </c>
    </row>
    <row r="326" s="14" customFormat="1">
      <c r="A326" s="14"/>
      <c r="B326" s="232"/>
      <c r="C326" s="233"/>
      <c r="D326" s="217" t="s">
        <v>171</v>
      </c>
      <c r="E326" s="234" t="s">
        <v>19</v>
      </c>
      <c r="F326" s="235" t="s">
        <v>290</v>
      </c>
      <c r="G326" s="233"/>
      <c r="H326" s="236">
        <v>1.5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2" t="s">
        <v>171</v>
      </c>
      <c r="AU326" s="242" t="s">
        <v>167</v>
      </c>
      <c r="AV326" s="14" t="s">
        <v>167</v>
      </c>
      <c r="AW326" s="14" t="s">
        <v>33</v>
      </c>
      <c r="AX326" s="14" t="s">
        <v>71</v>
      </c>
      <c r="AY326" s="242" t="s">
        <v>157</v>
      </c>
    </row>
    <row r="327" s="14" customFormat="1">
      <c r="A327" s="14"/>
      <c r="B327" s="232"/>
      <c r="C327" s="233"/>
      <c r="D327" s="217" t="s">
        <v>171</v>
      </c>
      <c r="E327" s="234" t="s">
        <v>19</v>
      </c>
      <c r="F327" s="235" t="s">
        <v>291</v>
      </c>
      <c r="G327" s="233"/>
      <c r="H327" s="236">
        <v>2.3999999999999999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2" t="s">
        <v>171</v>
      </c>
      <c r="AU327" s="242" t="s">
        <v>167</v>
      </c>
      <c r="AV327" s="14" t="s">
        <v>167</v>
      </c>
      <c r="AW327" s="14" t="s">
        <v>33</v>
      </c>
      <c r="AX327" s="14" t="s">
        <v>71</v>
      </c>
      <c r="AY327" s="242" t="s">
        <v>157</v>
      </c>
    </row>
    <row r="328" s="14" customFormat="1">
      <c r="A328" s="14"/>
      <c r="B328" s="232"/>
      <c r="C328" s="233"/>
      <c r="D328" s="217" t="s">
        <v>171</v>
      </c>
      <c r="E328" s="234" t="s">
        <v>19</v>
      </c>
      <c r="F328" s="235" t="s">
        <v>292</v>
      </c>
      <c r="G328" s="233"/>
      <c r="H328" s="236">
        <v>1.5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2" t="s">
        <v>171</v>
      </c>
      <c r="AU328" s="242" t="s">
        <v>167</v>
      </c>
      <c r="AV328" s="14" t="s">
        <v>167</v>
      </c>
      <c r="AW328" s="14" t="s">
        <v>33</v>
      </c>
      <c r="AX328" s="14" t="s">
        <v>71</v>
      </c>
      <c r="AY328" s="242" t="s">
        <v>157</v>
      </c>
    </row>
    <row r="329" s="13" customFormat="1">
      <c r="A329" s="13"/>
      <c r="B329" s="222"/>
      <c r="C329" s="223"/>
      <c r="D329" s="217" t="s">
        <v>171</v>
      </c>
      <c r="E329" s="224" t="s">
        <v>19</v>
      </c>
      <c r="F329" s="225" t="s">
        <v>244</v>
      </c>
      <c r="G329" s="223"/>
      <c r="H329" s="224" t="s">
        <v>19</v>
      </c>
      <c r="I329" s="226"/>
      <c r="J329" s="223"/>
      <c r="K329" s="223"/>
      <c r="L329" s="227"/>
      <c r="M329" s="228"/>
      <c r="N329" s="229"/>
      <c r="O329" s="229"/>
      <c r="P329" s="229"/>
      <c r="Q329" s="229"/>
      <c r="R329" s="229"/>
      <c r="S329" s="229"/>
      <c r="T329" s="23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1" t="s">
        <v>171</v>
      </c>
      <c r="AU329" s="231" t="s">
        <v>167</v>
      </c>
      <c r="AV329" s="13" t="s">
        <v>79</v>
      </c>
      <c r="AW329" s="13" t="s">
        <v>33</v>
      </c>
      <c r="AX329" s="13" t="s">
        <v>71</v>
      </c>
      <c r="AY329" s="231" t="s">
        <v>157</v>
      </c>
    </row>
    <row r="330" s="14" customFormat="1">
      <c r="A330" s="14"/>
      <c r="B330" s="232"/>
      <c r="C330" s="233"/>
      <c r="D330" s="217" t="s">
        <v>171</v>
      </c>
      <c r="E330" s="234" t="s">
        <v>19</v>
      </c>
      <c r="F330" s="235" t="s">
        <v>293</v>
      </c>
      <c r="G330" s="233"/>
      <c r="H330" s="236">
        <v>9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2" t="s">
        <v>171</v>
      </c>
      <c r="AU330" s="242" t="s">
        <v>167</v>
      </c>
      <c r="AV330" s="14" t="s">
        <v>167</v>
      </c>
      <c r="AW330" s="14" t="s">
        <v>33</v>
      </c>
      <c r="AX330" s="14" t="s">
        <v>71</v>
      </c>
      <c r="AY330" s="242" t="s">
        <v>157</v>
      </c>
    </row>
    <row r="331" s="13" customFormat="1">
      <c r="A331" s="13"/>
      <c r="B331" s="222"/>
      <c r="C331" s="223"/>
      <c r="D331" s="217" t="s">
        <v>171</v>
      </c>
      <c r="E331" s="224" t="s">
        <v>19</v>
      </c>
      <c r="F331" s="225" t="s">
        <v>253</v>
      </c>
      <c r="G331" s="223"/>
      <c r="H331" s="224" t="s">
        <v>19</v>
      </c>
      <c r="I331" s="226"/>
      <c r="J331" s="223"/>
      <c r="K331" s="223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171</v>
      </c>
      <c r="AU331" s="231" t="s">
        <v>167</v>
      </c>
      <c r="AV331" s="13" t="s">
        <v>79</v>
      </c>
      <c r="AW331" s="13" t="s">
        <v>33</v>
      </c>
      <c r="AX331" s="13" t="s">
        <v>71</v>
      </c>
      <c r="AY331" s="231" t="s">
        <v>157</v>
      </c>
    </row>
    <row r="332" s="14" customFormat="1">
      <c r="A332" s="14"/>
      <c r="B332" s="232"/>
      <c r="C332" s="233"/>
      <c r="D332" s="217" t="s">
        <v>171</v>
      </c>
      <c r="E332" s="234" t="s">
        <v>19</v>
      </c>
      <c r="F332" s="235" t="s">
        <v>294</v>
      </c>
      <c r="G332" s="233"/>
      <c r="H332" s="236">
        <v>1.8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2" t="s">
        <v>171</v>
      </c>
      <c r="AU332" s="242" t="s">
        <v>167</v>
      </c>
      <c r="AV332" s="14" t="s">
        <v>167</v>
      </c>
      <c r="AW332" s="14" t="s">
        <v>33</v>
      </c>
      <c r="AX332" s="14" t="s">
        <v>71</v>
      </c>
      <c r="AY332" s="242" t="s">
        <v>157</v>
      </c>
    </row>
    <row r="333" s="15" customFormat="1">
      <c r="A333" s="15"/>
      <c r="B333" s="243"/>
      <c r="C333" s="244"/>
      <c r="D333" s="217" t="s">
        <v>171</v>
      </c>
      <c r="E333" s="245" t="s">
        <v>19</v>
      </c>
      <c r="F333" s="246" t="s">
        <v>191</v>
      </c>
      <c r="G333" s="244"/>
      <c r="H333" s="247">
        <v>42.899999999999991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3" t="s">
        <v>171</v>
      </c>
      <c r="AU333" s="253" t="s">
        <v>167</v>
      </c>
      <c r="AV333" s="15" t="s">
        <v>166</v>
      </c>
      <c r="AW333" s="15" t="s">
        <v>33</v>
      </c>
      <c r="AX333" s="15" t="s">
        <v>79</v>
      </c>
      <c r="AY333" s="253" t="s">
        <v>157</v>
      </c>
    </row>
    <row r="334" s="14" customFormat="1">
      <c r="A334" s="14"/>
      <c r="B334" s="232"/>
      <c r="C334" s="233"/>
      <c r="D334" s="217" t="s">
        <v>171</v>
      </c>
      <c r="E334" s="233"/>
      <c r="F334" s="235" t="s">
        <v>303</v>
      </c>
      <c r="G334" s="233"/>
      <c r="H334" s="236">
        <v>45.045000000000002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2" t="s">
        <v>171</v>
      </c>
      <c r="AU334" s="242" t="s">
        <v>167</v>
      </c>
      <c r="AV334" s="14" t="s">
        <v>167</v>
      </c>
      <c r="AW334" s="14" t="s">
        <v>4</v>
      </c>
      <c r="AX334" s="14" t="s">
        <v>79</v>
      </c>
      <c r="AY334" s="242" t="s">
        <v>157</v>
      </c>
    </row>
    <row r="335" s="2" customFormat="1" ht="37.8" customHeight="1">
      <c r="A335" s="38"/>
      <c r="B335" s="39"/>
      <c r="C335" s="204" t="s">
        <v>96</v>
      </c>
      <c r="D335" s="204" t="s">
        <v>161</v>
      </c>
      <c r="E335" s="205" t="s">
        <v>304</v>
      </c>
      <c r="F335" s="206" t="s">
        <v>305</v>
      </c>
      <c r="G335" s="207" t="s">
        <v>164</v>
      </c>
      <c r="H335" s="208">
        <v>39.799999999999997</v>
      </c>
      <c r="I335" s="209"/>
      <c r="J335" s="210">
        <f>ROUND(I335*H335,2)</f>
        <v>0</v>
      </c>
      <c r="K335" s="206" t="s">
        <v>165</v>
      </c>
      <c r="L335" s="44"/>
      <c r="M335" s="211" t="s">
        <v>19</v>
      </c>
      <c r="N335" s="212" t="s">
        <v>43</v>
      </c>
      <c r="O335" s="84"/>
      <c r="P335" s="213">
        <f>O335*H335</f>
        <v>0</v>
      </c>
      <c r="Q335" s="213">
        <v>0.0085199999999999998</v>
      </c>
      <c r="R335" s="213">
        <f>Q335*H335</f>
        <v>0.33909599999999995</v>
      </c>
      <c r="S335" s="213">
        <v>0</v>
      </c>
      <c r="T335" s="21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5" t="s">
        <v>166</v>
      </c>
      <c r="AT335" s="215" t="s">
        <v>161</v>
      </c>
      <c r="AU335" s="215" t="s">
        <v>167</v>
      </c>
      <c r="AY335" s="17" t="s">
        <v>157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167</v>
      </c>
      <c r="BK335" s="216">
        <f>ROUND(I335*H335,2)</f>
        <v>0</v>
      </c>
      <c r="BL335" s="17" t="s">
        <v>166</v>
      </c>
      <c r="BM335" s="215" t="s">
        <v>306</v>
      </c>
    </row>
    <row r="336" s="2" customFormat="1">
      <c r="A336" s="38"/>
      <c r="B336" s="39"/>
      <c r="C336" s="40"/>
      <c r="D336" s="217" t="s">
        <v>169</v>
      </c>
      <c r="E336" s="40"/>
      <c r="F336" s="218" t="s">
        <v>307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169</v>
      </c>
      <c r="AU336" s="17" t="s">
        <v>167</v>
      </c>
    </row>
    <row r="337" s="13" customFormat="1">
      <c r="A337" s="13"/>
      <c r="B337" s="222"/>
      <c r="C337" s="223"/>
      <c r="D337" s="217" t="s">
        <v>171</v>
      </c>
      <c r="E337" s="224" t="s">
        <v>19</v>
      </c>
      <c r="F337" s="225" t="s">
        <v>217</v>
      </c>
      <c r="G337" s="223"/>
      <c r="H337" s="224" t="s">
        <v>19</v>
      </c>
      <c r="I337" s="226"/>
      <c r="J337" s="223"/>
      <c r="K337" s="223"/>
      <c r="L337" s="227"/>
      <c r="M337" s="228"/>
      <c r="N337" s="229"/>
      <c r="O337" s="229"/>
      <c r="P337" s="229"/>
      <c r="Q337" s="229"/>
      <c r="R337" s="229"/>
      <c r="S337" s="229"/>
      <c r="T337" s="23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1" t="s">
        <v>171</v>
      </c>
      <c r="AU337" s="231" t="s">
        <v>167</v>
      </c>
      <c r="AV337" s="13" t="s">
        <v>79</v>
      </c>
      <c r="AW337" s="13" t="s">
        <v>33</v>
      </c>
      <c r="AX337" s="13" t="s">
        <v>71</v>
      </c>
      <c r="AY337" s="231" t="s">
        <v>157</v>
      </c>
    </row>
    <row r="338" s="14" customFormat="1">
      <c r="A338" s="14"/>
      <c r="B338" s="232"/>
      <c r="C338" s="233"/>
      <c r="D338" s="217" t="s">
        <v>171</v>
      </c>
      <c r="E338" s="234" t="s">
        <v>19</v>
      </c>
      <c r="F338" s="235" t="s">
        <v>218</v>
      </c>
      <c r="G338" s="233"/>
      <c r="H338" s="236">
        <v>39.799999999999997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2" t="s">
        <v>171</v>
      </c>
      <c r="AU338" s="242" t="s">
        <v>167</v>
      </c>
      <c r="AV338" s="14" t="s">
        <v>167</v>
      </c>
      <c r="AW338" s="14" t="s">
        <v>33</v>
      </c>
      <c r="AX338" s="14" t="s">
        <v>79</v>
      </c>
      <c r="AY338" s="242" t="s">
        <v>157</v>
      </c>
    </row>
    <row r="339" s="2" customFormat="1" ht="24.15" customHeight="1">
      <c r="A339" s="38"/>
      <c r="B339" s="39"/>
      <c r="C339" s="254" t="s">
        <v>112</v>
      </c>
      <c r="D339" s="254" t="s">
        <v>202</v>
      </c>
      <c r="E339" s="255" t="s">
        <v>308</v>
      </c>
      <c r="F339" s="256" t="s">
        <v>309</v>
      </c>
      <c r="G339" s="257" t="s">
        <v>164</v>
      </c>
      <c r="H339" s="258">
        <v>40.595999999999997</v>
      </c>
      <c r="I339" s="259"/>
      <c r="J339" s="260">
        <f>ROUND(I339*H339,2)</f>
        <v>0</v>
      </c>
      <c r="K339" s="256" t="s">
        <v>165</v>
      </c>
      <c r="L339" s="261"/>
      <c r="M339" s="262" t="s">
        <v>19</v>
      </c>
      <c r="N339" s="263" t="s">
        <v>43</v>
      </c>
      <c r="O339" s="84"/>
      <c r="P339" s="213">
        <f>O339*H339</f>
        <v>0</v>
      </c>
      <c r="Q339" s="213">
        <v>0.0030000000000000001</v>
      </c>
      <c r="R339" s="213">
        <f>Q339*H339</f>
        <v>0.12178799999999999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205</v>
      </c>
      <c r="AT339" s="215" t="s">
        <v>202</v>
      </c>
      <c r="AU339" s="215" t="s">
        <v>167</v>
      </c>
      <c r="AY339" s="17" t="s">
        <v>157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167</v>
      </c>
      <c r="BK339" s="216">
        <f>ROUND(I339*H339,2)</f>
        <v>0</v>
      </c>
      <c r="BL339" s="17" t="s">
        <v>166</v>
      </c>
      <c r="BM339" s="215" t="s">
        <v>310</v>
      </c>
    </row>
    <row r="340" s="2" customFormat="1">
      <c r="A340" s="38"/>
      <c r="B340" s="39"/>
      <c r="C340" s="40"/>
      <c r="D340" s="217" t="s">
        <v>169</v>
      </c>
      <c r="E340" s="40"/>
      <c r="F340" s="218" t="s">
        <v>309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169</v>
      </c>
      <c r="AU340" s="17" t="s">
        <v>167</v>
      </c>
    </row>
    <row r="341" s="14" customFormat="1">
      <c r="A341" s="14"/>
      <c r="B341" s="232"/>
      <c r="C341" s="233"/>
      <c r="D341" s="217" t="s">
        <v>171</v>
      </c>
      <c r="E341" s="233"/>
      <c r="F341" s="235" t="s">
        <v>311</v>
      </c>
      <c r="G341" s="233"/>
      <c r="H341" s="236">
        <v>40.595999999999997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2" t="s">
        <v>171</v>
      </c>
      <c r="AU341" s="242" t="s">
        <v>167</v>
      </c>
      <c r="AV341" s="14" t="s">
        <v>167</v>
      </c>
      <c r="AW341" s="14" t="s">
        <v>4</v>
      </c>
      <c r="AX341" s="14" t="s">
        <v>79</v>
      </c>
      <c r="AY341" s="242" t="s">
        <v>157</v>
      </c>
    </row>
    <row r="342" s="2" customFormat="1" ht="37.8" customHeight="1">
      <c r="A342" s="38"/>
      <c r="B342" s="39"/>
      <c r="C342" s="204" t="s">
        <v>8</v>
      </c>
      <c r="D342" s="204" t="s">
        <v>161</v>
      </c>
      <c r="E342" s="205" t="s">
        <v>312</v>
      </c>
      <c r="F342" s="206" t="s">
        <v>313</v>
      </c>
      <c r="G342" s="207" t="s">
        <v>164</v>
      </c>
      <c r="H342" s="208">
        <v>202.30500000000001</v>
      </c>
      <c r="I342" s="209"/>
      <c r="J342" s="210">
        <f>ROUND(I342*H342,2)</f>
        <v>0</v>
      </c>
      <c r="K342" s="206" t="s">
        <v>165</v>
      </c>
      <c r="L342" s="44"/>
      <c r="M342" s="211" t="s">
        <v>19</v>
      </c>
      <c r="N342" s="212" t="s">
        <v>43</v>
      </c>
      <c r="O342" s="84"/>
      <c r="P342" s="213">
        <f>O342*H342</f>
        <v>0</v>
      </c>
      <c r="Q342" s="213">
        <v>0.0086</v>
      </c>
      <c r="R342" s="213">
        <f>Q342*H342</f>
        <v>1.7398230000000001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166</v>
      </c>
      <c r="AT342" s="215" t="s">
        <v>161</v>
      </c>
      <c r="AU342" s="215" t="s">
        <v>167</v>
      </c>
      <c r="AY342" s="17" t="s">
        <v>157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167</v>
      </c>
      <c r="BK342" s="216">
        <f>ROUND(I342*H342,2)</f>
        <v>0</v>
      </c>
      <c r="BL342" s="17" t="s">
        <v>166</v>
      </c>
      <c r="BM342" s="215" t="s">
        <v>314</v>
      </c>
    </row>
    <row r="343" s="2" customFormat="1">
      <c r="A343" s="38"/>
      <c r="B343" s="39"/>
      <c r="C343" s="40"/>
      <c r="D343" s="217" t="s">
        <v>169</v>
      </c>
      <c r="E343" s="40"/>
      <c r="F343" s="218" t="s">
        <v>315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169</v>
      </c>
      <c r="AU343" s="17" t="s">
        <v>167</v>
      </c>
    </row>
    <row r="344" s="13" customFormat="1">
      <c r="A344" s="13"/>
      <c r="B344" s="222"/>
      <c r="C344" s="223"/>
      <c r="D344" s="217" t="s">
        <v>171</v>
      </c>
      <c r="E344" s="224" t="s">
        <v>19</v>
      </c>
      <c r="F344" s="225" t="s">
        <v>219</v>
      </c>
      <c r="G344" s="223"/>
      <c r="H344" s="224" t="s">
        <v>19</v>
      </c>
      <c r="I344" s="226"/>
      <c r="J344" s="223"/>
      <c r="K344" s="223"/>
      <c r="L344" s="227"/>
      <c r="M344" s="228"/>
      <c r="N344" s="229"/>
      <c r="O344" s="229"/>
      <c r="P344" s="229"/>
      <c r="Q344" s="229"/>
      <c r="R344" s="229"/>
      <c r="S344" s="229"/>
      <c r="T344" s="23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1" t="s">
        <v>171</v>
      </c>
      <c r="AU344" s="231" t="s">
        <v>167</v>
      </c>
      <c r="AV344" s="13" t="s">
        <v>79</v>
      </c>
      <c r="AW344" s="13" t="s">
        <v>33</v>
      </c>
      <c r="AX344" s="13" t="s">
        <v>71</v>
      </c>
      <c r="AY344" s="231" t="s">
        <v>157</v>
      </c>
    </row>
    <row r="345" s="14" customFormat="1">
      <c r="A345" s="14"/>
      <c r="B345" s="232"/>
      <c r="C345" s="233"/>
      <c r="D345" s="217" t="s">
        <v>171</v>
      </c>
      <c r="E345" s="234" t="s">
        <v>19</v>
      </c>
      <c r="F345" s="235" t="s">
        <v>220</v>
      </c>
      <c r="G345" s="233"/>
      <c r="H345" s="236">
        <v>251.25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2" t="s">
        <v>171</v>
      </c>
      <c r="AU345" s="242" t="s">
        <v>167</v>
      </c>
      <c r="AV345" s="14" t="s">
        <v>167</v>
      </c>
      <c r="AW345" s="14" t="s">
        <v>33</v>
      </c>
      <c r="AX345" s="14" t="s">
        <v>71</v>
      </c>
      <c r="AY345" s="242" t="s">
        <v>157</v>
      </c>
    </row>
    <row r="346" s="13" customFormat="1">
      <c r="A346" s="13"/>
      <c r="B346" s="222"/>
      <c r="C346" s="223"/>
      <c r="D346" s="217" t="s">
        <v>171</v>
      </c>
      <c r="E346" s="224" t="s">
        <v>19</v>
      </c>
      <c r="F346" s="225" t="s">
        <v>221</v>
      </c>
      <c r="G346" s="223"/>
      <c r="H346" s="224" t="s">
        <v>19</v>
      </c>
      <c r="I346" s="226"/>
      <c r="J346" s="223"/>
      <c r="K346" s="223"/>
      <c r="L346" s="227"/>
      <c r="M346" s="228"/>
      <c r="N346" s="229"/>
      <c r="O346" s="229"/>
      <c r="P346" s="229"/>
      <c r="Q346" s="229"/>
      <c r="R346" s="229"/>
      <c r="S346" s="229"/>
      <c r="T346" s="23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1" t="s">
        <v>171</v>
      </c>
      <c r="AU346" s="231" t="s">
        <v>167</v>
      </c>
      <c r="AV346" s="13" t="s">
        <v>79</v>
      </c>
      <c r="AW346" s="13" t="s">
        <v>33</v>
      </c>
      <c r="AX346" s="13" t="s">
        <v>71</v>
      </c>
      <c r="AY346" s="231" t="s">
        <v>157</v>
      </c>
    </row>
    <row r="347" s="14" customFormat="1">
      <c r="A347" s="14"/>
      <c r="B347" s="232"/>
      <c r="C347" s="233"/>
      <c r="D347" s="217" t="s">
        <v>171</v>
      </c>
      <c r="E347" s="234" t="s">
        <v>19</v>
      </c>
      <c r="F347" s="235" t="s">
        <v>222</v>
      </c>
      <c r="G347" s="233"/>
      <c r="H347" s="236">
        <v>-15.75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2" t="s">
        <v>171</v>
      </c>
      <c r="AU347" s="242" t="s">
        <v>167</v>
      </c>
      <c r="AV347" s="14" t="s">
        <v>167</v>
      </c>
      <c r="AW347" s="14" t="s">
        <v>33</v>
      </c>
      <c r="AX347" s="14" t="s">
        <v>71</v>
      </c>
      <c r="AY347" s="242" t="s">
        <v>157</v>
      </c>
    </row>
    <row r="348" s="14" customFormat="1">
      <c r="A348" s="14"/>
      <c r="B348" s="232"/>
      <c r="C348" s="233"/>
      <c r="D348" s="217" t="s">
        <v>171</v>
      </c>
      <c r="E348" s="234" t="s">
        <v>19</v>
      </c>
      <c r="F348" s="235" t="s">
        <v>223</v>
      </c>
      <c r="G348" s="233"/>
      <c r="H348" s="236">
        <v>-13.5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2" t="s">
        <v>171</v>
      </c>
      <c r="AU348" s="242" t="s">
        <v>167</v>
      </c>
      <c r="AV348" s="14" t="s">
        <v>167</v>
      </c>
      <c r="AW348" s="14" t="s">
        <v>33</v>
      </c>
      <c r="AX348" s="14" t="s">
        <v>71</v>
      </c>
      <c r="AY348" s="242" t="s">
        <v>157</v>
      </c>
    </row>
    <row r="349" s="14" customFormat="1">
      <c r="A349" s="14"/>
      <c r="B349" s="232"/>
      <c r="C349" s="233"/>
      <c r="D349" s="217" t="s">
        <v>171</v>
      </c>
      <c r="E349" s="234" t="s">
        <v>19</v>
      </c>
      <c r="F349" s="235" t="s">
        <v>224</v>
      </c>
      <c r="G349" s="233"/>
      <c r="H349" s="236">
        <v>-10.800000000000001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2" t="s">
        <v>171</v>
      </c>
      <c r="AU349" s="242" t="s">
        <v>167</v>
      </c>
      <c r="AV349" s="14" t="s">
        <v>167</v>
      </c>
      <c r="AW349" s="14" t="s">
        <v>33</v>
      </c>
      <c r="AX349" s="14" t="s">
        <v>71</v>
      </c>
      <c r="AY349" s="242" t="s">
        <v>157</v>
      </c>
    </row>
    <row r="350" s="14" customFormat="1">
      <c r="A350" s="14"/>
      <c r="B350" s="232"/>
      <c r="C350" s="233"/>
      <c r="D350" s="217" t="s">
        <v>171</v>
      </c>
      <c r="E350" s="234" t="s">
        <v>19</v>
      </c>
      <c r="F350" s="235" t="s">
        <v>225</v>
      </c>
      <c r="G350" s="233"/>
      <c r="H350" s="236">
        <v>-2.25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2" t="s">
        <v>171</v>
      </c>
      <c r="AU350" s="242" t="s">
        <v>167</v>
      </c>
      <c r="AV350" s="14" t="s">
        <v>167</v>
      </c>
      <c r="AW350" s="14" t="s">
        <v>33</v>
      </c>
      <c r="AX350" s="14" t="s">
        <v>71</v>
      </c>
      <c r="AY350" s="242" t="s">
        <v>157</v>
      </c>
    </row>
    <row r="351" s="14" customFormat="1">
      <c r="A351" s="14"/>
      <c r="B351" s="232"/>
      <c r="C351" s="233"/>
      <c r="D351" s="217" t="s">
        <v>171</v>
      </c>
      <c r="E351" s="234" t="s">
        <v>19</v>
      </c>
      <c r="F351" s="235" t="s">
        <v>226</v>
      </c>
      <c r="G351" s="233"/>
      <c r="H351" s="236">
        <v>-5.5199999999999996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2" t="s">
        <v>171</v>
      </c>
      <c r="AU351" s="242" t="s">
        <v>167</v>
      </c>
      <c r="AV351" s="14" t="s">
        <v>167</v>
      </c>
      <c r="AW351" s="14" t="s">
        <v>33</v>
      </c>
      <c r="AX351" s="14" t="s">
        <v>71</v>
      </c>
      <c r="AY351" s="242" t="s">
        <v>157</v>
      </c>
    </row>
    <row r="352" s="14" customFormat="1">
      <c r="A352" s="14"/>
      <c r="B352" s="232"/>
      <c r="C352" s="233"/>
      <c r="D352" s="217" t="s">
        <v>171</v>
      </c>
      <c r="E352" s="234" t="s">
        <v>19</v>
      </c>
      <c r="F352" s="235" t="s">
        <v>228</v>
      </c>
      <c r="G352" s="233"/>
      <c r="H352" s="236">
        <v>-1.125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2" t="s">
        <v>171</v>
      </c>
      <c r="AU352" s="242" t="s">
        <v>167</v>
      </c>
      <c r="AV352" s="14" t="s">
        <v>167</v>
      </c>
      <c r="AW352" s="14" t="s">
        <v>33</v>
      </c>
      <c r="AX352" s="14" t="s">
        <v>71</v>
      </c>
      <c r="AY352" s="242" t="s">
        <v>157</v>
      </c>
    </row>
    <row r="353" s="15" customFormat="1">
      <c r="A353" s="15"/>
      <c r="B353" s="243"/>
      <c r="C353" s="244"/>
      <c r="D353" s="217" t="s">
        <v>171</v>
      </c>
      <c r="E353" s="245" t="s">
        <v>19</v>
      </c>
      <c r="F353" s="246" t="s">
        <v>191</v>
      </c>
      <c r="G353" s="244"/>
      <c r="H353" s="247">
        <v>202.30499999999998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3" t="s">
        <v>171</v>
      </c>
      <c r="AU353" s="253" t="s">
        <v>167</v>
      </c>
      <c r="AV353" s="15" t="s">
        <v>166</v>
      </c>
      <c r="AW353" s="15" t="s">
        <v>33</v>
      </c>
      <c r="AX353" s="15" t="s">
        <v>79</v>
      </c>
      <c r="AY353" s="253" t="s">
        <v>157</v>
      </c>
    </row>
    <row r="354" s="2" customFormat="1" ht="14.4" customHeight="1">
      <c r="A354" s="38"/>
      <c r="B354" s="39"/>
      <c r="C354" s="254" t="s">
        <v>316</v>
      </c>
      <c r="D354" s="254" t="s">
        <v>202</v>
      </c>
      <c r="E354" s="255" t="s">
        <v>317</v>
      </c>
      <c r="F354" s="256" t="s">
        <v>318</v>
      </c>
      <c r="G354" s="257" t="s">
        <v>164</v>
      </c>
      <c r="H354" s="258">
        <v>206.351</v>
      </c>
      <c r="I354" s="259"/>
      <c r="J354" s="260">
        <f>ROUND(I354*H354,2)</f>
        <v>0</v>
      </c>
      <c r="K354" s="256" t="s">
        <v>165</v>
      </c>
      <c r="L354" s="261"/>
      <c r="M354" s="262" t="s">
        <v>19</v>
      </c>
      <c r="N354" s="263" t="s">
        <v>43</v>
      </c>
      <c r="O354" s="84"/>
      <c r="P354" s="213">
        <f>O354*H354</f>
        <v>0</v>
      </c>
      <c r="Q354" s="213">
        <v>0.0023999999999999998</v>
      </c>
      <c r="R354" s="213">
        <f>Q354*H354</f>
        <v>0.49524239999999997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205</v>
      </c>
      <c r="AT354" s="215" t="s">
        <v>202</v>
      </c>
      <c r="AU354" s="215" t="s">
        <v>167</v>
      </c>
      <c r="AY354" s="17" t="s">
        <v>157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167</v>
      </c>
      <c r="BK354" s="216">
        <f>ROUND(I354*H354,2)</f>
        <v>0</v>
      </c>
      <c r="BL354" s="17" t="s">
        <v>166</v>
      </c>
      <c r="BM354" s="215" t="s">
        <v>319</v>
      </c>
    </row>
    <row r="355" s="2" customFormat="1">
      <c r="A355" s="38"/>
      <c r="B355" s="39"/>
      <c r="C355" s="40"/>
      <c r="D355" s="217" t="s">
        <v>169</v>
      </c>
      <c r="E355" s="40"/>
      <c r="F355" s="218" t="s">
        <v>318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169</v>
      </c>
      <c r="AU355" s="17" t="s">
        <v>167</v>
      </c>
    </row>
    <row r="356" s="14" customFormat="1">
      <c r="A356" s="14"/>
      <c r="B356" s="232"/>
      <c r="C356" s="233"/>
      <c r="D356" s="217" t="s">
        <v>171</v>
      </c>
      <c r="E356" s="233"/>
      <c r="F356" s="235" t="s">
        <v>320</v>
      </c>
      <c r="G356" s="233"/>
      <c r="H356" s="236">
        <v>206.351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2" t="s">
        <v>171</v>
      </c>
      <c r="AU356" s="242" t="s">
        <v>167</v>
      </c>
      <c r="AV356" s="14" t="s">
        <v>167</v>
      </c>
      <c r="AW356" s="14" t="s">
        <v>4</v>
      </c>
      <c r="AX356" s="14" t="s">
        <v>79</v>
      </c>
      <c r="AY356" s="242" t="s">
        <v>157</v>
      </c>
    </row>
    <row r="357" s="2" customFormat="1" ht="37.8" customHeight="1">
      <c r="A357" s="38"/>
      <c r="B357" s="39"/>
      <c r="C357" s="204" t="s">
        <v>321</v>
      </c>
      <c r="D357" s="204" t="s">
        <v>161</v>
      </c>
      <c r="E357" s="205" t="s">
        <v>312</v>
      </c>
      <c r="F357" s="206" t="s">
        <v>313</v>
      </c>
      <c r="G357" s="207" t="s">
        <v>164</v>
      </c>
      <c r="H357" s="208">
        <v>5.2999999999999998</v>
      </c>
      <c r="I357" s="209"/>
      <c r="J357" s="210">
        <f>ROUND(I357*H357,2)</f>
        <v>0</v>
      </c>
      <c r="K357" s="206" t="s">
        <v>165</v>
      </c>
      <c r="L357" s="44"/>
      <c r="M357" s="211" t="s">
        <v>19</v>
      </c>
      <c r="N357" s="212" t="s">
        <v>43</v>
      </c>
      <c r="O357" s="84"/>
      <c r="P357" s="213">
        <f>O357*H357</f>
        <v>0</v>
      </c>
      <c r="Q357" s="213">
        <v>0.0086</v>
      </c>
      <c r="R357" s="213">
        <f>Q357*H357</f>
        <v>0.045579999999999996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166</v>
      </c>
      <c r="AT357" s="215" t="s">
        <v>161</v>
      </c>
      <c r="AU357" s="215" t="s">
        <v>167</v>
      </c>
      <c r="AY357" s="17" t="s">
        <v>157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167</v>
      </c>
      <c r="BK357" s="216">
        <f>ROUND(I357*H357,2)</f>
        <v>0</v>
      </c>
      <c r="BL357" s="17" t="s">
        <v>166</v>
      </c>
      <c r="BM357" s="215" t="s">
        <v>322</v>
      </c>
    </row>
    <row r="358" s="2" customFormat="1">
      <c r="A358" s="38"/>
      <c r="B358" s="39"/>
      <c r="C358" s="40"/>
      <c r="D358" s="217" t="s">
        <v>169</v>
      </c>
      <c r="E358" s="40"/>
      <c r="F358" s="218" t="s">
        <v>315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169</v>
      </c>
      <c r="AU358" s="17" t="s">
        <v>167</v>
      </c>
    </row>
    <row r="359" s="13" customFormat="1">
      <c r="A359" s="13"/>
      <c r="B359" s="222"/>
      <c r="C359" s="223"/>
      <c r="D359" s="217" t="s">
        <v>171</v>
      </c>
      <c r="E359" s="224" t="s">
        <v>19</v>
      </c>
      <c r="F359" s="225" t="s">
        <v>229</v>
      </c>
      <c r="G359" s="223"/>
      <c r="H359" s="224" t="s">
        <v>19</v>
      </c>
      <c r="I359" s="226"/>
      <c r="J359" s="223"/>
      <c r="K359" s="223"/>
      <c r="L359" s="227"/>
      <c r="M359" s="228"/>
      <c r="N359" s="229"/>
      <c r="O359" s="229"/>
      <c r="P359" s="229"/>
      <c r="Q359" s="229"/>
      <c r="R359" s="229"/>
      <c r="S359" s="229"/>
      <c r="T359" s="23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1" t="s">
        <v>171</v>
      </c>
      <c r="AU359" s="231" t="s">
        <v>167</v>
      </c>
      <c r="AV359" s="13" t="s">
        <v>79</v>
      </c>
      <c r="AW359" s="13" t="s">
        <v>33</v>
      </c>
      <c r="AX359" s="13" t="s">
        <v>71</v>
      </c>
      <c r="AY359" s="231" t="s">
        <v>157</v>
      </c>
    </row>
    <row r="360" s="14" customFormat="1">
      <c r="A360" s="14"/>
      <c r="B360" s="232"/>
      <c r="C360" s="233"/>
      <c r="D360" s="217" t="s">
        <v>171</v>
      </c>
      <c r="E360" s="234" t="s">
        <v>19</v>
      </c>
      <c r="F360" s="235" t="s">
        <v>230</v>
      </c>
      <c r="G360" s="233"/>
      <c r="H360" s="236">
        <v>2.6000000000000001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2" t="s">
        <v>171</v>
      </c>
      <c r="AU360" s="242" t="s">
        <v>167</v>
      </c>
      <c r="AV360" s="14" t="s">
        <v>167</v>
      </c>
      <c r="AW360" s="14" t="s">
        <v>33</v>
      </c>
      <c r="AX360" s="14" t="s">
        <v>71</v>
      </c>
      <c r="AY360" s="242" t="s">
        <v>157</v>
      </c>
    </row>
    <row r="361" s="13" customFormat="1">
      <c r="A361" s="13"/>
      <c r="B361" s="222"/>
      <c r="C361" s="223"/>
      <c r="D361" s="217" t="s">
        <v>171</v>
      </c>
      <c r="E361" s="224" t="s">
        <v>19</v>
      </c>
      <c r="F361" s="225" t="s">
        <v>231</v>
      </c>
      <c r="G361" s="223"/>
      <c r="H361" s="224" t="s">
        <v>19</v>
      </c>
      <c r="I361" s="226"/>
      <c r="J361" s="223"/>
      <c r="K361" s="223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171</v>
      </c>
      <c r="AU361" s="231" t="s">
        <v>167</v>
      </c>
      <c r="AV361" s="13" t="s">
        <v>79</v>
      </c>
      <c r="AW361" s="13" t="s">
        <v>33</v>
      </c>
      <c r="AX361" s="13" t="s">
        <v>71</v>
      </c>
      <c r="AY361" s="231" t="s">
        <v>157</v>
      </c>
    </row>
    <row r="362" s="14" customFormat="1">
      <c r="A362" s="14"/>
      <c r="B362" s="232"/>
      <c r="C362" s="233"/>
      <c r="D362" s="217" t="s">
        <v>171</v>
      </c>
      <c r="E362" s="234" t="s">
        <v>19</v>
      </c>
      <c r="F362" s="235" t="s">
        <v>232</v>
      </c>
      <c r="G362" s="233"/>
      <c r="H362" s="236">
        <v>1.2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2" t="s">
        <v>171</v>
      </c>
      <c r="AU362" s="242" t="s">
        <v>167</v>
      </c>
      <c r="AV362" s="14" t="s">
        <v>167</v>
      </c>
      <c r="AW362" s="14" t="s">
        <v>33</v>
      </c>
      <c r="AX362" s="14" t="s">
        <v>71</v>
      </c>
      <c r="AY362" s="242" t="s">
        <v>157</v>
      </c>
    </row>
    <row r="363" s="13" customFormat="1">
      <c r="A363" s="13"/>
      <c r="B363" s="222"/>
      <c r="C363" s="223"/>
      <c r="D363" s="217" t="s">
        <v>171</v>
      </c>
      <c r="E363" s="224" t="s">
        <v>19</v>
      </c>
      <c r="F363" s="225" t="s">
        <v>233</v>
      </c>
      <c r="G363" s="223"/>
      <c r="H363" s="224" t="s">
        <v>19</v>
      </c>
      <c r="I363" s="226"/>
      <c r="J363" s="223"/>
      <c r="K363" s="223"/>
      <c r="L363" s="227"/>
      <c r="M363" s="228"/>
      <c r="N363" s="229"/>
      <c r="O363" s="229"/>
      <c r="P363" s="229"/>
      <c r="Q363" s="229"/>
      <c r="R363" s="229"/>
      <c r="S363" s="229"/>
      <c r="T363" s="23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1" t="s">
        <v>171</v>
      </c>
      <c r="AU363" s="231" t="s">
        <v>167</v>
      </c>
      <c r="AV363" s="13" t="s">
        <v>79</v>
      </c>
      <c r="AW363" s="13" t="s">
        <v>33</v>
      </c>
      <c r="AX363" s="13" t="s">
        <v>71</v>
      </c>
      <c r="AY363" s="231" t="s">
        <v>157</v>
      </c>
    </row>
    <row r="364" s="14" customFormat="1">
      <c r="A364" s="14"/>
      <c r="B364" s="232"/>
      <c r="C364" s="233"/>
      <c r="D364" s="217" t="s">
        <v>171</v>
      </c>
      <c r="E364" s="234" t="s">
        <v>19</v>
      </c>
      <c r="F364" s="235" t="s">
        <v>234</v>
      </c>
      <c r="G364" s="233"/>
      <c r="H364" s="236">
        <v>1.5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2" t="s">
        <v>171</v>
      </c>
      <c r="AU364" s="242" t="s">
        <v>167</v>
      </c>
      <c r="AV364" s="14" t="s">
        <v>167</v>
      </c>
      <c r="AW364" s="14" t="s">
        <v>33</v>
      </c>
      <c r="AX364" s="14" t="s">
        <v>71</v>
      </c>
      <c r="AY364" s="242" t="s">
        <v>157</v>
      </c>
    </row>
    <row r="365" s="15" customFormat="1">
      <c r="A365" s="15"/>
      <c r="B365" s="243"/>
      <c r="C365" s="244"/>
      <c r="D365" s="217" t="s">
        <v>171</v>
      </c>
      <c r="E365" s="245" t="s">
        <v>19</v>
      </c>
      <c r="F365" s="246" t="s">
        <v>191</v>
      </c>
      <c r="G365" s="244"/>
      <c r="H365" s="247">
        <v>5.2999999999999998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3" t="s">
        <v>171</v>
      </c>
      <c r="AU365" s="253" t="s">
        <v>167</v>
      </c>
      <c r="AV365" s="15" t="s">
        <v>166</v>
      </c>
      <c r="AW365" s="15" t="s">
        <v>33</v>
      </c>
      <c r="AX365" s="15" t="s">
        <v>79</v>
      </c>
      <c r="AY365" s="253" t="s">
        <v>157</v>
      </c>
    </row>
    <row r="366" s="2" customFormat="1" ht="24.15" customHeight="1">
      <c r="A366" s="38"/>
      <c r="B366" s="39"/>
      <c r="C366" s="254" t="s">
        <v>323</v>
      </c>
      <c r="D366" s="254" t="s">
        <v>202</v>
      </c>
      <c r="E366" s="255" t="s">
        <v>324</v>
      </c>
      <c r="F366" s="256" t="s">
        <v>325</v>
      </c>
      <c r="G366" s="257" t="s">
        <v>164</v>
      </c>
      <c r="H366" s="258">
        <v>5.4059999999999997</v>
      </c>
      <c r="I366" s="259"/>
      <c r="J366" s="260">
        <f>ROUND(I366*H366,2)</f>
        <v>0</v>
      </c>
      <c r="K366" s="256" t="s">
        <v>165</v>
      </c>
      <c r="L366" s="261"/>
      <c r="M366" s="262" t="s">
        <v>19</v>
      </c>
      <c r="N366" s="263" t="s">
        <v>43</v>
      </c>
      <c r="O366" s="84"/>
      <c r="P366" s="213">
        <f>O366*H366</f>
        <v>0</v>
      </c>
      <c r="Q366" s="213">
        <v>0.0047999999999999996</v>
      </c>
      <c r="R366" s="213">
        <f>Q366*H366</f>
        <v>0.025948799999999998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205</v>
      </c>
      <c r="AT366" s="215" t="s">
        <v>202</v>
      </c>
      <c r="AU366" s="215" t="s">
        <v>167</v>
      </c>
      <c r="AY366" s="17" t="s">
        <v>157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167</v>
      </c>
      <c r="BK366" s="216">
        <f>ROUND(I366*H366,2)</f>
        <v>0</v>
      </c>
      <c r="BL366" s="17" t="s">
        <v>166</v>
      </c>
      <c r="BM366" s="215" t="s">
        <v>326</v>
      </c>
    </row>
    <row r="367" s="2" customFormat="1">
      <c r="A367" s="38"/>
      <c r="B367" s="39"/>
      <c r="C367" s="40"/>
      <c r="D367" s="217" t="s">
        <v>169</v>
      </c>
      <c r="E367" s="40"/>
      <c r="F367" s="218" t="s">
        <v>325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169</v>
      </c>
      <c r="AU367" s="17" t="s">
        <v>167</v>
      </c>
    </row>
    <row r="368" s="14" customFormat="1">
      <c r="A368" s="14"/>
      <c r="B368" s="232"/>
      <c r="C368" s="233"/>
      <c r="D368" s="217" t="s">
        <v>171</v>
      </c>
      <c r="E368" s="233"/>
      <c r="F368" s="235" t="s">
        <v>327</v>
      </c>
      <c r="G368" s="233"/>
      <c r="H368" s="236">
        <v>5.4059999999999997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2" t="s">
        <v>171</v>
      </c>
      <c r="AU368" s="242" t="s">
        <v>167</v>
      </c>
      <c r="AV368" s="14" t="s">
        <v>167</v>
      </c>
      <c r="AW368" s="14" t="s">
        <v>4</v>
      </c>
      <c r="AX368" s="14" t="s">
        <v>79</v>
      </c>
      <c r="AY368" s="242" t="s">
        <v>157</v>
      </c>
    </row>
    <row r="369" s="2" customFormat="1" ht="37.8" customHeight="1">
      <c r="A369" s="38"/>
      <c r="B369" s="39"/>
      <c r="C369" s="204" t="s">
        <v>328</v>
      </c>
      <c r="D369" s="204" t="s">
        <v>161</v>
      </c>
      <c r="E369" s="205" t="s">
        <v>329</v>
      </c>
      <c r="F369" s="206" t="s">
        <v>330</v>
      </c>
      <c r="G369" s="207" t="s">
        <v>275</v>
      </c>
      <c r="H369" s="208">
        <v>121.8</v>
      </c>
      <c r="I369" s="209"/>
      <c r="J369" s="210">
        <f>ROUND(I369*H369,2)</f>
        <v>0</v>
      </c>
      <c r="K369" s="206" t="s">
        <v>165</v>
      </c>
      <c r="L369" s="44"/>
      <c r="M369" s="211" t="s">
        <v>19</v>
      </c>
      <c r="N369" s="212" t="s">
        <v>43</v>
      </c>
      <c r="O369" s="84"/>
      <c r="P369" s="213">
        <f>O369*H369</f>
        <v>0</v>
      </c>
      <c r="Q369" s="213">
        <v>0.0033899999999999998</v>
      </c>
      <c r="R369" s="213">
        <f>Q369*H369</f>
        <v>0.41290199999999999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166</v>
      </c>
      <c r="AT369" s="215" t="s">
        <v>161</v>
      </c>
      <c r="AU369" s="215" t="s">
        <v>167</v>
      </c>
      <c r="AY369" s="17" t="s">
        <v>157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167</v>
      </c>
      <c r="BK369" s="216">
        <f>ROUND(I369*H369,2)</f>
        <v>0</v>
      </c>
      <c r="BL369" s="17" t="s">
        <v>166</v>
      </c>
      <c r="BM369" s="215" t="s">
        <v>331</v>
      </c>
    </row>
    <row r="370" s="2" customFormat="1">
      <c r="A370" s="38"/>
      <c r="B370" s="39"/>
      <c r="C370" s="40"/>
      <c r="D370" s="217" t="s">
        <v>169</v>
      </c>
      <c r="E370" s="40"/>
      <c r="F370" s="218" t="s">
        <v>332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169</v>
      </c>
      <c r="AU370" s="17" t="s">
        <v>167</v>
      </c>
    </row>
    <row r="371" s="13" customFormat="1">
      <c r="A371" s="13"/>
      <c r="B371" s="222"/>
      <c r="C371" s="223"/>
      <c r="D371" s="217" t="s">
        <v>171</v>
      </c>
      <c r="E371" s="224" t="s">
        <v>19</v>
      </c>
      <c r="F371" s="225" t="s">
        <v>221</v>
      </c>
      <c r="G371" s="223"/>
      <c r="H371" s="224" t="s">
        <v>19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1" t="s">
        <v>171</v>
      </c>
      <c r="AU371" s="231" t="s">
        <v>167</v>
      </c>
      <c r="AV371" s="13" t="s">
        <v>79</v>
      </c>
      <c r="AW371" s="13" t="s">
        <v>33</v>
      </c>
      <c r="AX371" s="13" t="s">
        <v>71</v>
      </c>
      <c r="AY371" s="231" t="s">
        <v>157</v>
      </c>
    </row>
    <row r="372" s="14" customFormat="1">
      <c r="A372" s="14"/>
      <c r="B372" s="232"/>
      <c r="C372" s="233"/>
      <c r="D372" s="217" t="s">
        <v>171</v>
      </c>
      <c r="E372" s="234" t="s">
        <v>19</v>
      </c>
      <c r="F372" s="235" t="s">
        <v>278</v>
      </c>
      <c r="G372" s="233"/>
      <c r="H372" s="236">
        <v>31.5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2" t="s">
        <v>171</v>
      </c>
      <c r="AU372" s="242" t="s">
        <v>167</v>
      </c>
      <c r="AV372" s="14" t="s">
        <v>167</v>
      </c>
      <c r="AW372" s="14" t="s">
        <v>33</v>
      </c>
      <c r="AX372" s="14" t="s">
        <v>71</v>
      </c>
      <c r="AY372" s="242" t="s">
        <v>157</v>
      </c>
    </row>
    <row r="373" s="14" customFormat="1">
      <c r="A373" s="14"/>
      <c r="B373" s="232"/>
      <c r="C373" s="233"/>
      <c r="D373" s="217" t="s">
        <v>171</v>
      </c>
      <c r="E373" s="234" t="s">
        <v>19</v>
      </c>
      <c r="F373" s="235" t="s">
        <v>279</v>
      </c>
      <c r="G373" s="233"/>
      <c r="H373" s="236">
        <v>21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2" t="s">
        <v>171</v>
      </c>
      <c r="AU373" s="242" t="s">
        <v>167</v>
      </c>
      <c r="AV373" s="14" t="s">
        <v>167</v>
      </c>
      <c r="AW373" s="14" t="s">
        <v>33</v>
      </c>
      <c r="AX373" s="14" t="s">
        <v>71</v>
      </c>
      <c r="AY373" s="242" t="s">
        <v>157</v>
      </c>
    </row>
    <row r="374" s="14" customFormat="1">
      <c r="A374" s="14"/>
      <c r="B374" s="232"/>
      <c r="C374" s="233"/>
      <c r="D374" s="217" t="s">
        <v>171</v>
      </c>
      <c r="E374" s="234" t="s">
        <v>19</v>
      </c>
      <c r="F374" s="235" t="s">
        <v>280</v>
      </c>
      <c r="G374" s="233"/>
      <c r="H374" s="236">
        <v>43.200000000000003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2" t="s">
        <v>171</v>
      </c>
      <c r="AU374" s="242" t="s">
        <v>167</v>
      </c>
      <c r="AV374" s="14" t="s">
        <v>167</v>
      </c>
      <c r="AW374" s="14" t="s">
        <v>33</v>
      </c>
      <c r="AX374" s="14" t="s">
        <v>71</v>
      </c>
      <c r="AY374" s="242" t="s">
        <v>157</v>
      </c>
    </row>
    <row r="375" s="14" customFormat="1">
      <c r="A375" s="14"/>
      <c r="B375" s="232"/>
      <c r="C375" s="233"/>
      <c r="D375" s="217" t="s">
        <v>171</v>
      </c>
      <c r="E375" s="234" t="s">
        <v>19</v>
      </c>
      <c r="F375" s="235" t="s">
        <v>281</v>
      </c>
      <c r="G375" s="233"/>
      <c r="H375" s="236">
        <v>7.5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2" t="s">
        <v>171</v>
      </c>
      <c r="AU375" s="242" t="s">
        <v>167</v>
      </c>
      <c r="AV375" s="14" t="s">
        <v>167</v>
      </c>
      <c r="AW375" s="14" t="s">
        <v>33</v>
      </c>
      <c r="AX375" s="14" t="s">
        <v>71</v>
      </c>
      <c r="AY375" s="242" t="s">
        <v>157</v>
      </c>
    </row>
    <row r="376" s="14" customFormat="1">
      <c r="A376" s="14"/>
      <c r="B376" s="232"/>
      <c r="C376" s="233"/>
      <c r="D376" s="217" t="s">
        <v>171</v>
      </c>
      <c r="E376" s="234" t="s">
        <v>19</v>
      </c>
      <c r="F376" s="235" t="s">
        <v>282</v>
      </c>
      <c r="G376" s="233"/>
      <c r="H376" s="236">
        <v>11.6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2" t="s">
        <v>171</v>
      </c>
      <c r="AU376" s="242" t="s">
        <v>167</v>
      </c>
      <c r="AV376" s="14" t="s">
        <v>167</v>
      </c>
      <c r="AW376" s="14" t="s">
        <v>33</v>
      </c>
      <c r="AX376" s="14" t="s">
        <v>71</v>
      </c>
      <c r="AY376" s="242" t="s">
        <v>157</v>
      </c>
    </row>
    <row r="377" s="14" customFormat="1">
      <c r="A377" s="14"/>
      <c r="B377" s="232"/>
      <c r="C377" s="233"/>
      <c r="D377" s="217" t="s">
        <v>171</v>
      </c>
      <c r="E377" s="234" t="s">
        <v>19</v>
      </c>
      <c r="F377" s="235" t="s">
        <v>283</v>
      </c>
      <c r="G377" s="233"/>
      <c r="H377" s="236">
        <v>4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2" t="s">
        <v>171</v>
      </c>
      <c r="AU377" s="242" t="s">
        <v>167</v>
      </c>
      <c r="AV377" s="14" t="s">
        <v>167</v>
      </c>
      <c r="AW377" s="14" t="s">
        <v>33</v>
      </c>
      <c r="AX377" s="14" t="s">
        <v>71</v>
      </c>
      <c r="AY377" s="242" t="s">
        <v>157</v>
      </c>
    </row>
    <row r="378" s="14" customFormat="1">
      <c r="A378" s="14"/>
      <c r="B378" s="232"/>
      <c r="C378" s="233"/>
      <c r="D378" s="217" t="s">
        <v>171</v>
      </c>
      <c r="E378" s="234" t="s">
        <v>19</v>
      </c>
      <c r="F378" s="235" t="s">
        <v>284</v>
      </c>
      <c r="G378" s="233"/>
      <c r="H378" s="236">
        <v>3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2" t="s">
        <v>171</v>
      </c>
      <c r="AU378" s="242" t="s">
        <v>167</v>
      </c>
      <c r="AV378" s="14" t="s">
        <v>167</v>
      </c>
      <c r="AW378" s="14" t="s">
        <v>33</v>
      </c>
      <c r="AX378" s="14" t="s">
        <v>71</v>
      </c>
      <c r="AY378" s="242" t="s">
        <v>157</v>
      </c>
    </row>
    <row r="379" s="15" customFormat="1">
      <c r="A379" s="15"/>
      <c r="B379" s="243"/>
      <c r="C379" s="244"/>
      <c r="D379" s="217" t="s">
        <v>171</v>
      </c>
      <c r="E379" s="245" t="s">
        <v>19</v>
      </c>
      <c r="F379" s="246" t="s">
        <v>191</v>
      </c>
      <c r="G379" s="244"/>
      <c r="H379" s="247">
        <v>121.8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3" t="s">
        <v>171</v>
      </c>
      <c r="AU379" s="253" t="s">
        <v>167</v>
      </c>
      <c r="AV379" s="15" t="s">
        <v>166</v>
      </c>
      <c r="AW379" s="15" t="s">
        <v>33</v>
      </c>
      <c r="AX379" s="15" t="s">
        <v>79</v>
      </c>
      <c r="AY379" s="253" t="s">
        <v>157</v>
      </c>
    </row>
    <row r="380" s="2" customFormat="1" ht="14.4" customHeight="1">
      <c r="A380" s="38"/>
      <c r="B380" s="39"/>
      <c r="C380" s="254" t="s">
        <v>333</v>
      </c>
      <c r="D380" s="254" t="s">
        <v>202</v>
      </c>
      <c r="E380" s="255" t="s">
        <v>334</v>
      </c>
      <c r="F380" s="256" t="s">
        <v>335</v>
      </c>
      <c r="G380" s="257" t="s">
        <v>164</v>
      </c>
      <c r="H380" s="258">
        <v>44.213000000000001</v>
      </c>
      <c r="I380" s="259"/>
      <c r="J380" s="260">
        <f>ROUND(I380*H380,2)</f>
        <v>0</v>
      </c>
      <c r="K380" s="256" t="s">
        <v>165</v>
      </c>
      <c r="L380" s="261"/>
      <c r="M380" s="262" t="s">
        <v>19</v>
      </c>
      <c r="N380" s="263" t="s">
        <v>43</v>
      </c>
      <c r="O380" s="84"/>
      <c r="P380" s="213">
        <f>O380*H380</f>
        <v>0</v>
      </c>
      <c r="Q380" s="213">
        <v>0.00044999999999999999</v>
      </c>
      <c r="R380" s="213">
        <f>Q380*H380</f>
        <v>0.01989585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205</v>
      </c>
      <c r="AT380" s="215" t="s">
        <v>202</v>
      </c>
      <c r="AU380" s="215" t="s">
        <v>167</v>
      </c>
      <c r="AY380" s="17" t="s">
        <v>157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167</v>
      </c>
      <c r="BK380" s="216">
        <f>ROUND(I380*H380,2)</f>
        <v>0</v>
      </c>
      <c r="BL380" s="17" t="s">
        <v>166</v>
      </c>
      <c r="BM380" s="215" t="s">
        <v>336</v>
      </c>
    </row>
    <row r="381" s="2" customFormat="1">
      <c r="A381" s="38"/>
      <c r="B381" s="39"/>
      <c r="C381" s="40"/>
      <c r="D381" s="217" t="s">
        <v>169</v>
      </c>
      <c r="E381" s="40"/>
      <c r="F381" s="218" t="s">
        <v>335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169</v>
      </c>
      <c r="AU381" s="17" t="s">
        <v>167</v>
      </c>
    </row>
    <row r="382" s="13" customFormat="1">
      <c r="A382" s="13"/>
      <c r="B382" s="222"/>
      <c r="C382" s="223"/>
      <c r="D382" s="217" t="s">
        <v>171</v>
      </c>
      <c r="E382" s="224" t="s">
        <v>19</v>
      </c>
      <c r="F382" s="225" t="s">
        <v>221</v>
      </c>
      <c r="G382" s="223"/>
      <c r="H382" s="224" t="s">
        <v>19</v>
      </c>
      <c r="I382" s="226"/>
      <c r="J382" s="223"/>
      <c r="K382" s="223"/>
      <c r="L382" s="227"/>
      <c r="M382" s="228"/>
      <c r="N382" s="229"/>
      <c r="O382" s="229"/>
      <c r="P382" s="229"/>
      <c r="Q382" s="229"/>
      <c r="R382" s="229"/>
      <c r="S382" s="229"/>
      <c r="T382" s="23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1" t="s">
        <v>171</v>
      </c>
      <c r="AU382" s="231" t="s">
        <v>167</v>
      </c>
      <c r="AV382" s="13" t="s">
        <v>79</v>
      </c>
      <c r="AW382" s="13" t="s">
        <v>33</v>
      </c>
      <c r="AX382" s="13" t="s">
        <v>71</v>
      </c>
      <c r="AY382" s="231" t="s">
        <v>157</v>
      </c>
    </row>
    <row r="383" s="14" customFormat="1">
      <c r="A383" s="14"/>
      <c r="B383" s="232"/>
      <c r="C383" s="233"/>
      <c r="D383" s="217" t="s">
        <v>171</v>
      </c>
      <c r="E383" s="234" t="s">
        <v>19</v>
      </c>
      <c r="F383" s="235" t="s">
        <v>237</v>
      </c>
      <c r="G383" s="233"/>
      <c r="H383" s="236">
        <v>10.395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2" t="s">
        <v>171</v>
      </c>
      <c r="AU383" s="242" t="s">
        <v>167</v>
      </c>
      <c r="AV383" s="14" t="s">
        <v>167</v>
      </c>
      <c r="AW383" s="14" t="s">
        <v>33</v>
      </c>
      <c r="AX383" s="14" t="s">
        <v>71</v>
      </c>
      <c r="AY383" s="242" t="s">
        <v>157</v>
      </c>
    </row>
    <row r="384" s="14" customFormat="1">
      <c r="A384" s="14"/>
      <c r="B384" s="232"/>
      <c r="C384" s="233"/>
      <c r="D384" s="217" t="s">
        <v>171</v>
      </c>
      <c r="E384" s="234" t="s">
        <v>19</v>
      </c>
      <c r="F384" s="235" t="s">
        <v>238</v>
      </c>
      <c r="G384" s="233"/>
      <c r="H384" s="236">
        <v>6.9299999999999997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2" t="s">
        <v>171</v>
      </c>
      <c r="AU384" s="242" t="s">
        <v>167</v>
      </c>
      <c r="AV384" s="14" t="s">
        <v>167</v>
      </c>
      <c r="AW384" s="14" t="s">
        <v>33</v>
      </c>
      <c r="AX384" s="14" t="s">
        <v>71</v>
      </c>
      <c r="AY384" s="242" t="s">
        <v>157</v>
      </c>
    </row>
    <row r="385" s="14" customFormat="1">
      <c r="A385" s="14"/>
      <c r="B385" s="232"/>
      <c r="C385" s="233"/>
      <c r="D385" s="217" t="s">
        <v>171</v>
      </c>
      <c r="E385" s="234" t="s">
        <v>19</v>
      </c>
      <c r="F385" s="235" t="s">
        <v>239</v>
      </c>
      <c r="G385" s="233"/>
      <c r="H385" s="236">
        <v>14.256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2" t="s">
        <v>171</v>
      </c>
      <c r="AU385" s="242" t="s">
        <v>167</v>
      </c>
      <c r="AV385" s="14" t="s">
        <v>167</v>
      </c>
      <c r="AW385" s="14" t="s">
        <v>33</v>
      </c>
      <c r="AX385" s="14" t="s">
        <v>71</v>
      </c>
      <c r="AY385" s="242" t="s">
        <v>157</v>
      </c>
    </row>
    <row r="386" s="14" customFormat="1">
      <c r="A386" s="14"/>
      <c r="B386" s="232"/>
      <c r="C386" s="233"/>
      <c r="D386" s="217" t="s">
        <v>171</v>
      </c>
      <c r="E386" s="234" t="s">
        <v>19</v>
      </c>
      <c r="F386" s="235" t="s">
        <v>240</v>
      </c>
      <c r="G386" s="233"/>
      <c r="H386" s="236">
        <v>2.4750000000000001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2" t="s">
        <v>171</v>
      </c>
      <c r="AU386" s="242" t="s">
        <v>167</v>
      </c>
      <c r="AV386" s="14" t="s">
        <v>167</v>
      </c>
      <c r="AW386" s="14" t="s">
        <v>33</v>
      </c>
      <c r="AX386" s="14" t="s">
        <v>71</v>
      </c>
      <c r="AY386" s="242" t="s">
        <v>157</v>
      </c>
    </row>
    <row r="387" s="14" customFormat="1">
      <c r="A387" s="14"/>
      <c r="B387" s="232"/>
      <c r="C387" s="233"/>
      <c r="D387" s="217" t="s">
        <v>171</v>
      </c>
      <c r="E387" s="234" t="s">
        <v>19</v>
      </c>
      <c r="F387" s="235" t="s">
        <v>241</v>
      </c>
      <c r="G387" s="233"/>
      <c r="H387" s="236">
        <v>3.8279999999999998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2" t="s">
        <v>171</v>
      </c>
      <c r="AU387" s="242" t="s">
        <v>167</v>
      </c>
      <c r="AV387" s="14" t="s">
        <v>167</v>
      </c>
      <c r="AW387" s="14" t="s">
        <v>33</v>
      </c>
      <c r="AX387" s="14" t="s">
        <v>71</v>
      </c>
      <c r="AY387" s="242" t="s">
        <v>157</v>
      </c>
    </row>
    <row r="388" s="14" customFormat="1">
      <c r="A388" s="14"/>
      <c r="B388" s="232"/>
      <c r="C388" s="233"/>
      <c r="D388" s="217" t="s">
        <v>171</v>
      </c>
      <c r="E388" s="234" t="s">
        <v>19</v>
      </c>
      <c r="F388" s="235" t="s">
        <v>242</v>
      </c>
      <c r="G388" s="233"/>
      <c r="H388" s="236">
        <v>1.3200000000000001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2" t="s">
        <v>171</v>
      </c>
      <c r="AU388" s="242" t="s">
        <v>167</v>
      </c>
      <c r="AV388" s="14" t="s">
        <v>167</v>
      </c>
      <c r="AW388" s="14" t="s">
        <v>33</v>
      </c>
      <c r="AX388" s="14" t="s">
        <v>71</v>
      </c>
      <c r="AY388" s="242" t="s">
        <v>157</v>
      </c>
    </row>
    <row r="389" s="14" customFormat="1">
      <c r="A389" s="14"/>
      <c r="B389" s="232"/>
      <c r="C389" s="233"/>
      <c r="D389" s="217" t="s">
        <v>171</v>
      </c>
      <c r="E389" s="234" t="s">
        <v>19</v>
      </c>
      <c r="F389" s="235" t="s">
        <v>243</v>
      </c>
      <c r="G389" s="233"/>
      <c r="H389" s="236">
        <v>0.98999999999999999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2" t="s">
        <v>171</v>
      </c>
      <c r="AU389" s="242" t="s">
        <v>167</v>
      </c>
      <c r="AV389" s="14" t="s">
        <v>167</v>
      </c>
      <c r="AW389" s="14" t="s">
        <v>33</v>
      </c>
      <c r="AX389" s="14" t="s">
        <v>71</v>
      </c>
      <c r="AY389" s="242" t="s">
        <v>157</v>
      </c>
    </row>
    <row r="390" s="15" customFormat="1">
      <c r="A390" s="15"/>
      <c r="B390" s="243"/>
      <c r="C390" s="244"/>
      <c r="D390" s="217" t="s">
        <v>171</v>
      </c>
      <c r="E390" s="245" t="s">
        <v>19</v>
      </c>
      <c r="F390" s="246" t="s">
        <v>191</v>
      </c>
      <c r="G390" s="244"/>
      <c r="H390" s="247">
        <v>40.194000000000003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3" t="s">
        <v>171</v>
      </c>
      <c r="AU390" s="253" t="s">
        <v>167</v>
      </c>
      <c r="AV390" s="15" t="s">
        <v>166</v>
      </c>
      <c r="AW390" s="15" t="s">
        <v>33</v>
      </c>
      <c r="AX390" s="15" t="s">
        <v>79</v>
      </c>
      <c r="AY390" s="253" t="s">
        <v>157</v>
      </c>
    </row>
    <row r="391" s="14" customFormat="1">
      <c r="A391" s="14"/>
      <c r="B391" s="232"/>
      <c r="C391" s="233"/>
      <c r="D391" s="217" t="s">
        <v>171</v>
      </c>
      <c r="E391" s="233"/>
      <c r="F391" s="235" t="s">
        <v>337</v>
      </c>
      <c r="G391" s="233"/>
      <c r="H391" s="236">
        <v>44.213000000000001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2" t="s">
        <v>171</v>
      </c>
      <c r="AU391" s="242" t="s">
        <v>167</v>
      </c>
      <c r="AV391" s="14" t="s">
        <v>167</v>
      </c>
      <c r="AW391" s="14" t="s">
        <v>4</v>
      </c>
      <c r="AX391" s="14" t="s">
        <v>79</v>
      </c>
      <c r="AY391" s="242" t="s">
        <v>157</v>
      </c>
    </row>
    <row r="392" s="2" customFormat="1" ht="37.8" customHeight="1">
      <c r="A392" s="38"/>
      <c r="B392" s="39"/>
      <c r="C392" s="204" t="s">
        <v>7</v>
      </c>
      <c r="D392" s="204" t="s">
        <v>161</v>
      </c>
      <c r="E392" s="205" t="s">
        <v>329</v>
      </c>
      <c r="F392" s="206" t="s">
        <v>330</v>
      </c>
      <c r="G392" s="207" t="s">
        <v>275</v>
      </c>
      <c r="H392" s="208">
        <v>60</v>
      </c>
      <c r="I392" s="209"/>
      <c r="J392" s="210">
        <f>ROUND(I392*H392,2)</f>
        <v>0</v>
      </c>
      <c r="K392" s="206" t="s">
        <v>165</v>
      </c>
      <c r="L392" s="44"/>
      <c r="M392" s="211" t="s">
        <v>19</v>
      </c>
      <c r="N392" s="212" t="s">
        <v>43</v>
      </c>
      <c r="O392" s="84"/>
      <c r="P392" s="213">
        <f>O392*H392</f>
        <v>0</v>
      </c>
      <c r="Q392" s="213">
        <v>0.0033899999999999998</v>
      </c>
      <c r="R392" s="213">
        <f>Q392*H392</f>
        <v>0.2034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166</v>
      </c>
      <c r="AT392" s="215" t="s">
        <v>161</v>
      </c>
      <c r="AU392" s="215" t="s">
        <v>167</v>
      </c>
      <c r="AY392" s="17" t="s">
        <v>157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167</v>
      </c>
      <c r="BK392" s="216">
        <f>ROUND(I392*H392,2)</f>
        <v>0</v>
      </c>
      <c r="BL392" s="17" t="s">
        <v>166</v>
      </c>
      <c r="BM392" s="215" t="s">
        <v>338</v>
      </c>
    </row>
    <row r="393" s="2" customFormat="1">
      <c r="A393" s="38"/>
      <c r="B393" s="39"/>
      <c r="C393" s="40"/>
      <c r="D393" s="217" t="s">
        <v>169</v>
      </c>
      <c r="E393" s="40"/>
      <c r="F393" s="218" t="s">
        <v>332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169</v>
      </c>
      <c r="AU393" s="17" t="s">
        <v>167</v>
      </c>
    </row>
    <row r="394" s="13" customFormat="1">
      <c r="A394" s="13"/>
      <c r="B394" s="222"/>
      <c r="C394" s="223"/>
      <c r="D394" s="217" t="s">
        <v>171</v>
      </c>
      <c r="E394" s="224" t="s">
        <v>19</v>
      </c>
      <c r="F394" s="225" t="s">
        <v>244</v>
      </c>
      <c r="G394" s="223"/>
      <c r="H394" s="224" t="s">
        <v>19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1" t="s">
        <v>171</v>
      </c>
      <c r="AU394" s="231" t="s">
        <v>167</v>
      </c>
      <c r="AV394" s="13" t="s">
        <v>79</v>
      </c>
      <c r="AW394" s="13" t="s">
        <v>33</v>
      </c>
      <c r="AX394" s="13" t="s">
        <v>71</v>
      </c>
      <c r="AY394" s="231" t="s">
        <v>157</v>
      </c>
    </row>
    <row r="395" s="14" customFormat="1">
      <c r="A395" s="14"/>
      <c r="B395" s="232"/>
      <c r="C395" s="233"/>
      <c r="D395" s="217" t="s">
        <v>171</v>
      </c>
      <c r="E395" s="234" t="s">
        <v>19</v>
      </c>
      <c r="F395" s="235" t="s">
        <v>285</v>
      </c>
      <c r="G395" s="233"/>
      <c r="H395" s="236">
        <v>27.600000000000001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2" t="s">
        <v>171</v>
      </c>
      <c r="AU395" s="242" t="s">
        <v>167</v>
      </c>
      <c r="AV395" s="14" t="s">
        <v>167</v>
      </c>
      <c r="AW395" s="14" t="s">
        <v>33</v>
      </c>
      <c r="AX395" s="14" t="s">
        <v>71</v>
      </c>
      <c r="AY395" s="242" t="s">
        <v>157</v>
      </c>
    </row>
    <row r="396" s="13" customFormat="1">
      <c r="A396" s="13"/>
      <c r="B396" s="222"/>
      <c r="C396" s="223"/>
      <c r="D396" s="217" t="s">
        <v>171</v>
      </c>
      <c r="E396" s="224" t="s">
        <v>19</v>
      </c>
      <c r="F396" s="225" t="s">
        <v>246</v>
      </c>
      <c r="G396" s="223"/>
      <c r="H396" s="224" t="s">
        <v>19</v>
      </c>
      <c r="I396" s="226"/>
      <c r="J396" s="223"/>
      <c r="K396" s="223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171</v>
      </c>
      <c r="AU396" s="231" t="s">
        <v>167</v>
      </c>
      <c r="AV396" s="13" t="s">
        <v>79</v>
      </c>
      <c r="AW396" s="13" t="s">
        <v>33</v>
      </c>
      <c r="AX396" s="13" t="s">
        <v>71</v>
      </c>
      <c r="AY396" s="231" t="s">
        <v>157</v>
      </c>
    </row>
    <row r="397" s="13" customFormat="1">
      <c r="A397" s="13"/>
      <c r="B397" s="222"/>
      <c r="C397" s="223"/>
      <c r="D397" s="217" t="s">
        <v>171</v>
      </c>
      <c r="E397" s="224" t="s">
        <v>19</v>
      </c>
      <c r="F397" s="225" t="s">
        <v>221</v>
      </c>
      <c r="G397" s="223"/>
      <c r="H397" s="224" t="s">
        <v>19</v>
      </c>
      <c r="I397" s="226"/>
      <c r="J397" s="223"/>
      <c r="K397" s="223"/>
      <c r="L397" s="227"/>
      <c r="M397" s="228"/>
      <c r="N397" s="229"/>
      <c r="O397" s="229"/>
      <c r="P397" s="229"/>
      <c r="Q397" s="229"/>
      <c r="R397" s="229"/>
      <c r="S397" s="229"/>
      <c r="T397" s="23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1" t="s">
        <v>171</v>
      </c>
      <c r="AU397" s="231" t="s">
        <v>167</v>
      </c>
      <c r="AV397" s="13" t="s">
        <v>79</v>
      </c>
      <c r="AW397" s="13" t="s">
        <v>33</v>
      </c>
      <c r="AX397" s="13" t="s">
        <v>71</v>
      </c>
      <c r="AY397" s="231" t="s">
        <v>157</v>
      </c>
    </row>
    <row r="398" s="14" customFormat="1">
      <c r="A398" s="14"/>
      <c r="B398" s="232"/>
      <c r="C398" s="233"/>
      <c r="D398" s="217" t="s">
        <v>171</v>
      </c>
      <c r="E398" s="234" t="s">
        <v>19</v>
      </c>
      <c r="F398" s="235" t="s">
        <v>339</v>
      </c>
      <c r="G398" s="233"/>
      <c r="H398" s="236">
        <v>10.5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2" t="s">
        <v>171</v>
      </c>
      <c r="AU398" s="242" t="s">
        <v>167</v>
      </c>
      <c r="AV398" s="14" t="s">
        <v>167</v>
      </c>
      <c r="AW398" s="14" t="s">
        <v>33</v>
      </c>
      <c r="AX398" s="14" t="s">
        <v>71</v>
      </c>
      <c r="AY398" s="242" t="s">
        <v>157</v>
      </c>
    </row>
    <row r="399" s="14" customFormat="1">
      <c r="A399" s="14"/>
      <c r="B399" s="232"/>
      <c r="C399" s="233"/>
      <c r="D399" s="217" t="s">
        <v>171</v>
      </c>
      <c r="E399" s="234" t="s">
        <v>19</v>
      </c>
      <c r="F399" s="235" t="s">
        <v>340</v>
      </c>
      <c r="G399" s="233"/>
      <c r="H399" s="236">
        <v>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2" t="s">
        <v>171</v>
      </c>
      <c r="AU399" s="242" t="s">
        <v>167</v>
      </c>
      <c r="AV399" s="14" t="s">
        <v>167</v>
      </c>
      <c r="AW399" s="14" t="s">
        <v>33</v>
      </c>
      <c r="AX399" s="14" t="s">
        <v>71</v>
      </c>
      <c r="AY399" s="242" t="s">
        <v>157</v>
      </c>
    </row>
    <row r="400" s="14" customFormat="1">
      <c r="A400" s="14"/>
      <c r="B400" s="232"/>
      <c r="C400" s="233"/>
      <c r="D400" s="217" t="s">
        <v>171</v>
      </c>
      <c r="E400" s="234" t="s">
        <v>19</v>
      </c>
      <c r="F400" s="235" t="s">
        <v>341</v>
      </c>
      <c r="G400" s="233"/>
      <c r="H400" s="236">
        <v>7.2000000000000002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2" t="s">
        <v>171</v>
      </c>
      <c r="AU400" s="242" t="s">
        <v>167</v>
      </c>
      <c r="AV400" s="14" t="s">
        <v>167</v>
      </c>
      <c r="AW400" s="14" t="s">
        <v>33</v>
      </c>
      <c r="AX400" s="14" t="s">
        <v>71</v>
      </c>
      <c r="AY400" s="242" t="s">
        <v>157</v>
      </c>
    </row>
    <row r="401" s="14" customFormat="1">
      <c r="A401" s="14"/>
      <c r="B401" s="232"/>
      <c r="C401" s="233"/>
      <c r="D401" s="217" t="s">
        <v>171</v>
      </c>
      <c r="E401" s="234" t="s">
        <v>19</v>
      </c>
      <c r="F401" s="235" t="s">
        <v>342</v>
      </c>
      <c r="G401" s="233"/>
      <c r="H401" s="236">
        <v>1.8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2" t="s">
        <v>171</v>
      </c>
      <c r="AU401" s="242" t="s">
        <v>167</v>
      </c>
      <c r="AV401" s="14" t="s">
        <v>167</v>
      </c>
      <c r="AW401" s="14" t="s">
        <v>33</v>
      </c>
      <c r="AX401" s="14" t="s">
        <v>71</v>
      </c>
      <c r="AY401" s="242" t="s">
        <v>157</v>
      </c>
    </row>
    <row r="402" s="14" customFormat="1">
      <c r="A402" s="14"/>
      <c r="B402" s="232"/>
      <c r="C402" s="233"/>
      <c r="D402" s="217" t="s">
        <v>171</v>
      </c>
      <c r="E402" s="234" t="s">
        <v>19</v>
      </c>
      <c r="F402" s="235" t="s">
        <v>343</v>
      </c>
      <c r="G402" s="233"/>
      <c r="H402" s="236">
        <v>2.3999999999999999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2" t="s">
        <v>171</v>
      </c>
      <c r="AU402" s="242" t="s">
        <v>167</v>
      </c>
      <c r="AV402" s="14" t="s">
        <v>167</v>
      </c>
      <c r="AW402" s="14" t="s">
        <v>33</v>
      </c>
      <c r="AX402" s="14" t="s">
        <v>71</v>
      </c>
      <c r="AY402" s="242" t="s">
        <v>157</v>
      </c>
    </row>
    <row r="403" s="14" customFormat="1">
      <c r="A403" s="14"/>
      <c r="B403" s="232"/>
      <c r="C403" s="233"/>
      <c r="D403" s="217" t="s">
        <v>171</v>
      </c>
      <c r="E403" s="234" t="s">
        <v>19</v>
      </c>
      <c r="F403" s="235" t="s">
        <v>234</v>
      </c>
      <c r="G403" s="233"/>
      <c r="H403" s="236">
        <v>1.5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2" t="s">
        <v>171</v>
      </c>
      <c r="AU403" s="242" t="s">
        <v>167</v>
      </c>
      <c r="AV403" s="14" t="s">
        <v>167</v>
      </c>
      <c r="AW403" s="14" t="s">
        <v>33</v>
      </c>
      <c r="AX403" s="14" t="s">
        <v>71</v>
      </c>
      <c r="AY403" s="242" t="s">
        <v>157</v>
      </c>
    </row>
    <row r="404" s="15" customFormat="1">
      <c r="A404" s="15"/>
      <c r="B404" s="243"/>
      <c r="C404" s="244"/>
      <c r="D404" s="217" t="s">
        <v>171</v>
      </c>
      <c r="E404" s="245" t="s">
        <v>19</v>
      </c>
      <c r="F404" s="246" t="s">
        <v>191</v>
      </c>
      <c r="G404" s="244"/>
      <c r="H404" s="247">
        <v>60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3" t="s">
        <v>171</v>
      </c>
      <c r="AU404" s="253" t="s">
        <v>167</v>
      </c>
      <c r="AV404" s="15" t="s">
        <v>166</v>
      </c>
      <c r="AW404" s="15" t="s">
        <v>33</v>
      </c>
      <c r="AX404" s="15" t="s">
        <v>79</v>
      </c>
      <c r="AY404" s="253" t="s">
        <v>157</v>
      </c>
    </row>
    <row r="405" s="2" customFormat="1" ht="24.15" customHeight="1">
      <c r="A405" s="38"/>
      <c r="B405" s="39"/>
      <c r="C405" s="254" t="s">
        <v>344</v>
      </c>
      <c r="D405" s="254" t="s">
        <v>202</v>
      </c>
      <c r="E405" s="255" t="s">
        <v>345</v>
      </c>
      <c r="F405" s="256" t="s">
        <v>346</v>
      </c>
      <c r="G405" s="257" t="s">
        <v>164</v>
      </c>
      <c r="H405" s="258">
        <v>21.596</v>
      </c>
      <c r="I405" s="259"/>
      <c r="J405" s="260">
        <f>ROUND(I405*H405,2)</f>
        <v>0</v>
      </c>
      <c r="K405" s="256" t="s">
        <v>165</v>
      </c>
      <c r="L405" s="261"/>
      <c r="M405" s="262" t="s">
        <v>19</v>
      </c>
      <c r="N405" s="263" t="s">
        <v>43</v>
      </c>
      <c r="O405" s="84"/>
      <c r="P405" s="213">
        <f>O405*H405</f>
        <v>0</v>
      </c>
      <c r="Q405" s="213">
        <v>0.00089999999999999998</v>
      </c>
      <c r="R405" s="213">
        <f>Q405*H405</f>
        <v>0.0194364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205</v>
      </c>
      <c r="AT405" s="215" t="s">
        <v>202</v>
      </c>
      <c r="AU405" s="215" t="s">
        <v>167</v>
      </c>
      <c r="AY405" s="17" t="s">
        <v>157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167</v>
      </c>
      <c r="BK405" s="216">
        <f>ROUND(I405*H405,2)</f>
        <v>0</v>
      </c>
      <c r="BL405" s="17" t="s">
        <v>166</v>
      </c>
      <c r="BM405" s="215" t="s">
        <v>347</v>
      </c>
    </row>
    <row r="406" s="2" customFormat="1">
      <c r="A406" s="38"/>
      <c r="B406" s="39"/>
      <c r="C406" s="40"/>
      <c r="D406" s="217" t="s">
        <v>169</v>
      </c>
      <c r="E406" s="40"/>
      <c r="F406" s="218" t="s">
        <v>346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169</v>
      </c>
      <c r="AU406" s="17" t="s">
        <v>167</v>
      </c>
    </row>
    <row r="407" s="13" customFormat="1">
      <c r="A407" s="13"/>
      <c r="B407" s="222"/>
      <c r="C407" s="223"/>
      <c r="D407" s="217" t="s">
        <v>171</v>
      </c>
      <c r="E407" s="224" t="s">
        <v>19</v>
      </c>
      <c r="F407" s="225" t="s">
        <v>244</v>
      </c>
      <c r="G407" s="223"/>
      <c r="H407" s="224" t="s">
        <v>19</v>
      </c>
      <c r="I407" s="226"/>
      <c r="J407" s="223"/>
      <c r="K407" s="223"/>
      <c r="L407" s="227"/>
      <c r="M407" s="228"/>
      <c r="N407" s="229"/>
      <c r="O407" s="229"/>
      <c r="P407" s="229"/>
      <c r="Q407" s="229"/>
      <c r="R407" s="229"/>
      <c r="S407" s="229"/>
      <c r="T407" s="23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1" t="s">
        <v>171</v>
      </c>
      <c r="AU407" s="231" t="s">
        <v>167</v>
      </c>
      <c r="AV407" s="13" t="s">
        <v>79</v>
      </c>
      <c r="AW407" s="13" t="s">
        <v>33</v>
      </c>
      <c r="AX407" s="13" t="s">
        <v>71</v>
      </c>
      <c r="AY407" s="231" t="s">
        <v>157</v>
      </c>
    </row>
    <row r="408" s="14" customFormat="1">
      <c r="A408" s="14"/>
      <c r="B408" s="232"/>
      <c r="C408" s="233"/>
      <c r="D408" s="217" t="s">
        <v>171</v>
      </c>
      <c r="E408" s="234" t="s">
        <v>19</v>
      </c>
      <c r="F408" s="235" t="s">
        <v>348</v>
      </c>
      <c r="G408" s="233"/>
      <c r="H408" s="236">
        <v>8.0500000000000007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2" t="s">
        <v>171</v>
      </c>
      <c r="AU408" s="242" t="s">
        <v>167</v>
      </c>
      <c r="AV408" s="14" t="s">
        <v>167</v>
      </c>
      <c r="AW408" s="14" t="s">
        <v>33</v>
      </c>
      <c r="AX408" s="14" t="s">
        <v>71</v>
      </c>
      <c r="AY408" s="242" t="s">
        <v>157</v>
      </c>
    </row>
    <row r="409" s="13" customFormat="1">
      <c r="A409" s="13"/>
      <c r="B409" s="222"/>
      <c r="C409" s="223"/>
      <c r="D409" s="217" t="s">
        <v>171</v>
      </c>
      <c r="E409" s="224" t="s">
        <v>19</v>
      </c>
      <c r="F409" s="225" t="s">
        <v>246</v>
      </c>
      <c r="G409" s="223"/>
      <c r="H409" s="224" t="s">
        <v>19</v>
      </c>
      <c r="I409" s="226"/>
      <c r="J409" s="223"/>
      <c r="K409" s="223"/>
      <c r="L409" s="227"/>
      <c r="M409" s="228"/>
      <c r="N409" s="229"/>
      <c r="O409" s="229"/>
      <c r="P409" s="229"/>
      <c r="Q409" s="229"/>
      <c r="R409" s="229"/>
      <c r="S409" s="229"/>
      <c r="T409" s="23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1" t="s">
        <v>171</v>
      </c>
      <c r="AU409" s="231" t="s">
        <v>167</v>
      </c>
      <c r="AV409" s="13" t="s">
        <v>79</v>
      </c>
      <c r="AW409" s="13" t="s">
        <v>33</v>
      </c>
      <c r="AX409" s="13" t="s">
        <v>71</v>
      </c>
      <c r="AY409" s="231" t="s">
        <v>157</v>
      </c>
    </row>
    <row r="410" s="13" customFormat="1">
      <c r="A410" s="13"/>
      <c r="B410" s="222"/>
      <c r="C410" s="223"/>
      <c r="D410" s="217" t="s">
        <v>171</v>
      </c>
      <c r="E410" s="224" t="s">
        <v>19</v>
      </c>
      <c r="F410" s="225" t="s">
        <v>221</v>
      </c>
      <c r="G410" s="223"/>
      <c r="H410" s="224" t="s">
        <v>19</v>
      </c>
      <c r="I410" s="226"/>
      <c r="J410" s="223"/>
      <c r="K410" s="223"/>
      <c r="L410" s="227"/>
      <c r="M410" s="228"/>
      <c r="N410" s="229"/>
      <c r="O410" s="229"/>
      <c r="P410" s="229"/>
      <c r="Q410" s="229"/>
      <c r="R410" s="229"/>
      <c r="S410" s="229"/>
      <c r="T410" s="23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1" t="s">
        <v>171</v>
      </c>
      <c r="AU410" s="231" t="s">
        <v>167</v>
      </c>
      <c r="AV410" s="13" t="s">
        <v>79</v>
      </c>
      <c r="AW410" s="13" t="s">
        <v>33</v>
      </c>
      <c r="AX410" s="13" t="s">
        <v>71</v>
      </c>
      <c r="AY410" s="231" t="s">
        <v>157</v>
      </c>
    </row>
    <row r="411" s="14" customFormat="1">
      <c r="A411" s="14"/>
      <c r="B411" s="232"/>
      <c r="C411" s="233"/>
      <c r="D411" s="217" t="s">
        <v>171</v>
      </c>
      <c r="E411" s="234" t="s">
        <v>19</v>
      </c>
      <c r="F411" s="235" t="s">
        <v>349</v>
      </c>
      <c r="G411" s="233"/>
      <c r="H411" s="236">
        <v>4.4550000000000001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2" t="s">
        <v>171</v>
      </c>
      <c r="AU411" s="242" t="s">
        <v>167</v>
      </c>
      <c r="AV411" s="14" t="s">
        <v>167</v>
      </c>
      <c r="AW411" s="14" t="s">
        <v>33</v>
      </c>
      <c r="AX411" s="14" t="s">
        <v>71</v>
      </c>
      <c r="AY411" s="242" t="s">
        <v>157</v>
      </c>
    </row>
    <row r="412" s="14" customFormat="1">
      <c r="A412" s="14"/>
      <c r="B412" s="232"/>
      <c r="C412" s="233"/>
      <c r="D412" s="217" t="s">
        <v>171</v>
      </c>
      <c r="E412" s="234" t="s">
        <v>19</v>
      </c>
      <c r="F412" s="235" t="s">
        <v>248</v>
      </c>
      <c r="G412" s="233"/>
      <c r="H412" s="236">
        <v>2.9700000000000002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2" t="s">
        <v>171</v>
      </c>
      <c r="AU412" s="242" t="s">
        <v>167</v>
      </c>
      <c r="AV412" s="14" t="s">
        <v>167</v>
      </c>
      <c r="AW412" s="14" t="s">
        <v>33</v>
      </c>
      <c r="AX412" s="14" t="s">
        <v>71</v>
      </c>
      <c r="AY412" s="242" t="s">
        <v>157</v>
      </c>
    </row>
    <row r="413" s="14" customFormat="1">
      <c r="A413" s="14"/>
      <c r="B413" s="232"/>
      <c r="C413" s="233"/>
      <c r="D413" s="217" t="s">
        <v>171</v>
      </c>
      <c r="E413" s="234" t="s">
        <v>19</v>
      </c>
      <c r="F413" s="235" t="s">
        <v>249</v>
      </c>
      <c r="G413" s="233"/>
      <c r="H413" s="236">
        <v>2.3759999999999999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2" t="s">
        <v>171</v>
      </c>
      <c r="AU413" s="242" t="s">
        <v>167</v>
      </c>
      <c r="AV413" s="14" t="s">
        <v>167</v>
      </c>
      <c r="AW413" s="14" t="s">
        <v>33</v>
      </c>
      <c r="AX413" s="14" t="s">
        <v>71</v>
      </c>
      <c r="AY413" s="242" t="s">
        <v>157</v>
      </c>
    </row>
    <row r="414" s="14" customFormat="1">
      <c r="A414" s="14"/>
      <c r="B414" s="232"/>
      <c r="C414" s="233"/>
      <c r="D414" s="217" t="s">
        <v>171</v>
      </c>
      <c r="E414" s="234" t="s">
        <v>19</v>
      </c>
      <c r="F414" s="235" t="s">
        <v>250</v>
      </c>
      <c r="G414" s="233"/>
      <c r="H414" s="236">
        <v>0.495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2" t="s">
        <v>171</v>
      </c>
      <c r="AU414" s="242" t="s">
        <v>167</v>
      </c>
      <c r="AV414" s="14" t="s">
        <v>167</v>
      </c>
      <c r="AW414" s="14" t="s">
        <v>33</v>
      </c>
      <c r="AX414" s="14" t="s">
        <v>71</v>
      </c>
      <c r="AY414" s="242" t="s">
        <v>157</v>
      </c>
    </row>
    <row r="415" s="14" customFormat="1">
      <c r="A415" s="14"/>
      <c r="B415" s="232"/>
      <c r="C415" s="233"/>
      <c r="D415" s="217" t="s">
        <v>171</v>
      </c>
      <c r="E415" s="234" t="s">
        <v>19</v>
      </c>
      <c r="F415" s="235" t="s">
        <v>251</v>
      </c>
      <c r="G415" s="233"/>
      <c r="H415" s="236">
        <v>0.79200000000000004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2" t="s">
        <v>171</v>
      </c>
      <c r="AU415" s="242" t="s">
        <v>167</v>
      </c>
      <c r="AV415" s="14" t="s">
        <v>167</v>
      </c>
      <c r="AW415" s="14" t="s">
        <v>33</v>
      </c>
      <c r="AX415" s="14" t="s">
        <v>71</v>
      </c>
      <c r="AY415" s="242" t="s">
        <v>157</v>
      </c>
    </row>
    <row r="416" s="14" customFormat="1">
      <c r="A416" s="14"/>
      <c r="B416" s="232"/>
      <c r="C416" s="233"/>
      <c r="D416" s="217" t="s">
        <v>171</v>
      </c>
      <c r="E416" s="234" t="s">
        <v>19</v>
      </c>
      <c r="F416" s="235" t="s">
        <v>252</v>
      </c>
      <c r="G416" s="233"/>
      <c r="H416" s="236">
        <v>0.495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2" t="s">
        <v>171</v>
      </c>
      <c r="AU416" s="242" t="s">
        <v>167</v>
      </c>
      <c r="AV416" s="14" t="s">
        <v>167</v>
      </c>
      <c r="AW416" s="14" t="s">
        <v>33</v>
      </c>
      <c r="AX416" s="14" t="s">
        <v>71</v>
      </c>
      <c r="AY416" s="242" t="s">
        <v>157</v>
      </c>
    </row>
    <row r="417" s="15" customFormat="1">
      <c r="A417" s="15"/>
      <c r="B417" s="243"/>
      <c r="C417" s="244"/>
      <c r="D417" s="217" t="s">
        <v>171</v>
      </c>
      <c r="E417" s="245" t="s">
        <v>19</v>
      </c>
      <c r="F417" s="246" t="s">
        <v>191</v>
      </c>
      <c r="G417" s="244"/>
      <c r="H417" s="247">
        <v>19.633000000000006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3" t="s">
        <v>171</v>
      </c>
      <c r="AU417" s="253" t="s">
        <v>167</v>
      </c>
      <c r="AV417" s="15" t="s">
        <v>166</v>
      </c>
      <c r="AW417" s="15" t="s">
        <v>33</v>
      </c>
      <c r="AX417" s="15" t="s">
        <v>79</v>
      </c>
      <c r="AY417" s="253" t="s">
        <v>157</v>
      </c>
    </row>
    <row r="418" s="14" customFormat="1">
      <c r="A418" s="14"/>
      <c r="B418" s="232"/>
      <c r="C418" s="233"/>
      <c r="D418" s="217" t="s">
        <v>171</v>
      </c>
      <c r="E418" s="233"/>
      <c r="F418" s="235" t="s">
        <v>350</v>
      </c>
      <c r="G418" s="233"/>
      <c r="H418" s="236">
        <v>21.596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2" t="s">
        <v>171</v>
      </c>
      <c r="AU418" s="242" t="s">
        <v>167</v>
      </c>
      <c r="AV418" s="14" t="s">
        <v>167</v>
      </c>
      <c r="AW418" s="14" t="s">
        <v>4</v>
      </c>
      <c r="AX418" s="14" t="s">
        <v>79</v>
      </c>
      <c r="AY418" s="242" t="s">
        <v>157</v>
      </c>
    </row>
    <row r="419" s="2" customFormat="1" ht="37.8" customHeight="1">
      <c r="A419" s="38"/>
      <c r="B419" s="39"/>
      <c r="C419" s="204" t="s">
        <v>351</v>
      </c>
      <c r="D419" s="204" t="s">
        <v>161</v>
      </c>
      <c r="E419" s="205" t="s">
        <v>352</v>
      </c>
      <c r="F419" s="206" t="s">
        <v>353</v>
      </c>
      <c r="G419" s="207" t="s">
        <v>164</v>
      </c>
      <c r="H419" s="208">
        <v>7.9000000000000004</v>
      </c>
      <c r="I419" s="209"/>
      <c r="J419" s="210">
        <f>ROUND(I419*H419,2)</f>
        <v>0</v>
      </c>
      <c r="K419" s="206" t="s">
        <v>165</v>
      </c>
      <c r="L419" s="44"/>
      <c r="M419" s="211" t="s">
        <v>19</v>
      </c>
      <c r="N419" s="212" t="s">
        <v>43</v>
      </c>
      <c r="O419" s="84"/>
      <c r="P419" s="213">
        <f>O419*H419</f>
        <v>0</v>
      </c>
      <c r="Q419" s="213">
        <v>0.0095999999999999992</v>
      </c>
      <c r="R419" s="213">
        <f>Q419*H419</f>
        <v>0.075839999999999991</v>
      </c>
      <c r="S419" s="213">
        <v>0</v>
      </c>
      <c r="T419" s="21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5" t="s">
        <v>166</v>
      </c>
      <c r="AT419" s="215" t="s">
        <v>161</v>
      </c>
      <c r="AU419" s="215" t="s">
        <v>167</v>
      </c>
      <c r="AY419" s="17" t="s">
        <v>157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7" t="s">
        <v>167</v>
      </c>
      <c r="BK419" s="216">
        <f>ROUND(I419*H419,2)</f>
        <v>0</v>
      </c>
      <c r="BL419" s="17" t="s">
        <v>166</v>
      </c>
      <c r="BM419" s="215" t="s">
        <v>354</v>
      </c>
    </row>
    <row r="420" s="2" customFormat="1">
      <c r="A420" s="38"/>
      <c r="B420" s="39"/>
      <c r="C420" s="40"/>
      <c r="D420" s="217" t="s">
        <v>169</v>
      </c>
      <c r="E420" s="40"/>
      <c r="F420" s="218" t="s">
        <v>355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169</v>
      </c>
      <c r="AU420" s="17" t="s">
        <v>167</v>
      </c>
    </row>
    <row r="421" s="13" customFormat="1">
      <c r="A421" s="13"/>
      <c r="B421" s="222"/>
      <c r="C421" s="223"/>
      <c r="D421" s="217" t="s">
        <v>171</v>
      </c>
      <c r="E421" s="224" t="s">
        <v>19</v>
      </c>
      <c r="F421" s="225" t="s">
        <v>235</v>
      </c>
      <c r="G421" s="223"/>
      <c r="H421" s="224" t="s">
        <v>19</v>
      </c>
      <c r="I421" s="226"/>
      <c r="J421" s="223"/>
      <c r="K421" s="223"/>
      <c r="L421" s="227"/>
      <c r="M421" s="228"/>
      <c r="N421" s="229"/>
      <c r="O421" s="229"/>
      <c r="P421" s="229"/>
      <c r="Q421" s="229"/>
      <c r="R421" s="229"/>
      <c r="S421" s="229"/>
      <c r="T421" s="23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1" t="s">
        <v>171</v>
      </c>
      <c r="AU421" s="231" t="s">
        <v>167</v>
      </c>
      <c r="AV421" s="13" t="s">
        <v>79</v>
      </c>
      <c r="AW421" s="13" t="s">
        <v>33</v>
      </c>
      <c r="AX421" s="13" t="s">
        <v>71</v>
      </c>
      <c r="AY421" s="231" t="s">
        <v>157</v>
      </c>
    </row>
    <row r="422" s="14" customFormat="1">
      <c r="A422" s="14"/>
      <c r="B422" s="232"/>
      <c r="C422" s="233"/>
      <c r="D422" s="217" t="s">
        <v>171</v>
      </c>
      <c r="E422" s="234" t="s">
        <v>19</v>
      </c>
      <c r="F422" s="235" t="s">
        <v>236</v>
      </c>
      <c r="G422" s="233"/>
      <c r="H422" s="236">
        <v>7.9000000000000004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2" t="s">
        <v>171</v>
      </c>
      <c r="AU422" s="242" t="s">
        <v>167</v>
      </c>
      <c r="AV422" s="14" t="s">
        <v>167</v>
      </c>
      <c r="AW422" s="14" t="s">
        <v>33</v>
      </c>
      <c r="AX422" s="14" t="s">
        <v>79</v>
      </c>
      <c r="AY422" s="242" t="s">
        <v>157</v>
      </c>
    </row>
    <row r="423" s="2" customFormat="1" ht="24.15" customHeight="1">
      <c r="A423" s="38"/>
      <c r="B423" s="39"/>
      <c r="C423" s="254" t="s">
        <v>356</v>
      </c>
      <c r="D423" s="254" t="s">
        <v>202</v>
      </c>
      <c r="E423" s="255" t="s">
        <v>357</v>
      </c>
      <c r="F423" s="256" t="s">
        <v>358</v>
      </c>
      <c r="G423" s="257" t="s">
        <v>164</v>
      </c>
      <c r="H423" s="258">
        <v>8.0579999999999998</v>
      </c>
      <c r="I423" s="259"/>
      <c r="J423" s="260">
        <f>ROUND(I423*H423,2)</f>
        <v>0</v>
      </c>
      <c r="K423" s="256" t="s">
        <v>165</v>
      </c>
      <c r="L423" s="261"/>
      <c r="M423" s="262" t="s">
        <v>19</v>
      </c>
      <c r="N423" s="263" t="s">
        <v>43</v>
      </c>
      <c r="O423" s="84"/>
      <c r="P423" s="213">
        <f>O423*H423</f>
        <v>0</v>
      </c>
      <c r="Q423" s="213">
        <v>0.017999999999999999</v>
      </c>
      <c r="R423" s="213">
        <f>Q423*H423</f>
        <v>0.14504399999999998</v>
      </c>
      <c r="S423" s="213">
        <v>0</v>
      </c>
      <c r="T423" s="21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5" t="s">
        <v>205</v>
      </c>
      <c r="AT423" s="215" t="s">
        <v>202</v>
      </c>
      <c r="AU423" s="215" t="s">
        <v>167</v>
      </c>
      <c r="AY423" s="17" t="s">
        <v>157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7" t="s">
        <v>167</v>
      </c>
      <c r="BK423" s="216">
        <f>ROUND(I423*H423,2)</f>
        <v>0</v>
      </c>
      <c r="BL423" s="17" t="s">
        <v>166</v>
      </c>
      <c r="BM423" s="215" t="s">
        <v>359</v>
      </c>
    </row>
    <row r="424" s="2" customFormat="1">
      <c r="A424" s="38"/>
      <c r="B424" s="39"/>
      <c r="C424" s="40"/>
      <c r="D424" s="217" t="s">
        <v>169</v>
      </c>
      <c r="E424" s="40"/>
      <c r="F424" s="218" t="s">
        <v>358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169</v>
      </c>
      <c r="AU424" s="17" t="s">
        <v>167</v>
      </c>
    </row>
    <row r="425" s="14" customFormat="1">
      <c r="A425" s="14"/>
      <c r="B425" s="232"/>
      <c r="C425" s="233"/>
      <c r="D425" s="217" t="s">
        <v>171</v>
      </c>
      <c r="E425" s="233"/>
      <c r="F425" s="235" t="s">
        <v>360</v>
      </c>
      <c r="G425" s="233"/>
      <c r="H425" s="236">
        <v>8.0579999999999998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2" t="s">
        <v>171</v>
      </c>
      <c r="AU425" s="242" t="s">
        <v>167</v>
      </c>
      <c r="AV425" s="14" t="s">
        <v>167</v>
      </c>
      <c r="AW425" s="14" t="s">
        <v>4</v>
      </c>
      <c r="AX425" s="14" t="s">
        <v>79</v>
      </c>
      <c r="AY425" s="242" t="s">
        <v>157</v>
      </c>
    </row>
    <row r="426" s="2" customFormat="1" ht="37.8" customHeight="1">
      <c r="A426" s="38"/>
      <c r="B426" s="39"/>
      <c r="C426" s="204" t="s">
        <v>361</v>
      </c>
      <c r="D426" s="204" t="s">
        <v>161</v>
      </c>
      <c r="E426" s="205" t="s">
        <v>362</v>
      </c>
      <c r="F426" s="206" t="s">
        <v>363</v>
      </c>
      <c r="G426" s="207" t="s">
        <v>275</v>
      </c>
      <c r="H426" s="208">
        <v>9.8000000000000007</v>
      </c>
      <c r="I426" s="209"/>
      <c r="J426" s="210">
        <f>ROUND(I426*H426,2)</f>
        <v>0</v>
      </c>
      <c r="K426" s="206" t="s">
        <v>165</v>
      </c>
      <c r="L426" s="44"/>
      <c r="M426" s="211" t="s">
        <v>19</v>
      </c>
      <c r="N426" s="212" t="s">
        <v>43</v>
      </c>
      <c r="O426" s="84"/>
      <c r="P426" s="213">
        <f>O426*H426</f>
        <v>0</v>
      </c>
      <c r="Q426" s="213">
        <v>0.0033899999999999998</v>
      </c>
      <c r="R426" s="213">
        <f>Q426*H426</f>
        <v>0.033222000000000002</v>
      </c>
      <c r="S426" s="213">
        <v>0</v>
      </c>
      <c r="T426" s="21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5" t="s">
        <v>166</v>
      </c>
      <c r="AT426" s="215" t="s">
        <v>161</v>
      </c>
      <c r="AU426" s="215" t="s">
        <v>167</v>
      </c>
      <c r="AY426" s="17" t="s">
        <v>157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7" t="s">
        <v>167</v>
      </c>
      <c r="BK426" s="216">
        <f>ROUND(I426*H426,2)</f>
        <v>0</v>
      </c>
      <c r="BL426" s="17" t="s">
        <v>166</v>
      </c>
      <c r="BM426" s="215" t="s">
        <v>364</v>
      </c>
    </row>
    <row r="427" s="2" customFormat="1">
      <c r="A427" s="38"/>
      <c r="B427" s="39"/>
      <c r="C427" s="40"/>
      <c r="D427" s="217" t="s">
        <v>169</v>
      </c>
      <c r="E427" s="40"/>
      <c r="F427" s="218" t="s">
        <v>365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169</v>
      </c>
      <c r="AU427" s="17" t="s">
        <v>167</v>
      </c>
    </row>
    <row r="428" s="13" customFormat="1">
      <c r="A428" s="13"/>
      <c r="B428" s="222"/>
      <c r="C428" s="223"/>
      <c r="D428" s="217" t="s">
        <v>171</v>
      </c>
      <c r="E428" s="224" t="s">
        <v>19</v>
      </c>
      <c r="F428" s="225" t="s">
        <v>253</v>
      </c>
      <c r="G428" s="223"/>
      <c r="H428" s="224" t="s">
        <v>19</v>
      </c>
      <c r="I428" s="226"/>
      <c r="J428" s="223"/>
      <c r="K428" s="223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171</v>
      </c>
      <c r="AU428" s="231" t="s">
        <v>167</v>
      </c>
      <c r="AV428" s="13" t="s">
        <v>79</v>
      </c>
      <c r="AW428" s="13" t="s">
        <v>33</v>
      </c>
      <c r="AX428" s="13" t="s">
        <v>71</v>
      </c>
      <c r="AY428" s="231" t="s">
        <v>157</v>
      </c>
    </row>
    <row r="429" s="14" customFormat="1">
      <c r="A429" s="14"/>
      <c r="B429" s="232"/>
      <c r="C429" s="233"/>
      <c r="D429" s="217" t="s">
        <v>171</v>
      </c>
      <c r="E429" s="234" t="s">
        <v>19</v>
      </c>
      <c r="F429" s="235" t="s">
        <v>298</v>
      </c>
      <c r="G429" s="233"/>
      <c r="H429" s="236">
        <v>9.8000000000000007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2" t="s">
        <v>171</v>
      </c>
      <c r="AU429" s="242" t="s">
        <v>167</v>
      </c>
      <c r="AV429" s="14" t="s">
        <v>167</v>
      </c>
      <c r="AW429" s="14" t="s">
        <v>33</v>
      </c>
      <c r="AX429" s="14" t="s">
        <v>79</v>
      </c>
      <c r="AY429" s="242" t="s">
        <v>157</v>
      </c>
    </row>
    <row r="430" s="2" customFormat="1" ht="24.15" customHeight="1">
      <c r="A430" s="38"/>
      <c r="B430" s="39"/>
      <c r="C430" s="254" t="s">
        <v>366</v>
      </c>
      <c r="D430" s="254" t="s">
        <v>202</v>
      </c>
      <c r="E430" s="255" t="s">
        <v>367</v>
      </c>
      <c r="F430" s="256" t="s">
        <v>368</v>
      </c>
      <c r="G430" s="257" t="s">
        <v>164</v>
      </c>
      <c r="H430" s="258">
        <v>1.7789999999999999</v>
      </c>
      <c r="I430" s="259"/>
      <c r="J430" s="260">
        <f>ROUND(I430*H430,2)</f>
        <v>0</v>
      </c>
      <c r="K430" s="256" t="s">
        <v>165</v>
      </c>
      <c r="L430" s="261"/>
      <c r="M430" s="262" t="s">
        <v>19</v>
      </c>
      <c r="N430" s="263" t="s">
        <v>43</v>
      </c>
      <c r="O430" s="84"/>
      <c r="P430" s="213">
        <f>O430*H430</f>
        <v>0</v>
      </c>
      <c r="Q430" s="213">
        <v>0.0060000000000000001</v>
      </c>
      <c r="R430" s="213">
        <f>Q430*H430</f>
        <v>0.010674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205</v>
      </c>
      <c r="AT430" s="215" t="s">
        <v>202</v>
      </c>
      <c r="AU430" s="215" t="s">
        <v>167</v>
      </c>
      <c r="AY430" s="17" t="s">
        <v>157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167</v>
      </c>
      <c r="BK430" s="216">
        <f>ROUND(I430*H430,2)</f>
        <v>0</v>
      </c>
      <c r="BL430" s="17" t="s">
        <v>166</v>
      </c>
      <c r="BM430" s="215" t="s">
        <v>369</v>
      </c>
    </row>
    <row r="431" s="2" customFormat="1">
      <c r="A431" s="38"/>
      <c r="B431" s="39"/>
      <c r="C431" s="40"/>
      <c r="D431" s="217" t="s">
        <v>169</v>
      </c>
      <c r="E431" s="40"/>
      <c r="F431" s="218" t="s">
        <v>368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169</v>
      </c>
      <c r="AU431" s="17" t="s">
        <v>167</v>
      </c>
    </row>
    <row r="432" s="13" customFormat="1">
      <c r="A432" s="13"/>
      <c r="B432" s="222"/>
      <c r="C432" s="223"/>
      <c r="D432" s="217" t="s">
        <v>171</v>
      </c>
      <c r="E432" s="224" t="s">
        <v>19</v>
      </c>
      <c r="F432" s="225" t="s">
        <v>253</v>
      </c>
      <c r="G432" s="223"/>
      <c r="H432" s="224" t="s">
        <v>19</v>
      </c>
      <c r="I432" s="226"/>
      <c r="J432" s="223"/>
      <c r="K432" s="223"/>
      <c r="L432" s="227"/>
      <c r="M432" s="228"/>
      <c r="N432" s="229"/>
      <c r="O432" s="229"/>
      <c r="P432" s="229"/>
      <c r="Q432" s="229"/>
      <c r="R432" s="229"/>
      <c r="S432" s="229"/>
      <c r="T432" s="23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1" t="s">
        <v>171</v>
      </c>
      <c r="AU432" s="231" t="s">
        <v>167</v>
      </c>
      <c r="AV432" s="13" t="s">
        <v>79</v>
      </c>
      <c r="AW432" s="13" t="s">
        <v>33</v>
      </c>
      <c r="AX432" s="13" t="s">
        <v>71</v>
      </c>
      <c r="AY432" s="231" t="s">
        <v>157</v>
      </c>
    </row>
    <row r="433" s="14" customFormat="1">
      <c r="A433" s="14"/>
      <c r="B433" s="232"/>
      <c r="C433" s="233"/>
      <c r="D433" s="217" t="s">
        <v>171</v>
      </c>
      <c r="E433" s="234" t="s">
        <v>19</v>
      </c>
      <c r="F433" s="235" t="s">
        <v>370</v>
      </c>
      <c r="G433" s="233"/>
      <c r="H433" s="236">
        <v>1.617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2" t="s">
        <v>171</v>
      </c>
      <c r="AU433" s="242" t="s">
        <v>167</v>
      </c>
      <c r="AV433" s="14" t="s">
        <v>167</v>
      </c>
      <c r="AW433" s="14" t="s">
        <v>33</v>
      </c>
      <c r="AX433" s="14" t="s">
        <v>79</v>
      </c>
      <c r="AY433" s="242" t="s">
        <v>157</v>
      </c>
    </row>
    <row r="434" s="14" customFormat="1">
      <c r="A434" s="14"/>
      <c r="B434" s="232"/>
      <c r="C434" s="233"/>
      <c r="D434" s="217" t="s">
        <v>171</v>
      </c>
      <c r="E434" s="233"/>
      <c r="F434" s="235" t="s">
        <v>371</v>
      </c>
      <c r="G434" s="233"/>
      <c r="H434" s="236">
        <v>1.7789999999999999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2" t="s">
        <v>171</v>
      </c>
      <c r="AU434" s="242" t="s">
        <v>167</v>
      </c>
      <c r="AV434" s="14" t="s">
        <v>167</v>
      </c>
      <c r="AW434" s="14" t="s">
        <v>4</v>
      </c>
      <c r="AX434" s="14" t="s">
        <v>79</v>
      </c>
      <c r="AY434" s="242" t="s">
        <v>157</v>
      </c>
    </row>
    <row r="435" s="2" customFormat="1" ht="24.15" customHeight="1">
      <c r="A435" s="38"/>
      <c r="B435" s="39"/>
      <c r="C435" s="204" t="s">
        <v>372</v>
      </c>
      <c r="D435" s="204" t="s">
        <v>161</v>
      </c>
      <c r="E435" s="205" t="s">
        <v>373</v>
      </c>
      <c r="F435" s="206" t="s">
        <v>374</v>
      </c>
      <c r="G435" s="207" t="s">
        <v>164</v>
      </c>
      <c r="H435" s="208">
        <v>242.10499999999999</v>
      </c>
      <c r="I435" s="209"/>
      <c r="J435" s="210">
        <f>ROUND(I435*H435,2)</f>
        <v>0</v>
      </c>
      <c r="K435" s="206" t="s">
        <v>165</v>
      </c>
      <c r="L435" s="44"/>
      <c r="M435" s="211" t="s">
        <v>19</v>
      </c>
      <c r="N435" s="212" t="s">
        <v>43</v>
      </c>
      <c r="O435" s="84"/>
      <c r="P435" s="213">
        <f>O435*H435</f>
        <v>0</v>
      </c>
      <c r="Q435" s="213">
        <v>6.0000000000000002E-05</v>
      </c>
      <c r="R435" s="213">
        <f>Q435*H435</f>
        <v>0.014526299999999999</v>
      </c>
      <c r="S435" s="213">
        <v>0</v>
      </c>
      <c r="T435" s="214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5" t="s">
        <v>166</v>
      </c>
      <c r="AT435" s="215" t="s">
        <v>161</v>
      </c>
      <c r="AU435" s="215" t="s">
        <v>167</v>
      </c>
      <c r="AY435" s="17" t="s">
        <v>157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7" t="s">
        <v>167</v>
      </c>
      <c r="BK435" s="216">
        <f>ROUND(I435*H435,2)</f>
        <v>0</v>
      </c>
      <c r="BL435" s="17" t="s">
        <v>166</v>
      </c>
      <c r="BM435" s="215" t="s">
        <v>375</v>
      </c>
    </row>
    <row r="436" s="2" customFormat="1">
      <c r="A436" s="38"/>
      <c r="B436" s="39"/>
      <c r="C436" s="40"/>
      <c r="D436" s="217" t="s">
        <v>169</v>
      </c>
      <c r="E436" s="40"/>
      <c r="F436" s="218" t="s">
        <v>376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169</v>
      </c>
      <c r="AU436" s="17" t="s">
        <v>167</v>
      </c>
    </row>
    <row r="437" s="13" customFormat="1">
      <c r="A437" s="13"/>
      <c r="B437" s="222"/>
      <c r="C437" s="223"/>
      <c r="D437" s="217" t="s">
        <v>171</v>
      </c>
      <c r="E437" s="224" t="s">
        <v>19</v>
      </c>
      <c r="F437" s="225" t="s">
        <v>219</v>
      </c>
      <c r="G437" s="223"/>
      <c r="H437" s="224" t="s">
        <v>19</v>
      </c>
      <c r="I437" s="226"/>
      <c r="J437" s="223"/>
      <c r="K437" s="223"/>
      <c r="L437" s="227"/>
      <c r="M437" s="228"/>
      <c r="N437" s="229"/>
      <c r="O437" s="229"/>
      <c r="P437" s="229"/>
      <c r="Q437" s="229"/>
      <c r="R437" s="229"/>
      <c r="S437" s="229"/>
      <c r="T437" s="23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1" t="s">
        <v>171</v>
      </c>
      <c r="AU437" s="231" t="s">
        <v>167</v>
      </c>
      <c r="AV437" s="13" t="s">
        <v>79</v>
      </c>
      <c r="AW437" s="13" t="s">
        <v>33</v>
      </c>
      <c r="AX437" s="13" t="s">
        <v>71</v>
      </c>
      <c r="AY437" s="231" t="s">
        <v>157</v>
      </c>
    </row>
    <row r="438" s="14" customFormat="1">
      <c r="A438" s="14"/>
      <c r="B438" s="232"/>
      <c r="C438" s="233"/>
      <c r="D438" s="217" t="s">
        <v>171</v>
      </c>
      <c r="E438" s="234" t="s">
        <v>19</v>
      </c>
      <c r="F438" s="235" t="s">
        <v>220</v>
      </c>
      <c r="G438" s="233"/>
      <c r="H438" s="236">
        <v>251.25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2" t="s">
        <v>171</v>
      </c>
      <c r="AU438" s="242" t="s">
        <v>167</v>
      </c>
      <c r="AV438" s="14" t="s">
        <v>167</v>
      </c>
      <c r="AW438" s="14" t="s">
        <v>33</v>
      </c>
      <c r="AX438" s="14" t="s">
        <v>71</v>
      </c>
      <c r="AY438" s="242" t="s">
        <v>157</v>
      </c>
    </row>
    <row r="439" s="13" customFormat="1">
      <c r="A439" s="13"/>
      <c r="B439" s="222"/>
      <c r="C439" s="223"/>
      <c r="D439" s="217" t="s">
        <v>171</v>
      </c>
      <c r="E439" s="224" t="s">
        <v>19</v>
      </c>
      <c r="F439" s="225" t="s">
        <v>221</v>
      </c>
      <c r="G439" s="223"/>
      <c r="H439" s="224" t="s">
        <v>19</v>
      </c>
      <c r="I439" s="226"/>
      <c r="J439" s="223"/>
      <c r="K439" s="223"/>
      <c r="L439" s="227"/>
      <c r="M439" s="228"/>
      <c r="N439" s="229"/>
      <c r="O439" s="229"/>
      <c r="P439" s="229"/>
      <c r="Q439" s="229"/>
      <c r="R439" s="229"/>
      <c r="S439" s="229"/>
      <c r="T439" s="23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1" t="s">
        <v>171</v>
      </c>
      <c r="AU439" s="231" t="s">
        <v>167</v>
      </c>
      <c r="AV439" s="13" t="s">
        <v>79</v>
      </c>
      <c r="AW439" s="13" t="s">
        <v>33</v>
      </c>
      <c r="AX439" s="13" t="s">
        <v>71</v>
      </c>
      <c r="AY439" s="231" t="s">
        <v>157</v>
      </c>
    </row>
    <row r="440" s="14" customFormat="1">
      <c r="A440" s="14"/>
      <c r="B440" s="232"/>
      <c r="C440" s="233"/>
      <c r="D440" s="217" t="s">
        <v>171</v>
      </c>
      <c r="E440" s="234" t="s">
        <v>19</v>
      </c>
      <c r="F440" s="235" t="s">
        <v>222</v>
      </c>
      <c r="G440" s="233"/>
      <c r="H440" s="236">
        <v>-15.75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2" t="s">
        <v>171</v>
      </c>
      <c r="AU440" s="242" t="s">
        <v>167</v>
      </c>
      <c r="AV440" s="14" t="s">
        <v>167</v>
      </c>
      <c r="AW440" s="14" t="s">
        <v>33</v>
      </c>
      <c r="AX440" s="14" t="s">
        <v>71</v>
      </c>
      <c r="AY440" s="242" t="s">
        <v>157</v>
      </c>
    </row>
    <row r="441" s="14" customFormat="1">
      <c r="A441" s="14"/>
      <c r="B441" s="232"/>
      <c r="C441" s="233"/>
      <c r="D441" s="217" t="s">
        <v>171</v>
      </c>
      <c r="E441" s="234" t="s">
        <v>19</v>
      </c>
      <c r="F441" s="235" t="s">
        <v>223</v>
      </c>
      <c r="G441" s="233"/>
      <c r="H441" s="236">
        <v>-13.5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2" t="s">
        <v>171</v>
      </c>
      <c r="AU441" s="242" t="s">
        <v>167</v>
      </c>
      <c r="AV441" s="14" t="s">
        <v>167</v>
      </c>
      <c r="AW441" s="14" t="s">
        <v>33</v>
      </c>
      <c r="AX441" s="14" t="s">
        <v>71</v>
      </c>
      <c r="AY441" s="242" t="s">
        <v>157</v>
      </c>
    </row>
    <row r="442" s="14" customFormat="1">
      <c r="A442" s="14"/>
      <c r="B442" s="232"/>
      <c r="C442" s="233"/>
      <c r="D442" s="217" t="s">
        <v>171</v>
      </c>
      <c r="E442" s="234" t="s">
        <v>19</v>
      </c>
      <c r="F442" s="235" t="s">
        <v>224</v>
      </c>
      <c r="G442" s="233"/>
      <c r="H442" s="236">
        <v>-10.800000000000001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2" t="s">
        <v>171</v>
      </c>
      <c r="AU442" s="242" t="s">
        <v>167</v>
      </c>
      <c r="AV442" s="14" t="s">
        <v>167</v>
      </c>
      <c r="AW442" s="14" t="s">
        <v>33</v>
      </c>
      <c r="AX442" s="14" t="s">
        <v>71</v>
      </c>
      <c r="AY442" s="242" t="s">
        <v>157</v>
      </c>
    </row>
    <row r="443" s="14" customFormat="1">
      <c r="A443" s="14"/>
      <c r="B443" s="232"/>
      <c r="C443" s="233"/>
      <c r="D443" s="217" t="s">
        <v>171</v>
      </c>
      <c r="E443" s="234" t="s">
        <v>19</v>
      </c>
      <c r="F443" s="235" t="s">
        <v>225</v>
      </c>
      <c r="G443" s="233"/>
      <c r="H443" s="236">
        <v>-2.25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2" t="s">
        <v>171</v>
      </c>
      <c r="AU443" s="242" t="s">
        <v>167</v>
      </c>
      <c r="AV443" s="14" t="s">
        <v>167</v>
      </c>
      <c r="AW443" s="14" t="s">
        <v>33</v>
      </c>
      <c r="AX443" s="14" t="s">
        <v>71</v>
      </c>
      <c r="AY443" s="242" t="s">
        <v>157</v>
      </c>
    </row>
    <row r="444" s="14" customFormat="1">
      <c r="A444" s="14"/>
      <c r="B444" s="232"/>
      <c r="C444" s="233"/>
      <c r="D444" s="217" t="s">
        <v>171</v>
      </c>
      <c r="E444" s="234" t="s">
        <v>19</v>
      </c>
      <c r="F444" s="235" t="s">
        <v>226</v>
      </c>
      <c r="G444" s="233"/>
      <c r="H444" s="236">
        <v>-5.5199999999999996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2" t="s">
        <v>171</v>
      </c>
      <c r="AU444" s="242" t="s">
        <v>167</v>
      </c>
      <c r="AV444" s="14" t="s">
        <v>167</v>
      </c>
      <c r="AW444" s="14" t="s">
        <v>33</v>
      </c>
      <c r="AX444" s="14" t="s">
        <v>71</v>
      </c>
      <c r="AY444" s="242" t="s">
        <v>157</v>
      </c>
    </row>
    <row r="445" s="14" customFormat="1">
      <c r="A445" s="14"/>
      <c r="B445" s="232"/>
      <c r="C445" s="233"/>
      <c r="D445" s="217" t="s">
        <v>171</v>
      </c>
      <c r="E445" s="234" t="s">
        <v>19</v>
      </c>
      <c r="F445" s="235" t="s">
        <v>228</v>
      </c>
      <c r="G445" s="233"/>
      <c r="H445" s="236">
        <v>-1.125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2" t="s">
        <v>171</v>
      </c>
      <c r="AU445" s="242" t="s">
        <v>167</v>
      </c>
      <c r="AV445" s="14" t="s">
        <v>167</v>
      </c>
      <c r="AW445" s="14" t="s">
        <v>33</v>
      </c>
      <c r="AX445" s="14" t="s">
        <v>71</v>
      </c>
      <c r="AY445" s="242" t="s">
        <v>157</v>
      </c>
    </row>
    <row r="446" s="13" customFormat="1">
      <c r="A446" s="13"/>
      <c r="B446" s="222"/>
      <c r="C446" s="223"/>
      <c r="D446" s="217" t="s">
        <v>171</v>
      </c>
      <c r="E446" s="224" t="s">
        <v>19</v>
      </c>
      <c r="F446" s="225" t="s">
        <v>217</v>
      </c>
      <c r="G446" s="223"/>
      <c r="H446" s="224" t="s">
        <v>19</v>
      </c>
      <c r="I446" s="226"/>
      <c r="J446" s="223"/>
      <c r="K446" s="223"/>
      <c r="L446" s="227"/>
      <c r="M446" s="228"/>
      <c r="N446" s="229"/>
      <c r="O446" s="229"/>
      <c r="P446" s="229"/>
      <c r="Q446" s="229"/>
      <c r="R446" s="229"/>
      <c r="S446" s="229"/>
      <c r="T446" s="23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1" t="s">
        <v>171</v>
      </c>
      <c r="AU446" s="231" t="s">
        <v>167</v>
      </c>
      <c r="AV446" s="13" t="s">
        <v>79</v>
      </c>
      <c r="AW446" s="13" t="s">
        <v>33</v>
      </c>
      <c r="AX446" s="13" t="s">
        <v>71</v>
      </c>
      <c r="AY446" s="231" t="s">
        <v>157</v>
      </c>
    </row>
    <row r="447" s="14" customFormat="1">
      <c r="A447" s="14"/>
      <c r="B447" s="232"/>
      <c r="C447" s="233"/>
      <c r="D447" s="217" t="s">
        <v>171</v>
      </c>
      <c r="E447" s="234" t="s">
        <v>19</v>
      </c>
      <c r="F447" s="235" t="s">
        <v>218</v>
      </c>
      <c r="G447" s="233"/>
      <c r="H447" s="236">
        <v>39.799999999999997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2" t="s">
        <v>171</v>
      </c>
      <c r="AU447" s="242" t="s">
        <v>167</v>
      </c>
      <c r="AV447" s="14" t="s">
        <v>167</v>
      </c>
      <c r="AW447" s="14" t="s">
        <v>33</v>
      </c>
      <c r="AX447" s="14" t="s">
        <v>71</v>
      </c>
      <c r="AY447" s="242" t="s">
        <v>157</v>
      </c>
    </row>
    <row r="448" s="15" customFormat="1">
      <c r="A448" s="15"/>
      <c r="B448" s="243"/>
      <c r="C448" s="244"/>
      <c r="D448" s="217" t="s">
        <v>171</v>
      </c>
      <c r="E448" s="245" t="s">
        <v>19</v>
      </c>
      <c r="F448" s="246" t="s">
        <v>191</v>
      </c>
      <c r="G448" s="244"/>
      <c r="H448" s="247">
        <v>242.10499999999996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3" t="s">
        <v>171</v>
      </c>
      <c r="AU448" s="253" t="s">
        <v>167</v>
      </c>
      <c r="AV448" s="15" t="s">
        <v>166</v>
      </c>
      <c r="AW448" s="15" t="s">
        <v>33</v>
      </c>
      <c r="AX448" s="15" t="s">
        <v>79</v>
      </c>
      <c r="AY448" s="253" t="s">
        <v>157</v>
      </c>
    </row>
    <row r="449" s="2" customFormat="1" ht="24.15" customHeight="1">
      <c r="A449" s="38"/>
      <c r="B449" s="39"/>
      <c r="C449" s="204" t="s">
        <v>377</v>
      </c>
      <c r="D449" s="204" t="s">
        <v>161</v>
      </c>
      <c r="E449" s="205" t="s">
        <v>378</v>
      </c>
      <c r="F449" s="206" t="s">
        <v>379</v>
      </c>
      <c r="G449" s="207" t="s">
        <v>164</v>
      </c>
      <c r="H449" s="208">
        <v>7.9000000000000004</v>
      </c>
      <c r="I449" s="209"/>
      <c r="J449" s="210">
        <f>ROUND(I449*H449,2)</f>
        <v>0</v>
      </c>
      <c r="K449" s="206" t="s">
        <v>165</v>
      </c>
      <c r="L449" s="44"/>
      <c r="M449" s="211" t="s">
        <v>19</v>
      </c>
      <c r="N449" s="212" t="s">
        <v>43</v>
      </c>
      <c r="O449" s="84"/>
      <c r="P449" s="213">
        <f>O449*H449</f>
        <v>0</v>
      </c>
      <c r="Q449" s="213">
        <v>6.0000000000000002E-05</v>
      </c>
      <c r="R449" s="213">
        <f>Q449*H449</f>
        <v>0.00047400000000000003</v>
      </c>
      <c r="S449" s="213">
        <v>0</v>
      </c>
      <c r="T449" s="21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5" t="s">
        <v>166</v>
      </c>
      <c r="AT449" s="215" t="s">
        <v>161</v>
      </c>
      <c r="AU449" s="215" t="s">
        <v>167</v>
      </c>
      <c r="AY449" s="17" t="s">
        <v>157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7" t="s">
        <v>167</v>
      </c>
      <c r="BK449" s="216">
        <f>ROUND(I449*H449,2)</f>
        <v>0</v>
      </c>
      <c r="BL449" s="17" t="s">
        <v>166</v>
      </c>
      <c r="BM449" s="215" t="s">
        <v>380</v>
      </c>
    </row>
    <row r="450" s="2" customFormat="1">
      <c r="A450" s="38"/>
      <c r="B450" s="39"/>
      <c r="C450" s="40"/>
      <c r="D450" s="217" t="s">
        <v>169</v>
      </c>
      <c r="E450" s="40"/>
      <c r="F450" s="218" t="s">
        <v>381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169</v>
      </c>
      <c r="AU450" s="17" t="s">
        <v>167</v>
      </c>
    </row>
    <row r="451" s="13" customFormat="1">
      <c r="A451" s="13"/>
      <c r="B451" s="222"/>
      <c r="C451" s="223"/>
      <c r="D451" s="217" t="s">
        <v>171</v>
      </c>
      <c r="E451" s="224" t="s">
        <v>19</v>
      </c>
      <c r="F451" s="225" t="s">
        <v>235</v>
      </c>
      <c r="G451" s="223"/>
      <c r="H451" s="224" t="s">
        <v>19</v>
      </c>
      <c r="I451" s="226"/>
      <c r="J451" s="223"/>
      <c r="K451" s="223"/>
      <c r="L451" s="227"/>
      <c r="M451" s="228"/>
      <c r="N451" s="229"/>
      <c r="O451" s="229"/>
      <c r="P451" s="229"/>
      <c r="Q451" s="229"/>
      <c r="R451" s="229"/>
      <c r="S451" s="229"/>
      <c r="T451" s="23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1" t="s">
        <v>171</v>
      </c>
      <c r="AU451" s="231" t="s">
        <v>167</v>
      </c>
      <c r="AV451" s="13" t="s">
        <v>79</v>
      </c>
      <c r="AW451" s="13" t="s">
        <v>33</v>
      </c>
      <c r="AX451" s="13" t="s">
        <v>71</v>
      </c>
      <c r="AY451" s="231" t="s">
        <v>157</v>
      </c>
    </row>
    <row r="452" s="14" customFormat="1">
      <c r="A452" s="14"/>
      <c r="B452" s="232"/>
      <c r="C452" s="233"/>
      <c r="D452" s="217" t="s">
        <v>171</v>
      </c>
      <c r="E452" s="234" t="s">
        <v>19</v>
      </c>
      <c r="F452" s="235" t="s">
        <v>236</v>
      </c>
      <c r="G452" s="233"/>
      <c r="H452" s="236">
        <v>7.9000000000000004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2" t="s">
        <v>171</v>
      </c>
      <c r="AU452" s="242" t="s">
        <v>167</v>
      </c>
      <c r="AV452" s="14" t="s">
        <v>167</v>
      </c>
      <c r="AW452" s="14" t="s">
        <v>33</v>
      </c>
      <c r="AX452" s="14" t="s">
        <v>79</v>
      </c>
      <c r="AY452" s="242" t="s">
        <v>157</v>
      </c>
    </row>
    <row r="453" s="2" customFormat="1" ht="24.15" customHeight="1">
      <c r="A453" s="38"/>
      <c r="B453" s="39"/>
      <c r="C453" s="204" t="s">
        <v>382</v>
      </c>
      <c r="D453" s="204" t="s">
        <v>161</v>
      </c>
      <c r="E453" s="205" t="s">
        <v>383</v>
      </c>
      <c r="F453" s="206" t="s">
        <v>384</v>
      </c>
      <c r="G453" s="207" t="s">
        <v>275</v>
      </c>
      <c r="H453" s="208">
        <v>40.200000000000003</v>
      </c>
      <c r="I453" s="209"/>
      <c r="J453" s="210">
        <f>ROUND(I453*H453,2)</f>
        <v>0</v>
      </c>
      <c r="K453" s="206" t="s">
        <v>165</v>
      </c>
      <c r="L453" s="44"/>
      <c r="M453" s="211" t="s">
        <v>19</v>
      </c>
      <c r="N453" s="212" t="s">
        <v>43</v>
      </c>
      <c r="O453" s="84"/>
      <c r="P453" s="213">
        <f>O453*H453</f>
        <v>0</v>
      </c>
      <c r="Q453" s="213">
        <v>3.0000000000000001E-05</v>
      </c>
      <c r="R453" s="213">
        <f>Q453*H453</f>
        <v>0.001206</v>
      </c>
      <c r="S453" s="213">
        <v>0</v>
      </c>
      <c r="T453" s="21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5" t="s">
        <v>166</v>
      </c>
      <c r="AT453" s="215" t="s">
        <v>161</v>
      </c>
      <c r="AU453" s="215" t="s">
        <v>167</v>
      </c>
      <c r="AY453" s="17" t="s">
        <v>157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7" t="s">
        <v>167</v>
      </c>
      <c r="BK453" s="216">
        <f>ROUND(I453*H453,2)</f>
        <v>0</v>
      </c>
      <c r="BL453" s="17" t="s">
        <v>166</v>
      </c>
      <c r="BM453" s="215" t="s">
        <v>385</v>
      </c>
    </row>
    <row r="454" s="2" customFormat="1">
      <c r="A454" s="38"/>
      <c r="B454" s="39"/>
      <c r="C454" s="40"/>
      <c r="D454" s="217" t="s">
        <v>169</v>
      </c>
      <c r="E454" s="40"/>
      <c r="F454" s="218" t="s">
        <v>386</v>
      </c>
      <c r="G454" s="40"/>
      <c r="H454" s="40"/>
      <c r="I454" s="219"/>
      <c r="J454" s="40"/>
      <c r="K454" s="40"/>
      <c r="L454" s="44"/>
      <c r="M454" s="220"/>
      <c r="N454" s="221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169</v>
      </c>
      <c r="AU454" s="17" t="s">
        <v>167</v>
      </c>
    </row>
    <row r="455" s="14" customFormat="1">
      <c r="A455" s="14"/>
      <c r="B455" s="232"/>
      <c r="C455" s="233"/>
      <c r="D455" s="217" t="s">
        <v>171</v>
      </c>
      <c r="E455" s="234" t="s">
        <v>19</v>
      </c>
      <c r="F455" s="235" t="s">
        <v>387</v>
      </c>
      <c r="G455" s="233"/>
      <c r="H455" s="236">
        <v>40.200000000000003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2" t="s">
        <v>171</v>
      </c>
      <c r="AU455" s="242" t="s">
        <v>167</v>
      </c>
      <c r="AV455" s="14" t="s">
        <v>167</v>
      </c>
      <c r="AW455" s="14" t="s">
        <v>33</v>
      </c>
      <c r="AX455" s="14" t="s">
        <v>79</v>
      </c>
      <c r="AY455" s="242" t="s">
        <v>157</v>
      </c>
    </row>
    <row r="456" s="2" customFormat="1" ht="24.15" customHeight="1">
      <c r="A456" s="38"/>
      <c r="B456" s="39"/>
      <c r="C456" s="254" t="s">
        <v>388</v>
      </c>
      <c r="D456" s="254" t="s">
        <v>202</v>
      </c>
      <c r="E456" s="255" t="s">
        <v>389</v>
      </c>
      <c r="F456" s="256" t="s">
        <v>390</v>
      </c>
      <c r="G456" s="257" t="s">
        <v>275</v>
      </c>
      <c r="H456" s="258">
        <v>42.210000000000001</v>
      </c>
      <c r="I456" s="259"/>
      <c r="J456" s="260">
        <f>ROUND(I456*H456,2)</f>
        <v>0</v>
      </c>
      <c r="K456" s="256" t="s">
        <v>165</v>
      </c>
      <c r="L456" s="261"/>
      <c r="M456" s="262" t="s">
        <v>19</v>
      </c>
      <c r="N456" s="263" t="s">
        <v>43</v>
      </c>
      <c r="O456" s="84"/>
      <c r="P456" s="213">
        <f>O456*H456</f>
        <v>0</v>
      </c>
      <c r="Q456" s="213">
        <v>0.00059999999999999995</v>
      </c>
      <c r="R456" s="213">
        <f>Q456*H456</f>
        <v>0.025325999999999998</v>
      </c>
      <c r="S456" s="213">
        <v>0</v>
      </c>
      <c r="T456" s="21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15" t="s">
        <v>205</v>
      </c>
      <c r="AT456" s="215" t="s">
        <v>202</v>
      </c>
      <c r="AU456" s="215" t="s">
        <v>167</v>
      </c>
      <c r="AY456" s="17" t="s">
        <v>157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7" t="s">
        <v>167</v>
      </c>
      <c r="BK456" s="216">
        <f>ROUND(I456*H456,2)</f>
        <v>0</v>
      </c>
      <c r="BL456" s="17" t="s">
        <v>166</v>
      </c>
      <c r="BM456" s="215" t="s">
        <v>391</v>
      </c>
    </row>
    <row r="457" s="2" customFormat="1">
      <c r="A457" s="38"/>
      <c r="B457" s="39"/>
      <c r="C457" s="40"/>
      <c r="D457" s="217" t="s">
        <v>169</v>
      </c>
      <c r="E457" s="40"/>
      <c r="F457" s="218" t="s">
        <v>390</v>
      </c>
      <c r="G457" s="40"/>
      <c r="H457" s="40"/>
      <c r="I457" s="219"/>
      <c r="J457" s="40"/>
      <c r="K457" s="40"/>
      <c r="L457" s="44"/>
      <c r="M457" s="220"/>
      <c r="N457" s="221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169</v>
      </c>
      <c r="AU457" s="17" t="s">
        <v>167</v>
      </c>
    </row>
    <row r="458" s="14" customFormat="1">
      <c r="A458" s="14"/>
      <c r="B458" s="232"/>
      <c r="C458" s="233"/>
      <c r="D458" s="217" t="s">
        <v>171</v>
      </c>
      <c r="E458" s="233"/>
      <c r="F458" s="235" t="s">
        <v>392</v>
      </c>
      <c r="G458" s="233"/>
      <c r="H458" s="236">
        <v>42.210000000000001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2" t="s">
        <v>171</v>
      </c>
      <c r="AU458" s="242" t="s">
        <v>167</v>
      </c>
      <c r="AV458" s="14" t="s">
        <v>167</v>
      </c>
      <c r="AW458" s="14" t="s">
        <v>4</v>
      </c>
      <c r="AX458" s="14" t="s">
        <v>79</v>
      </c>
      <c r="AY458" s="242" t="s">
        <v>157</v>
      </c>
    </row>
    <row r="459" s="2" customFormat="1" ht="14.4" customHeight="1">
      <c r="A459" s="38"/>
      <c r="B459" s="39"/>
      <c r="C459" s="204" t="s">
        <v>393</v>
      </c>
      <c r="D459" s="204" t="s">
        <v>161</v>
      </c>
      <c r="E459" s="205" t="s">
        <v>394</v>
      </c>
      <c r="F459" s="206" t="s">
        <v>395</v>
      </c>
      <c r="G459" s="207" t="s">
        <v>275</v>
      </c>
      <c r="H459" s="208">
        <v>66</v>
      </c>
      <c r="I459" s="209"/>
      <c r="J459" s="210">
        <f>ROUND(I459*H459,2)</f>
        <v>0</v>
      </c>
      <c r="K459" s="206" t="s">
        <v>165</v>
      </c>
      <c r="L459" s="44"/>
      <c r="M459" s="211" t="s">
        <v>19</v>
      </c>
      <c r="N459" s="212" t="s">
        <v>43</v>
      </c>
      <c r="O459" s="84"/>
      <c r="P459" s="213">
        <f>O459*H459</f>
        <v>0</v>
      </c>
      <c r="Q459" s="213">
        <v>0</v>
      </c>
      <c r="R459" s="213">
        <f>Q459*H459</f>
        <v>0</v>
      </c>
      <c r="S459" s="213">
        <v>0</v>
      </c>
      <c r="T459" s="21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15" t="s">
        <v>166</v>
      </c>
      <c r="AT459" s="215" t="s">
        <v>161</v>
      </c>
      <c r="AU459" s="215" t="s">
        <v>167</v>
      </c>
      <c r="AY459" s="17" t="s">
        <v>157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7" t="s">
        <v>167</v>
      </c>
      <c r="BK459" s="216">
        <f>ROUND(I459*H459,2)</f>
        <v>0</v>
      </c>
      <c r="BL459" s="17" t="s">
        <v>166</v>
      </c>
      <c r="BM459" s="215" t="s">
        <v>396</v>
      </c>
    </row>
    <row r="460" s="2" customFormat="1">
      <c r="A460" s="38"/>
      <c r="B460" s="39"/>
      <c r="C460" s="40"/>
      <c r="D460" s="217" t="s">
        <v>169</v>
      </c>
      <c r="E460" s="40"/>
      <c r="F460" s="218" t="s">
        <v>397</v>
      </c>
      <c r="G460" s="40"/>
      <c r="H460" s="40"/>
      <c r="I460" s="219"/>
      <c r="J460" s="40"/>
      <c r="K460" s="40"/>
      <c r="L460" s="44"/>
      <c r="M460" s="220"/>
      <c r="N460" s="221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169</v>
      </c>
      <c r="AU460" s="17" t="s">
        <v>167</v>
      </c>
    </row>
    <row r="461" s="13" customFormat="1">
      <c r="A461" s="13"/>
      <c r="B461" s="222"/>
      <c r="C461" s="223"/>
      <c r="D461" s="217" t="s">
        <v>171</v>
      </c>
      <c r="E461" s="224" t="s">
        <v>19</v>
      </c>
      <c r="F461" s="225" t="s">
        <v>398</v>
      </c>
      <c r="G461" s="223"/>
      <c r="H461" s="224" t="s">
        <v>19</v>
      </c>
      <c r="I461" s="226"/>
      <c r="J461" s="223"/>
      <c r="K461" s="223"/>
      <c r="L461" s="227"/>
      <c r="M461" s="228"/>
      <c r="N461" s="229"/>
      <c r="O461" s="229"/>
      <c r="P461" s="229"/>
      <c r="Q461" s="229"/>
      <c r="R461" s="229"/>
      <c r="S461" s="229"/>
      <c r="T461" s="23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1" t="s">
        <v>171</v>
      </c>
      <c r="AU461" s="231" t="s">
        <v>167</v>
      </c>
      <c r="AV461" s="13" t="s">
        <v>79</v>
      </c>
      <c r="AW461" s="13" t="s">
        <v>33</v>
      </c>
      <c r="AX461" s="13" t="s">
        <v>71</v>
      </c>
      <c r="AY461" s="231" t="s">
        <v>157</v>
      </c>
    </row>
    <row r="462" s="14" customFormat="1">
      <c r="A462" s="14"/>
      <c r="B462" s="232"/>
      <c r="C462" s="233"/>
      <c r="D462" s="217" t="s">
        <v>171</v>
      </c>
      <c r="E462" s="234" t="s">
        <v>19</v>
      </c>
      <c r="F462" s="235" t="s">
        <v>399</v>
      </c>
      <c r="G462" s="233"/>
      <c r="H462" s="236">
        <v>26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2" t="s">
        <v>171</v>
      </c>
      <c r="AU462" s="242" t="s">
        <v>167</v>
      </c>
      <c r="AV462" s="14" t="s">
        <v>167</v>
      </c>
      <c r="AW462" s="14" t="s">
        <v>33</v>
      </c>
      <c r="AX462" s="14" t="s">
        <v>71</v>
      </c>
      <c r="AY462" s="242" t="s">
        <v>157</v>
      </c>
    </row>
    <row r="463" s="13" customFormat="1">
      <c r="A463" s="13"/>
      <c r="B463" s="222"/>
      <c r="C463" s="223"/>
      <c r="D463" s="217" t="s">
        <v>171</v>
      </c>
      <c r="E463" s="224" t="s">
        <v>19</v>
      </c>
      <c r="F463" s="225" t="s">
        <v>400</v>
      </c>
      <c r="G463" s="223"/>
      <c r="H463" s="224" t="s">
        <v>19</v>
      </c>
      <c r="I463" s="226"/>
      <c r="J463" s="223"/>
      <c r="K463" s="223"/>
      <c r="L463" s="227"/>
      <c r="M463" s="228"/>
      <c r="N463" s="229"/>
      <c r="O463" s="229"/>
      <c r="P463" s="229"/>
      <c r="Q463" s="229"/>
      <c r="R463" s="229"/>
      <c r="S463" s="229"/>
      <c r="T463" s="23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1" t="s">
        <v>171</v>
      </c>
      <c r="AU463" s="231" t="s">
        <v>167</v>
      </c>
      <c r="AV463" s="13" t="s">
        <v>79</v>
      </c>
      <c r="AW463" s="13" t="s">
        <v>33</v>
      </c>
      <c r="AX463" s="13" t="s">
        <v>71</v>
      </c>
      <c r="AY463" s="231" t="s">
        <v>157</v>
      </c>
    </row>
    <row r="464" s="14" customFormat="1">
      <c r="A464" s="14"/>
      <c r="B464" s="232"/>
      <c r="C464" s="233"/>
      <c r="D464" s="217" t="s">
        <v>171</v>
      </c>
      <c r="E464" s="234" t="s">
        <v>19</v>
      </c>
      <c r="F464" s="235" t="s">
        <v>401</v>
      </c>
      <c r="G464" s="233"/>
      <c r="H464" s="236">
        <v>40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2" t="s">
        <v>171</v>
      </c>
      <c r="AU464" s="242" t="s">
        <v>167</v>
      </c>
      <c r="AV464" s="14" t="s">
        <v>167</v>
      </c>
      <c r="AW464" s="14" t="s">
        <v>33</v>
      </c>
      <c r="AX464" s="14" t="s">
        <v>71</v>
      </c>
      <c r="AY464" s="242" t="s">
        <v>157</v>
      </c>
    </row>
    <row r="465" s="15" customFormat="1">
      <c r="A465" s="15"/>
      <c r="B465" s="243"/>
      <c r="C465" s="244"/>
      <c r="D465" s="217" t="s">
        <v>171</v>
      </c>
      <c r="E465" s="245" t="s">
        <v>19</v>
      </c>
      <c r="F465" s="246" t="s">
        <v>191</v>
      </c>
      <c r="G465" s="244"/>
      <c r="H465" s="247">
        <v>66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3" t="s">
        <v>171</v>
      </c>
      <c r="AU465" s="253" t="s">
        <v>167</v>
      </c>
      <c r="AV465" s="15" t="s">
        <v>166</v>
      </c>
      <c r="AW465" s="15" t="s">
        <v>33</v>
      </c>
      <c r="AX465" s="15" t="s">
        <v>79</v>
      </c>
      <c r="AY465" s="253" t="s">
        <v>157</v>
      </c>
    </row>
    <row r="466" s="2" customFormat="1" ht="24.15" customHeight="1">
      <c r="A466" s="38"/>
      <c r="B466" s="39"/>
      <c r="C466" s="254" t="s">
        <v>402</v>
      </c>
      <c r="D466" s="254" t="s">
        <v>202</v>
      </c>
      <c r="E466" s="255" t="s">
        <v>403</v>
      </c>
      <c r="F466" s="256" t="s">
        <v>404</v>
      </c>
      <c r="G466" s="257" t="s">
        <v>275</v>
      </c>
      <c r="H466" s="258">
        <v>69.299999999999997</v>
      </c>
      <c r="I466" s="259"/>
      <c r="J466" s="260">
        <f>ROUND(I466*H466,2)</f>
        <v>0</v>
      </c>
      <c r="K466" s="256" t="s">
        <v>165</v>
      </c>
      <c r="L466" s="261"/>
      <c r="M466" s="262" t="s">
        <v>19</v>
      </c>
      <c r="N466" s="263" t="s">
        <v>43</v>
      </c>
      <c r="O466" s="84"/>
      <c r="P466" s="213">
        <f>O466*H466</f>
        <v>0</v>
      </c>
      <c r="Q466" s="213">
        <v>0.00012</v>
      </c>
      <c r="R466" s="213">
        <f>Q466*H466</f>
        <v>0.0083160000000000005</v>
      </c>
      <c r="S466" s="213">
        <v>0</v>
      </c>
      <c r="T466" s="21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15" t="s">
        <v>205</v>
      </c>
      <c r="AT466" s="215" t="s">
        <v>202</v>
      </c>
      <c r="AU466" s="215" t="s">
        <v>167</v>
      </c>
      <c r="AY466" s="17" t="s">
        <v>157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7" t="s">
        <v>167</v>
      </c>
      <c r="BK466" s="216">
        <f>ROUND(I466*H466,2)</f>
        <v>0</v>
      </c>
      <c r="BL466" s="17" t="s">
        <v>166</v>
      </c>
      <c r="BM466" s="215" t="s">
        <v>405</v>
      </c>
    </row>
    <row r="467" s="2" customFormat="1">
      <c r="A467" s="38"/>
      <c r="B467" s="39"/>
      <c r="C467" s="40"/>
      <c r="D467" s="217" t="s">
        <v>169</v>
      </c>
      <c r="E467" s="40"/>
      <c r="F467" s="218" t="s">
        <v>404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169</v>
      </c>
      <c r="AU467" s="17" t="s">
        <v>167</v>
      </c>
    </row>
    <row r="468" s="14" customFormat="1">
      <c r="A468" s="14"/>
      <c r="B468" s="232"/>
      <c r="C468" s="233"/>
      <c r="D468" s="217" t="s">
        <v>171</v>
      </c>
      <c r="E468" s="233"/>
      <c r="F468" s="235" t="s">
        <v>406</v>
      </c>
      <c r="G468" s="233"/>
      <c r="H468" s="236">
        <v>69.299999999999997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2" t="s">
        <v>171</v>
      </c>
      <c r="AU468" s="242" t="s">
        <v>167</v>
      </c>
      <c r="AV468" s="14" t="s">
        <v>167</v>
      </c>
      <c r="AW468" s="14" t="s">
        <v>4</v>
      </c>
      <c r="AX468" s="14" t="s">
        <v>79</v>
      </c>
      <c r="AY468" s="242" t="s">
        <v>157</v>
      </c>
    </row>
    <row r="469" s="2" customFormat="1" ht="24.15" customHeight="1">
      <c r="A469" s="38"/>
      <c r="B469" s="39"/>
      <c r="C469" s="204" t="s">
        <v>407</v>
      </c>
      <c r="D469" s="204" t="s">
        <v>161</v>
      </c>
      <c r="E469" s="205" t="s">
        <v>408</v>
      </c>
      <c r="F469" s="206" t="s">
        <v>409</v>
      </c>
      <c r="G469" s="207" t="s">
        <v>164</v>
      </c>
      <c r="H469" s="208">
        <v>315.476</v>
      </c>
      <c r="I469" s="209"/>
      <c r="J469" s="210">
        <f>ROUND(I469*H469,2)</f>
        <v>0</v>
      </c>
      <c r="K469" s="206" t="s">
        <v>165</v>
      </c>
      <c r="L469" s="44"/>
      <c r="M469" s="211" t="s">
        <v>19</v>
      </c>
      <c r="N469" s="212" t="s">
        <v>43</v>
      </c>
      <c r="O469" s="84"/>
      <c r="P469" s="213">
        <f>O469*H469</f>
        <v>0</v>
      </c>
      <c r="Q469" s="213">
        <v>0.0040800000000000003</v>
      </c>
      <c r="R469" s="213">
        <f>Q469*H469</f>
        <v>1.2871420800000002</v>
      </c>
      <c r="S469" s="213">
        <v>0</v>
      </c>
      <c r="T469" s="21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5" t="s">
        <v>166</v>
      </c>
      <c r="AT469" s="215" t="s">
        <v>161</v>
      </c>
      <c r="AU469" s="215" t="s">
        <v>167</v>
      </c>
      <c r="AY469" s="17" t="s">
        <v>157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7" t="s">
        <v>167</v>
      </c>
      <c r="BK469" s="216">
        <f>ROUND(I469*H469,2)</f>
        <v>0</v>
      </c>
      <c r="BL469" s="17" t="s">
        <v>166</v>
      </c>
      <c r="BM469" s="215" t="s">
        <v>410</v>
      </c>
    </row>
    <row r="470" s="2" customFormat="1">
      <c r="A470" s="38"/>
      <c r="B470" s="39"/>
      <c r="C470" s="40"/>
      <c r="D470" s="217" t="s">
        <v>169</v>
      </c>
      <c r="E470" s="40"/>
      <c r="F470" s="218" t="s">
        <v>411</v>
      </c>
      <c r="G470" s="40"/>
      <c r="H470" s="40"/>
      <c r="I470" s="219"/>
      <c r="J470" s="40"/>
      <c r="K470" s="40"/>
      <c r="L470" s="44"/>
      <c r="M470" s="220"/>
      <c r="N470" s="221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169</v>
      </c>
      <c r="AU470" s="17" t="s">
        <v>167</v>
      </c>
    </row>
    <row r="471" s="13" customFormat="1">
      <c r="A471" s="13"/>
      <c r="B471" s="222"/>
      <c r="C471" s="223"/>
      <c r="D471" s="217" t="s">
        <v>171</v>
      </c>
      <c r="E471" s="224" t="s">
        <v>19</v>
      </c>
      <c r="F471" s="225" t="s">
        <v>217</v>
      </c>
      <c r="G471" s="223"/>
      <c r="H471" s="224" t="s">
        <v>19</v>
      </c>
      <c r="I471" s="226"/>
      <c r="J471" s="223"/>
      <c r="K471" s="223"/>
      <c r="L471" s="227"/>
      <c r="M471" s="228"/>
      <c r="N471" s="229"/>
      <c r="O471" s="229"/>
      <c r="P471" s="229"/>
      <c r="Q471" s="229"/>
      <c r="R471" s="229"/>
      <c r="S471" s="229"/>
      <c r="T471" s="23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1" t="s">
        <v>171</v>
      </c>
      <c r="AU471" s="231" t="s">
        <v>167</v>
      </c>
      <c r="AV471" s="13" t="s">
        <v>79</v>
      </c>
      <c r="AW471" s="13" t="s">
        <v>33</v>
      </c>
      <c r="AX471" s="13" t="s">
        <v>71</v>
      </c>
      <c r="AY471" s="231" t="s">
        <v>157</v>
      </c>
    </row>
    <row r="472" s="14" customFormat="1">
      <c r="A472" s="14"/>
      <c r="B472" s="232"/>
      <c r="C472" s="233"/>
      <c r="D472" s="217" t="s">
        <v>171</v>
      </c>
      <c r="E472" s="234" t="s">
        <v>19</v>
      </c>
      <c r="F472" s="235" t="s">
        <v>218</v>
      </c>
      <c r="G472" s="233"/>
      <c r="H472" s="236">
        <v>39.799999999999997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2" t="s">
        <v>171</v>
      </c>
      <c r="AU472" s="242" t="s">
        <v>167</v>
      </c>
      <c r="AV472" s="14" t="s">
        <v>167</v>
      </c>
      <c r="AW472" s="14" t="s">
        <v>33</v>
      </c>
      <c r="AX472" s="14" t="s">
        <v>71</v>
      </c>
      <c r="AY472" s="242" t="s">
        <v>157</v>
      </c>
    </row>
    <row r="473" s="13" customFormat="1">
      <c r="A473" s="13"/>
      <c r="B473" s="222"/>
      <c r="C473" s="223"/>
      <c r="D473" s="217" t="s">
        <v>171</v>
      </c>
      <c r="E473" s="224" t="s">
        <v>19</v>
      </c>
      <c r="F473" s="225" t="s">
        <v>219</v>
      </c>
      <c r="G473" s="223"/>
      <c r="H473" s="224" t="s">
        <v>19</v>
      </c>
      <c r="I473" s="226"/>
      <c r="J473" s="223"/>
      <c r="K473" s="223"/>
      <c r="L473" s="227"/>
      <c r="M473" s="228"/>
      <c r="N473" s="229"/>
      <c r="O473" s="229"/>
      <c r="P473" s="229"/>
      <c r="Q473" s="229"/>
      <c r="R473" s="229"/>
      <c r="S473" s="229"/>
      <c r="T473" s="23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1" t="s">
        <v>171</v>
      </c>
      <c r="AU473" s="231" t="s">
        <v>167</v>
      </c>
      <c r="AV473" s="13" t="s">
        <v>79</v>
      </c>
      <c r="AW473" s="13" t="s">
        <v>33</v>
      </c>
      <c r="AX473" s="13" t="s">
        <v>71</v>
      </c>
      <c r="AY473" s="231" t="s">
        <v>157</v>
      </c>
    </row>
    <row r="474" s="14" customFormat="1">
      <c r="A474" s="14"/>
      <c r="B474" s="232"/>
      <c r="C474" s="233"/>
      <c r="D474" s="217" t="s">
        <v>171</v>
      </c>
      <c r="E474" s="234" t="s">
        <v>19</v>
      </c>
      <c r="F474" s="235" t="s">
        <v>220</v>
      </c>
      <c r="G474" s="233"/>
      <c r="H474" s="236">
        <v>251.25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2" t="s">
        <v>171</v>
      </c>
      <c r="AU474" s="242" t="s">
        <v>167</v>
      </c>
      <c r="AV474" s="14" t="s">
        <v>167</v>
      </c>
      <c r="AW474" s="14" t="s">
        <v>33</v>
      </c>
      <c r="AX474" s="14" t="s">
        <v>71</v>
      </c>
      <c r="AY474" s="242" t="s">
        <v>157</v>
      </c>
    </row>
    <row r="475" s="13" customFormat="1">
      <c r="A475" s="13"/>
      <c r="B475" s="222"/>
      <c r="C475" s="223"/>
      <c r="D475" s="217" t="s">
        <v>171</v>
      </c>
      <c r="E475" s="224" t="s">
        <v>19</v>
      </c>
      <c r="F475" s="225" t="s">
        <v>221</v>
      </c>
      <c r="G475" s="223"/>
      <c r="H475" s="224" t="s">
        <v>19</v>
      </c>
      <c r="I475" s="226"/>
      <c r="J475" s="223"/>
      <c r="K475" s="223"/>
      <c r="L475" s="227"/>
      <c r="M475" s="228"/>
      <c r="N475" s="229"/>
      <c r="O475" s="229"/>
      <c r="P475" s="229"/>
      <c r="Q475" s="229"/>
      <c r="R475" s="229"/>
      <c r="S475" s="229"/>
      <c r="T475" s="23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1" t="s">
        <v>171</v>
      </c>
      <c r="AU475" s="231" t="s">
        <v>167</v>
      </c>
      <c r="AV475" s="13" t="s">
        <v>79</v>
      </c>
      <c r="AW475" s="13" t="s">
        <v>33</v>
      </c>
      <c r="AX475" s="13" t="s">
        <v>71</v>
      </c>
      <c r="AY475" s="231" t="s">
        <v>157</v>
      </c>
    </row>
    <row r="476" s="14" customFormat="1">
      <c r="A476" s="14"/>
      <c r="B476" s="232"/>
      <c r="C476" s="233"/>
      <c r="D476" s="217" t="s">
        <v>171</v>
      </c>
      <c r="E476" s="234" t="s">
        <v>19</v>
      </c>
      <c r="F476" s="235" t="s">
        <v>222</v>
      </c>
      <c r="G476" s="233"/>
      <c r="H476" s="236">
        <v>-15.75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2" t="s">
        <v>171</v>
      </c>
      <c r="AU476" s="242" t="s">
        <v>167</v>
      </c>
      <c r="AV476" s="14" t="s">
        <v>167</v>
      </c>
      <c r="AW476" s="14" t="s">
        <v>33</v>
      </c>
      <c r="AX476" s="14" t="s">
        <v>71</v>
      </c>
      <c r="AY476" s="242" t="s">
        <v>157</v>
      </c>
    </row>
    <row r="477" s="14" customFormat="1">
      <c r="A477" s="14"/>
      <c r="B477" s="232"/>
      <c r="C477" s="233"/>
      <c r="D477" s="217" t="s">
        <v>171</v>
      </c>
      <c r="E477" s="234" t="s">
        <v>19</v>
      </c>
      <c r="F477" s="235" t="s">
        <v>223</v>
      </c>
      <c r="G477" s="233"/>
      <c r="H477" s="236">
        <v>-13.5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2" t="s">
        <v>171</v>
      </c>
      <c r="AU477" s="242" t="s">
        <v>167</v>
      </c>
      <c r="AV477" s="14" t="s">
        <v>167</v>
      </c>
      <c r="AW477" s="14" t="s">
        <v>33</v>
      </c>
      <c r="AX477" s="14" t="s">
        <v>71</v>
      </c>
      <c r="AY477" s="242" t="s">
        <v>157</v>
      </c>
    </row>
    <row r="478" s="14" customFormat="1">
      <c r="A478" s="14"/>
      <c r="B478" s="232"/>
      <c r="C478" s="233"/>
      <c r="D478" s="217" t="s">
        <v>171</v>
      </c>
      <c r="E478" s="234" t="s">
        <v>19</v>
      </c>
      <c r="F478" s="235" t="s">
        <v>224</v>
      </c>
      <c r="G478" s="233"/>
      <c r="H478" s="236">
        <v>-10.800000000000001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2" t="s">
        <v>171</v>
      </c>
      <c r="AU478" s="242" t="s">
        <v>167</v>
      </c>
      <c r="AV478" s="14" t="s">
        <v>167</v>
      </c>
      <c r="AW478" s="14" t="s">
        <v>33</v>
      </c>
      <c r="AX478" s="14" t="s">
        <v>71</v>
      </c>
      <c r="AY478" s="242" t="s">
        <v>157</v>
      </c>
    </row>
    <row r="479" s="14" customFormat="1">
      <c r="A479" s="14"/>
      <c r="B479" s="232"/>
      <c r="C479" s="233"/>
      <c r="D479" s="217" t="s">
        <v>171</v>
      </c>
      <c r="E479" s="234" t="s">
        <v>19</v>
      </c>
      <c r="F479" s="235" t="s">
        <v>225</v>
      </c>
      <c r="G479" s="233"/>
      <c r="H479" s="236">
        <v>-2.25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2" t="s">
        <v>171</v>
      </c>
      <c r="AU479" s="242" t="s">
        <v>167</v>
      </c>
      <c r="AV479" s="14" t="s">
        <v>167</v>
      </c>
      <c r="AW479" s="14" t="s">
        <v>33</v>
      </c>
      <c r="AX479" s="14" t="s">
        <v>71</v>
      </c>
      <c r="AY479" s="242" t="s">
        <v>157</v>
      </c>
    </row>
    <row r="480" s="14" customFormat="1">
      <c r="A480" s="14"/>
      <c r="B480" s="232"/>
      <c r="C480" s="233"/>
      <c r="D480" s="217" t="s">
        <v>171</v>
      </c>
      <c r="E480" s="234" t="s">
        <v>19</v>
      </c>
      <c r="F480" s="235" t="s">
        <v>226</v>
      </c>
      <c r="G480" s="233"/>
      <c r="H480" s="236">
        <v>-5.5199999999999996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2" t="s">
        <v>171</v>
      </c>
      <c r="AU480" s="242" t="s">
        <v>167</v>
      </c>
      <c r="AV480" s="14" t="s">
        <v>167</v>
      </c>
      <c r="AW480" s="14" t="s">
        <v>33</v>
      </c>
      <c r="AX480" s="14" t="s">
        <v>71</v>
      </c>
      <c r="AY480" s="242" t="s">
        <v>157</v>
      </c>
    </row>
    <row r="481" s="14" customFormat="1">
      <c r="A481" s="14"/>
      <c r="B481" s="232"/>
      <c r="C481" s="233"/>
      <c r="D481" s="217" t="s">
        <v>171</v>
      </c>
      <c r="E481" s="234" t="s">
        <v>19</v>
      </c>
      <c r="F481" s="235" t="s">
        <v>227</v>
      </c>
      <c r="G481" s="233"/>
      <c r="H481" s="236">
        <v>-0.75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2" t="s">
        <v>171</v>
      </c>
      <c r="AU481" s="242" t="s">
        <v>167</v>
      </c>
      <c r="AV481" s="14" t="s">
        <v>167</v>
      </c>
      <c r="AW481" s="14" t="s">
        <v>33</v>
      </c>
      <c r="AX481" s="14" t="s">
        <v>71</v>
      </c>
      <c r="AY481" s="242" t="s">
        <v>157</v>
      </c>
    </row>
    <row r="482" s="14" customFormat="1">
      <c r="A482" s="14"/>
      <c r="B482" s="232"/>
      <c r="C482" s="233"/>
      <c r="D482" s="217" t="s">
        <v>171</v>
      </c>
      <c r="E482" s="234" t="s">
        <v>19</v>
      </c>
      <c r="F482" s="235" t="s">
        <v>228</v>
      </c>
      <c r="G482" s="233"/>
      <c r="H482" s="236">
        <v>-1.125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2" t="s">
        <v>171</v>
      </c>
      <c r="AU482" s="242" t="s">
        <v>167</v>
      </c>
      <c r="AV482" s="14" t="s">
        <v>167</v>
      </c>
      <c r="AW482" s="14" t="s">
        <v>33</v>
      </c>
      <c r="AX482" s="14" t="s">
        <v>71</v>
      </c>
      <c r="AY482" s="242" t="s">
        <v>157</v>
      </c>
    </row>
    <row r="483" s="13" customFormat="1">
      <c r="A483" s="13"/>
      <c r="B483" s="222"/>
      <c r="C483" s="223"/>
      <c r="D483" s="217" t="s">
        <v>171</v>
      </c>
      <c r="E483" s="224" t="s">
        <v>19</v>
      </c>
      <c r="F483" s="225" t="s">
        <v>229</v>
      </c>
      <c r="G483" s="223"/>
      <c r="H483" s="224" t="s">
        <v>19</v>
      </c>
      <c r="I483" s="226"/>
      <c r="J483" s="223"/>
      <c r="K483" s="223"/>
      <c r="L483" s="227"/>
      <c r="M483" s="228"/>
      <c r="N483" s="229"/>
      <c r="O483" s="229"/>
      <c r="P483" s="229"/>
      <c r="Q483" s="229"/>
      <c r="R483" s="229"/>
      <c r="S483" s="229"/>
      <c r="T483" s="23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1" t="s">
        <v>171</v>
      </c>
      <c r="AU483" s="231" t="s">
        <v>167</v>
      </c>
      <c r="AV483" s="13" t="s">
        <v>79</v>
      </c>
      <c r="AW483" s="13" t="s">
        <v>33</v>
      </c>
      <c r="AX483" s="13" t="s">
        <v>71</v>
      </c>
      <c r="AY483" s="231" t="s">
        <v>157</v>
      </c>
    </row>
    <row r="484" s="14" customFormat="1">
      <c r="A484" s="14"/>
      <c r="B484" s="232"/>
      <c r="C484" s="233"/>
      <c r="D484" s="217" t="s">
        <v>171</v>
      </c>
      <c r="E484" s="234" t="s">
        <v>19</v>
      </c>
      <c r="F484" s="235" t="s">
        <v>230</v>
      </c>
      <c r="G484" s="233"/>
      <c r="H484" s="236">
        <v>2.6000000000000001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2" t="s">
        <v>171</v>
      </c>
      <c r="AU484" s="242" t="s">
        <v>167</v>
      </c>
      <c r="AV484" s="14" t="s">
        <v>167</v>
      </c>
      <c r="AW484" s="14" t="s">
        <v>33</v>
      </c>
      <c r="AX484" s="14" t="s">
        <v>71</v>
      </c>
      <c r="AY484" s="242" t="s">
        <v>157</v>
      </c>
    </row>
    <row r="485" s="13" customFormat="1">
      <c r="A485" s="13"/>
      <c r="B485" s="222"/>
      <c r="C485" s="223"/>
      <c r="D485" s="217" t="s">
        <v>171</v>
      </c>
      <c r="E485" s="224" t="s">
        <v>19</v>
      </c>
      <c r="F485" s="225" t="s">
        <v>231</v>
      </c>
      <c r="G485" s="223"/>
      <c r="H485" s="224" t="s">
        <v>19</v>
      </c>
      <c r="I485" s="226"/>
      <c r="J485" s="223"/>
      <c r="K485" s="223"/>
      <c r="L485" s="227"/>
      <c r="M485" s="228"/>
      <c r="N485" s="229"/>
      <c r="O485" s="229"/>
      <c r="P485" s="229"/>
      <c r="Q485" s="229"/>
      <c r="R485" s="229"/>
      <c r="S485" s="229"/>
      <c r="T485" s="23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1" t="s">
        <v>171</v>
      </c>
      <c r="AU485" s="231" t="s">
        <v>167</v>
      </c>
      <c r="AV485" s="13" t="s">
        <v>79</v>
      </c>
      <c r="AW485" s="13" t="s">
        <v>33</v>
      </c>
      <c r="AX485" s="13" t="s">
        <v>71</v>
      </c>
      <c r="AY485" s="231" t="s">
        <v>157</v>
      </c>
    </row>
    <row r="486" s="14" customFormat="1">
      <c r="A486" s="14"/>
      <c r="B486" s="232"/>
      <c r="C486" s="233"/>
      <c r="D486" s="217" t="s">
        <v>171</v>
      </c>
      <c r="E486" s="234" t="s">
        <v>19</v>
      </c>
      <c r="F486" s="235" t="s">
        <v>232</v>
      </c>
      <c r="G486" s="233"/>
      <c r="H486" s="236">
        <v>1.2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2" t="s">
        <v>171</v>
      </c>
      <c r="AU486" s="242" t="s">
        <v>167</v>
      </c>
      <c r="AV486" s="14" t="s">
        <v>167</v>
      </c>
      <c r="AW486" s="14" t="s">
        <v>33</v>
      </c>
      <c r="AX486" s="14" t="s">
        <v>71</v>
      </c>
      <c r="AY486" s="242" t="s">
        <v>157</v>
      </c>
    </row>
    <row r="487" s="13" customFormat="1">
      <c r="A487" s="13"/>
      <c r="B487" s="222"/>
      <c r="C487" s="223"/>
      <c r="D487" s="217" t="s">
        <v>171</v>
      </c>
      <c r="E487" s="224" t="s">
        <v>19</v>
      </c>
      <c r="F487" s="225" t="s">
        <v>233</v>
      </c>
      <c r="G487" s="223"/>
      <c r="H487" s="224" t="s">
        <v>19</v>
      </c>
      <c r="I487" s="226"/>
      <c r="J487" s="223"/>
      <c r="K487" s="223"/>
      <c r="L487" s="227"/>
      <c r="M487" s="228"/>
      <c r="N487" s="229"/>
      <c r="O487" s="229"/>
      <c r="P487" s="229"/>
      <c r="Q487" s="229"/>
      <c r="R487" s="229"/>
      <c r="S487" s="229"/>
      <c r="T487" s="23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1" t="s">
        <v>171</v>
      </c>
      <c r="AU487" s="231" t="s">
        <v>167</v>
      </c>
      <c r="AV487" s="13" t="s">
        <v>79</v>
      </c>
      <c r="AW487" s="13" t="s">
        <v>33</v>
      </c>
      <c r="AX487" s="13" t="s">
        <v>71</v>
      </c>
      <c r="AY487" s="231" t="s">
        <v>157</v>
      </c>
    </row>
    <row r="488" s="14" customFormat="1">
      <c r="A488" s="14"/>
      <c r="B488" s="232"/>
      <c r="C488" s="233"/>
      <c r="D488" s="217" t="s">
        <v>171</v>
      </c>
      <c r="E488" s="234" t="s">
        <v>19</v>
      </c>
      <c r="F488" s="235" t="s">
        <v>234</v>
      </c>
      <c r="G488" s="233"/>
      <c r="H488" s="236">
        <v>1.5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2" t="s">
        <v>171</v>
      </c>
      <c r="AU488" s="242" t="s">
        <v>167</v>
      </c>
      <c r="AV488" s="14" t="s">
        <v>167</v>
      </c>
      <c r="AW488" s="14" t="s">
        <v>33</v>
      </c>
      <c r="AX488" s="14" t="s">
        <v>71</v>
      </c>
      <c r="AY488" s="242" t="s">
        <v>157</v>
      </c>
    </row>
    <row r="489" s="13" customFormat="1">
      <c r="A489" s="13"/>
      <c r="B489" s="222"/>
      <c r="C489" s="223"/>
      <c r="D489" s="217" t="s">
        <v>171</v>
      </c>
      <c r="E489" s="224" t="s">
        <v>19</v>
      </c>
      <c r="F489" s="225" t="s">
        <v>235</v>
      </c>
      <c r="G489" s="223"/>
      <c r="H489" s="224" t="s">
        <v>19</v>
      </c>
      <c r="I489" s="226"/>
      <c r="J489" s="223"/>
      <c r="K489" s="223"/>
      <c r="L489" s="227"/>
      <c r="M489" s="228"/>
      <c r="N489" s="229"/>
      <c r="O489" s="229"/>
      <c r="P489" s="229"/>
      <c r="Q489" s="229"/>
      <c r="R489" s="229"/>
      <c r="S489" s="229"/>
      <c r="T489" s="23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1" t="s">
        <v>171</v>
      </c>
      <c r="AU489" s="231" t="s">
        <v>167</v>
      </c>
      <c r="AV489" s="13" t="s">
        <v>79</v>
      </c>
      <c r="AW489" s="13" t="s">
        <v>33</v>
      </c>
      <c r="AX489" s="13" t="s">
        <v>71</v>
      </c>
      <c r="AY489" s="231" t="s">
        <v>157</v>
      </c>
    </row>
    <row r="490" s="14" customFormat="1">
      <c r="A490" s="14"/>
      <c r="B490" s="232"/>
      <c r="C490" s="233"/>
      <c r="D490" s="217" t="s">
        <v>171</v>
      </c>
      <c r="E490" s="234" t="s">
        <v>19</v>
      </c>
      <c r="F490" s="235" t="s">
        <v>236</v>
      </c>
      <c r="G490" s="233"/>
      <c r="H490" s="236">
        <v>7.9000000000000004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2" t="s">
        <v>171</v>
      </c>
      <c r="AU490" s="242" t="s">
        <v>167</v>
      </c>
      <c r="AV490" s="14" t="s">
        <v>167</v>
      </c>
      <c r="AW490" s="14" t="s">
        <v>33</v>
      </c>
      <c r="AX490" s="14" t="s">
        <v>71</v>
      </c>
      <c r="AY490" s="242" t="s">
        <v>157</v>
      </c>
    </row>
    <row r="491" s="13" customFormat="1">
      <c r="A491" s="13"/>
      <c r="B491" s="222"/>
      <c r="C491" s="223"/>
      <c r="D491" s="217" t="s">
        <v>171</v>
      </c>
      <c r="E491" s="224" t="s">
        <v>19</v>
      </c>
      <c r="F491" s="225" t="s">
        <v>221</v>
      </c>
      <c r="G491" s="223"/>
      <c r="H491" s="224" t="s">
        <v>19</v>
      </c>
      <c r="I491" s="226"/>
      <c r="J491" s="223"/>
      <c r="K491" s="223"/>
      <c r="L491" s="227"/>
      <c r="M491" s="228"/>
      <c r="N491" s="229"/>
      <c r="O491" s="229"/>
      <c r="P491" s="229"/>
      <c r="Q491" s="229"/>
      <c r="R491" s="229"/>
      <c r="S491" s="229"/>
      <c r="T491" s="23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1" t="s">
        <v>171</v>
      </c>
      <c r="AU491" s="231" t="s">
        <v>167</v>
      </c>
      <c r="AV491" s="13" t="s">
        <v>79</v>
      </c>
      <c r="AW491" s="13" t="s">
        <v>33</v>
      </c>
      <c r="AX491" s="13" t="s">
        <v>71</v>
      </c>
      <c r="AY491" s="231" t="s">
        <v>157</v>
      </c>
    </row>
    <row r="492" s="14" customFormat="1">
      <c r="A492" s="14"/>
      <c r="B492" s="232"/>
      <c r="C492" s="233"/>
      <c r="D492" s="217" t="s">
        <v>171</v>
      </c>
      <c r="E492" s="234" t="s">
        <v>19</v>
      </c>
      <c r="F492" s="235" t="s">
        <v>237</v>
      </c>
      <c r="G492" s="233"/>
      <c r="H492" s="236">
        <v>10.395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2" t="s">
        <v>171</v>
      </c>
      <c r="AU492" s="242" t="s">
        <v>167</v>
      </c>
      <c r="AV492" s="14" t="s">
        <v>167</v>
      </c>
      <c r="AW492" s="14" t="s">
        <v>33</v>
      </c>
      <c r="AX492" s="14" t="s">
        <v>71</v>
      </c>
      <c r="AY492" s="242" t="s">
        <v>157</v>
      </c>
    </row>
    <row r="493" s="14" customFormat="1">
      <c r="A493" s="14"/>
      <c r="B493" s="232"/>
      <c r="C493" s="233"/>
      <c r="D493" s="217" t="s">
        <v>171</v>
      </c>
      <c r="E493" s="234" t="s">
        <v>19</v>
      </c>
      <c r="F493" s="235" t="s">
        <v>238</v>
      </c>
      <c r="G493" s="233"/>
      <c r="H493" s="236">
        <v>6.9299999999999997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2" t="s">
        <v>171</v>
      </c>
      <c r="AU493" s="242" t="s">
        <v>167</v>
      </c>
      <c r="AV493" s="14" t="s">
        <v>167</v>
      </c>
      <c r="AW493" s="14" t="s">
        <v>33</v>
      </c>
      <c r="AX493" s="14" t="s">
        <v>71</v>
      </c>
      <c r="AY493" s="242" t="s">
        <v>157</v>
      </c>
    </row>
    <row r="494" s="14" customFormat="1">
      <c r="A494" s="14"/>
      <c r="B494" s="232"/>
      <c r="C494" s="233"/>
      <c r="D494" s="217" t="s">
        <v>171</v>
      </c>
      <c r="E494" s="234" t="s">
        <v>19</v>
      </c>
      <c r="F494" s="235" t="s">
        <v>239</v>
      </c>
      <c r="G494" s="233"/>
      <c r="H494" s="236">
        <v>14.256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2" t="s">
        <v>171</v>
      </c>
      <c r="AU494" s="242" t="s">
        <v>167</v>
      </c>
      <c r="AV494" s="14" t="s">
        <v>167</v>
      </c>
      <c r="AW494" s="14" t="s">
        <v>33</v>
      </c>
      <c r="AX494" s="14" t="s">
        <v>71</v>
      </c>
      <c r="AY494" s="242" t="s">
        <v>157</v>
      </c>
    </row>
    <row r="495" s="14" customFormat="1">
      <c r="A495" s="14"/>
      <c r="B495" s="232"/>
      <c r="C495" s="233"/>
      <c r="D495" s="217" t="s">
        <v>171</v>
      </c>
      <c r="E495" s="234" t="s">
        <v>19</v>
      </c>
      <c r="F495" s="235" t="s">
        <v>240</v>
      </c>
      <c r="G495" s="233"/>
      <c r="H495" s="236">
        <v>2.4750000000000001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2" t="s">
        <v>171</v>
      </c>
      <c r="AU495" s="242" t="s">
        <v>167</v>
      </c>
      <c r="AV495" s="14" t="s">
        <v>167</v>
      </c>
      <c r="AW495" s="14" t="s">
        <v>33</v>
      </c>
      <c r="AX495" s="14" t="s">
        <v>71</v>
      </c>
      <c r="AY495" s="242" t="s">
        <v>157</v>
      </c>
    </row>
    <row r="496" s="14" customFormat="1">
      <c r="A496" s="14"/>
      <c r="B496" s="232"/>
      <c r="C496" s="233"/>
      <c r="D496" s="217" t="s">
        <v>171</v>
      </c>
      <c r="E496" s="234" t="s">
        <v>19</v>
      </c>
      <c r="F496" s="235" t="s">
        <v>241</v>
      </c>
      <c r="G496" s="233"/>
      <c r="H496" s="236">
        <v>3.8279999999999998</v>
      </c>
      <c r="I496" s="237"/>
      <c r="J496" s="233"/>
      <c r="K496" s="233"/>
      <c r="L496" s="238"/>
      <c r="M496" s="239"/>
      <c r="N496" s="240"/>
      <c r="O496" s="240"/>
      <c r="P496" s="240"/>
      <c r="Q496" s="240"/>
      <c r="R496" s="240"/>
      <c r="S496" s="240"/>
      <c r="T496" s="24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2" t="s">
        <v>171</v>
      </c>
      <c r="AU496" s="242" t="s">
        <v>167</v>
      </c>
      <c r="AV496" s="14" t="s">
        <v>167</v>
      </c>
      <c r="AW496" s="14" t="s">
        <v>33</v>
      </c>
      <c r="AX496" s="14" t="s">
        <v>71</v>
      </c>
      <c r="AY496" s="242" t="s">
        <v>157</v>
      </c>
    </row>
    <row r="497" s="14" customFormat="1">
      <c r="A497" s="14"/>
      <c r="B497" s="232"/>
      <c r="C497" s="233"/>
      <c r="D497" s="217" t="s">
        <v>171</v>
      </c>
      <c r="E497" s="234" t="s">
        <v>19</v>
      </c>
      <c r="F497" s="235" t="s">
        <v>242</v>
      </c>
      <c r="G497" s="233"/>
      <c r="H497" s="236">
        <v>1.3200000000000001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2" t="s">
        <v>171</v>
      </c>
      <c r="AU497" s="242" t="s">
        <v>167</v>
      </c>
      <c r="AV497" s="14" t="s">
        <v>167</v>
      </c>
      <c r="AW497" s="14" t="s">
        <v>33</v>
      </c>
      <c r="AX497" s="14" t="s">
        <v>71</v>
      </c>
      <c r="AY497" s="242" t="s">
        <v>157</v>
      </c>
    </row>
    <row r="498" s="14" customFormat="1">
      <c r="A498" s="14"/>
      <c r="B498" s="232"/>
      <c r="C498" s="233"/>
      <c r="D498" s="217" t="s">
        <v>171</v>
      </c>
      <c r="E498" s="234" t="s">
        <v>19</v>
      </c>
      <c r="F498" s="235" t="s">
        <v>243</v>
      </c>
      <c r="G498" s="233"/>
      <c r="H498" s="236">
        <v>0.98999999999999999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2" t="s">
        <v>171</v>
      </c>
      <c r="AU498" s="242" t="s">
        <v>167</v>
      </c>
      <c r="AV498" s="14" t="s">
        <v>167</v>
      </c>
      <c r="AW498" s="14" t="s">
        <v>33</v>
      </c>
      <c r="AX498" s="14" t="s">
        <v>71</v>
      </c>
      <c r="AY498" s="242" t="s">
        <v>157</v>
      </c>
    </row>
    <row r="499" s="13" customFormat="1">
      <c r="A499" s="13"/>
      <c r="B499" s="222"/>
      <c r="C499" s="223"/>
      <c r="D499" s="217" t="s">
        <v>171</v>
      </c>
      <c r="E499" s="224" t="s">
        <v>19</v>
      </c>
      <c r="F499" s="225" t="s">
        <v>244</v>
      </c>
      <c r="G499" s="223"/>
      <c r="H499" s="224" t="s">
        <v>19</v>
      </c>
      <c r="I499" s="226"/>
      <c r="J499" s="223"/>
      <c r="K499" s="223"/>
      <c r="L499" s="227"/>
      <c r="M499" s="228"/>
      <c r="N499" s="229"/>
      <c r="O499" s="229"/>
      <c r="P499" s="229"/>
      <c r="Q499" s="229"/>
      <c r="R499" s="229"/>
      <c r="S499" s="229"/>
      <c r="T499" s="23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1" t="s">
        <v>171</v>
      </c>
      <c r="AU499" s="231" t="s">
        <v>167</v>
      </c>
      <c r="AV499" s="13" t="s">
        <v>79</v>
      </c>
      <c r="AW499" s="13" t="s">
        <v>33</v>
      </c>
      <c r="AX499" s="13" t="s">
        <v>71</v>
      </c>
      <c r="AY499" s="231" t="s">
        <v>157</v>
      </c>
    </row>
    <row r="500" s="14" customFormat="1">
      <c r="A500" s="14"/>
      <c r="B500" s="232"/>
      <c r="C500" s="233"/>
      <c r="D500" s="217" t="s">
        <v>171</v>
      </c>
      <c r="E500" s="234" t="s">
        <v>19</v>
      </c>
      <c r="F500" s="235" t="s">
        <v>245</v>
      </c>
      <c r="G500" s="233"/>
      <c r="H500" s="236">
        <v>6.9000000000000004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2" t="s">
        <v>171</v>
      </c>
      <c r="AU500" s="242" t="s">
        <v>167</v>
      </c>
      <c r="AV500" s="14" t="s">
        <v>167</v>
      </c>
      <c r="AW500" s="14" t="s">
        <v>33</v>
      </c>
      <c r="AX500" s="14" t="s">
        <v>71</v>
      </c>
      <c r="AY500" s="242" t="s">
        <v>157</v>
      </c>
    </row>
    <row r="501" s="13" customFormat="1">
      <c r="A501" s="13"/>
      <c r="B501" s="222"/>
      <c r="C501" s="223"/>
      <c r="D501" s="217" t="s">
        <v>171</v>
      </c>
      <c r="E501" s="224" t="s">
        <v>19</v>
      </c>
      <c r="F501" s="225" t="s">
        <v>246</v>
      </c>
      <c r="G501" s="223"/>
      <c r="H501" s="224" t="s">
        <v>19</v>
      </c>
      <c r="I501" s="226"/>
      <c r="J501" s="223"/>
      <c r="K501" s="223"/>
      <c r="L501" s="227"/>
      <c r="M501" s="228"/>
      <c r="N501" s="229"/>
      <c r="O501" s="229"/>
      <c r="P501" s="229"/>
      <c r="Q501" s="229"/>
      <c r="R501" s="229"/>
      <c r="S501" s="229"/>
      <c r="T501" s="23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1" t="s">
        <v>171</v>
      </c>
      <c r="AU501" s="231" t="s">
        <v>167</v>
      </c>
      <c r="AV501" s="13" t="s">
        <v>79</v>
      </c>
      <c r="AW501" s="13" t="s">
        <v>33</v>
      </c>
      <c r="AX501" s="13" t="s">
        <v>71</v>
      </c>
      <c r="AY501" s="231" t="s">
        <v>157</v>
      </c>
    </row>
    <row r="502" s="13" customFormat="1">
      <c r="A502" s="13"/>
      <c r="B502" s="222"/>
      <c r="C502" s="223"/>
      <c r="D502" s="217" t="s">
        <v>171</v>
      </c>
      <c r="E502" s="224" t="s">
        <v>19</v>
      </c>
      <c r="F502" s="225" t="s">
        <v>221</v>
      </c>
      <c r="G502" s="223"/>
      <c r="H502" s="224" t="s">
        <v>19</v>
      </c>
      <c r="I502" s="226"/>
      <c r="J502" s="223"/>
      <c r="K502" s="223"/>
      <c r="L502" s="227"/>
      <c r="M502" s="228"/>
      <c r="N502" s="229"/>
      <c r="O502" s="229"/>
      <c r="P502" s="229"/>
      <c r="Q502" s="229"/>
      <c r="R502" s="229"/>
      <c r="S502" s="229"/>
      <c r="T502" s="23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1" t="s">
        <v>171</v>
      </c>
      <c r="AU502" s="231" t="s">
        <v>167</v>
      </c>
      <c r="AV502" s="13" t="s">
        <v>79</v>
      </c>
      <c r="AW502" s="13" t="s">
        <v>33</v>
      </c>
      <c r="AX502" s="13" t="s">
        <v>71</v>
      </c>
      <c r="AY502" s="231" t="s">
        <v>157</v>
      </c>
    </row>
    <row r="503" s="14" customFormat="1">
      <c r="A503" s="14"/>
      <c r="B503" s="232"/>
      <c r="C503" s="233"/>
      <c r="D503" s="217" t="s">
        <v>171</v>
      </c>
      <c r="E503" s="234" t="s">
        <v>19</v>
      </c>
      <c r="F503" s="235" t="s">
        <v>247</v>
      </c>
      <c r="G503" s="233"/>
      <c r="H503" s="236">
        <v>3.4649999999999999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2" t="s">
        <v>171</v>
      </c>
      <c r="AU503" s="242" t="s">
        <v>167</v>
      </c>
      <c r="AV503" s="14" t="s">
        <v>167</v>
      </c>
      <c r="AW503" s="14" t="s">
        <v>33</v>
      </c>
      <c r="AX503" s="14" t="s">
        <v>71</v>
      </c>
      <c r="AY503" s="242" t="s">
        <v>157</v>
      </c>
    </row>
    <row r="504" s="14" customFormat="1">
      <c r="A504" s="14"/>
      <c r="B504" s="232"/>
      <c r="C504" s="233"/>
      <c r="D504" s="217" t="s">
        <v>171</v>
      </c>
      <c r="E504" s="234" t="s">
        <v>19</v>
      </c>
      <c r="F504" s="235" t="s">
        <v>248</v>
      </c>
      <c r="G504" s="233"/>
      <c r="H504" s="236">
        <v>2.9700000000000002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2" t="s">
        <v>171</v>
      </c>
      <c r="AU504" s="242" t="s">
        <v>167</v>
      </c>
      <c r="AV504" s="14" t="s">
        <v>167</v>
      </c>
      <c r="AW504" s="14" t="s">
        <v>33</v>
      </c>
      <c r="AX504" s="14" t="s">
        <v>71</v>
      </c>
      <c r="AY504" s="242" t="s">
        <v>157</v>
      </c>
    </row>
    <row r="505" s="14" customFormat="1">
      <c r="A505" s="14"/>
      <c r="B505" s="232"/>
      <c r="C505" s="233"/>
      <c r="D505" s="217" t="s">
        <v>171</v>
      </c>
      <c r="E505" s="234" t="s">
        <v>19</v>
      </c>
      <c r="F505" s="235" t="s">
        <v>249</v>
      </c>
      <c r="G505" s="233"/>
      <c r="H505" s="236">
        <v>2.3759999999999999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2" t="s">
        <v>171</v>
      </c>
      <c r="AU505" s="242" t="s">
        <v>167</v>
      </c>
      <c r="AV505" s="14" t="s">
        <v>167</v>
      </c>
      <c r="AW505" s="14" t="s">
        <v>33</v>
      </c>
      <c r="AX505" s="14" t="s">
        <v>71</v>
      </c>
      <c r="AY505" s="242" t="s">
        <v>157</v>
      </c>
    </row>
    <row r="506" s="14" customFormat="1">
      <c r="A506" s="14"/>
      <c r="B506" s="232"/>
      <c r="C506" s="233"/>
      <c r="D506" s="217" t="s">
        <v>171</v>
      </c>
      <c r="E506" s="234" t="s">
        <v>19</v>
      </c>
      <c r="F506" s="235" t="s">
        <v>250</v>
      </c>
      <c r="G506" s="233"/>
      <c r="H506" s="236">
        <v>0.495</v>
      </c>
      <c r="I506" s="237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2" t="s">
        <v>171</v>
      </c>
      <c r="AU506" s="242" t="s">
        <v>167</v>
      </c>
      <c r="AV506" s="14" t="s">
        <v>167</v>
      </c>
      <c r="AW506" s="14" t="s">
        <v>33</v>
      </c>
      <c r="AX506" s="14" t="s">
        <v>71</v>
      </c>
      <c r="AY506" s="242" t="s">
        <v>157</v>
      </c>
    </row>
    <row r="507" s="14" customFormat="1">
      <c r="A507" s="14"/>
      <c r="B507" s="232"/>
      <c r="C507" s="233"/>
      <c r="D507" s="217" t="s">
        <v>171</v>
      </c>
      <c r="E507" s="234" t="s">
        <v>19</v>
      </c>
      <c r="F507" s="235" t="s">
        <v>251</v>
      </c>
      <c r="G507" s="233"/>
      <c r="H507" s="236">
        <v>0.79200000000000004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2" t="s">
        <v>171</v>
      </c>
      <c r="AU507" s="242" t="s">
        <v>167</v>
      </c>
      <c r="AV507" s="14" t="s">
        <v>167</v>
      </c>
      <c r="AW507" s="14" t="s">
        <v>33</v>
      </c>
      <c r="AX507" s="14" t="s">
        <v>71</v>
      </c>
      <c r="AY507" s="242" t="s">
        <v>157</v>
      </c>
    </row>
    <row r="508" s="14" customFormat="1">
      <c r="A508" s="14"/>
      <c r="B508" s="232"/>
      <c r="C508" s="233"/>
      <c r="D508" s="217" t="s">
        <v>171</v>
      </c>
      <c r="E508" s="234" t="s">
        <v>19</v>
      </c>
      <c r="F508" s="235" t="s">
        <v>252</v>
      </c>
      <c r="G508" s="233"/>
      <c r="H508" s="236">
        <v>0.495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2" t="s">
        <v>171</v>
      </c>
      <c r="AU508" s="242" t="s">
        <v>167</v>
      </c>
      <c r="AV508" s="14" t="s">
        <v>167</v>
      </c>
      <c r="AW508" s="14" t="s">
        <v>33</v>
      </c>
      <c r="AX508" s="14" t="s">
        <v>71</v>
      </c>
      <c r="AY508" s="242" t="s">
        <v>157</v>
      </c>
    </row>
    <row r="509" s="13" customFormat="1">
      <c r="A509" s="13"/>
      <c r="B509" s="222"/>
      <c r="C509" s="223"/>
      <c r="D509" s="217" t="s">
        <v>171</v>
      </c>
      <c r="E509" s="224" t="s">
        <v>19</v>
      </c>
      <c r="F509" s="225" t="s">
        <v>253</v>
      </c>
      <c r="G509" s="223"/>
      <c r="H509" s="224" t="s">
        <v>19</v>
      </c>
      <c r="I509" s="226"/>
      <c r="J509" s="223"/>
      <c r="K509" s="223"/>
      <c r="L509" s="227"/>
      <c r="M509" s="228"/>
      <c r="N509" s="229"/>
      <c r="O509" s="229"/>
      <c r="P509" s="229"/>
      <c r="Q509" s="229"/>
      <c r="R509" s="229"/>
      <c r="S509" s="229"/>
      <c r="T509" s="23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1" t="s">
        <v>171</v>
      </c>
      <c r="AU509" s="231" t="s">
        <v>167</v>
      </c>
      <c r="AV509" s="13" t="s">
        <v>79</v>
      </c>
      <c r="AW509" s="13" t="s">
        <v>33</v>
      </c>
      <c r="AX509" s="13" t="s">
        <v>71</v>
      </c>
      <c r="AY509" s="231" t="s">
        <v>157</v>
      </c>
    </row>
    <row r="510" s="14" customFormat="1">
      <c r="A510" s="14"/>
      <c r="B510" s="232"/>
      <c r="C510" s="233"/>
      <c r="D510" s="217" t="s">
        <v>171</v>
      </c>
      <c r="E510" s="234" t="s">
        <v>19</v>
      </c>
      <c r="F510" s="235" t="s">
        <v>254</v>
      </c>
      <c r="G510" s="233"/>
      <c r="H510" s="236">
        <v>3.234</v>
      </c>
      <c r="I510" s="237"/>
      <c r="J510" s="233"/>
      <c r="K510" s="233"/>
      <c r="L510" s="238"/>
      <c r="M510" s="239"/>
      <c r="N510" s="240"/>
      <c r="O510" s="240"/>
      <c r="P510" s="240"/>
      <c r="Q510" s="240"/>
      <c r="R510" s="240"/>
      <c r="S510" s="240"/>
      <c r="T510" s="24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2" t="s">
        <v>171</v>
      </c>
      <c r="AU510" s="242" t="s">
        <v>167</v>
      </c>
      <c r="AV510" s="14" t="s">
        <v>167</v>
      </c>
      <c r="AW510" s="14" t="s">
        <v>33</v>
      </c>
      <c r="AX510" s="14" t="s">
        <v>71</v>
      </c>
      <c r="AY510" s="242" t="s">
        <v>157</v>
      </c>
    </row>
    <row r="511" s="15" customFormat="1">
      <c r="A511" s="15"/>
      <c r="B511" s="243"/>
      <c r="C511" s="244"/>
      <c r="D511" s="217" t="s">
        <v>171</v>
      </c>
      <c r="E511" s="245" t="s">
        <v>19</v>
      </c>
      <c r="F511" s="246" t="s">
        <v>191</v>
      </c>
      <c r="G511" s="244"/>
      <c r="H511" s="247">
        <v>315.47599999999989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3" t="s">
        <v>171</v>
      </c>
      <c r="AU511" s="253" t="s">
        <v>167</v>
      </c>
      <c r="AV511" s="15" t="s">
        <v>166</v>
      </c>
      <c r="AW511" s="15" t="s">
        <v>33</v>
      </c>
      <c r="AX511" s="15" t="s">
        <v>79</v>
      </c>
      <c r="AY511" s="253" t="s">
        <v>157</v>
      </c>
    </row>
    <row r="512" s="2" customFormat="1" ht="24.15" customHeight="1">
      <c r="A512" s="38"/>
      <c r="B512" s="39"/>
      <c r="C512" s="204" t="s">
        <v>412</v>
      </c>
      <c r="D512" s="204" t="s">
        <v>161</v>
      </c>
      <c r="E512" s="205" t="s">
        <v>413</v>
      </c>
      <c r="F512" s="206" t="s">
        <v>414</v>
      </c>
      <c r="G512" s="207" t="s">
        <v>164</v>
      </c>
      <c r="H512" s="208">
        <v>246.39400000000001</v>
      </c>
      <c r="I512" s="209"/>
      <c r="J512" s="210">
        <f>ROUND(I512*H512,2)</f>
        <v>0</v>
      </c>
      <c r="K512" s="206" t="s">
        <v>165</v>
      </c>
      <c r="L512" s="44"/>
      <c r="M512" s="211" t="s">
        <v>19</v>
      </c>
      <c r="N512" s="212" t="s">
        <v>43</v>
      </c>
      <c r="O512" s="84"/>
      <c r="P512" s="213">
        <f>O512*H512</f>
        <v>0</v>
      </c>
      <c r="Q512" s="213">
        <v>0.00348</v>
      </c>
      <c r="R512" s="213">
        <f>Q512*H512</f>
        <v>0.85745112000000001</v>
      </c>
      <c r="S512" s="213">
        <v>0</v>
      </c>
      <c r="T512" s="214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15" t="s">
        <v>166</v>
      </c>
      <c r="AT512" s="215" t="s">
        <v>161</v>
      </c>
      <c r="AU512" s="215" t="s">
        <v>167</v>
      </c>
      <c r="AY512" s="17" t="s">
        <v>157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7" t="s">
        <v>167</v>
      </c>
      <c r="BK512" s="216">
        <f>ROUND(I512*H512,2)</f>
        <v>0</v>
      </c>
      <c r="BL512" s="17" t="s">
        <v>166</v>
      </c>
      <c r="BM512" s="215" t="s">
        <v>415</v>
      </c>
    </row>
    <row r="513" s="2" customFormat="1">
      <c r="A513" s="38"/>
      <c r="B513" s="39"/>
      <c r="C513" s="40"/>
      <c r="D513" s="217" t="s">
        <v>169</v>
      </c>
      <c r="E513" s="40"/>
      <c r="F513" s="218" t="s">
        <v>416</v>
      </c>
      <c r="G513" s="40"/>
      <c r="H513" s="40"/>
      <c r="I513" s="219"/>
      <c r="J513" s="40"/>
      <c r="K513" s="40"/>
      <c r="L513" s="44"/>
      <c r="M513" s="220"/>
      <c r="N513" s="221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169</v>
      </c>
      <c r="AU513" s="17" t="s">
        <v>167</v>
      </c>
    </row>
    <row r="514" s="13" customFormat="1">
      <c r="A514" s="13"/>
      <c r="B514" s="222"/>
      <c r="C514" s="223"/>
      <c r="D514" s="217" t="s">
        <v>171</v>
      </c>
      <c r="E514" s="224" t="s">
        <v>19</v>
      </c>
      <c r="F514" s="225" t="s">
        <v>219</v>
      </c>
      <c r="G514" s="223"/>
      <c r="H514" s="224" t="s">
        <v>19</v>
      </c>
      <c r="I514" s="226"/>
      <c r="J514" s="223"/>
      <c r="K514" s="223"/>
      <c r="L514" s="227"/>
      <c r="M514" s="228"/>
      <c r="N514" s="229"/>
      <c r="O514" s="229"/>
      <c r="P514" s="229"/>
      <c r="Q514" s="229"/>
      <c r="R514" s="229"/>
      <c r="S514" s="229"/>
      <c r="T514" s="23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1" t="s">
        <v>171</v>
      </c>
      <c r="AU514" s="231" t="s">
        <v>167</v>
      </c>
      <c r="AV514" s="13" t="s">
        <v>79</v>
      </c>
      <c r="AW514" s="13" t="s">
        <v>33</v>
      </c>
      <c r="AX514" s="13" t="s">
        <v>71</v>
      </c>
      <c r="AY514" s="231" t="s">
        <v>157</v>
      </c>
    </row>
    <row r="515" s="14" customFormat="1">
      <c r="A515" s="14"/>
      <c r="B515" s="232"/>
      <c r="C515" s="233"/>
      <c r="D515" s="217" t="s">
        <v>171</v>
      </c>
      <c r="E515" s="234" t="s">
        <v>19</v>
      </c>
      <c r="F515" s="235" t="s">
        <v>220</v>
      </c>
      <c r="G515" s="233"/>
      <c r="H515" s="236">
        <v>251.25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2" t="s">
        <v>171</v>
      </c>
      <c r="AU515" s="242" t="s">
        <v>167</v>
      </c>
      <c r="AV515" s="14" t="s">
        <v>167</v>
      </c>
      <c r="AW515" s="14" t="s">
        <v>33</v>
      </c>
      <c r="AX515" s="14" t="s">
        <v>71</v>
      </c>
      <c r="AY515" s="242" t="s">
        <v>157</v>
      </c>
    </row>
    <row r="516" s="13" customFormat="1">
      <c r="A516" s="13"/>
      <c r="B516" s="222"/>
      <c r="C516" s="223"/>
      <c r="D516" s="217" t="s">
        <v>171</v>
      </c>
      <c r="E516" s="224" t="s">
        <v>19</v>
      </c>
      <c r="F516" s="225" t="s">
        <v>221</v>
      </c>
      <c r="G516" s="223"/>
      <c r="H516" s="224" t="s">
        <v>19</v>
      </c>
      <c r="I516" s="226"/>
      <c r="J516" s="223"/>
      <c r="K516" s="223"/>
      <c r="L516" s="227"/>
      <c r="M516" s="228"/>
      <c r="N516" s="229"/>
      <c r="O516" s="229"/>
      <c r="P516" s="229"/>
      <c r="Q516" s="229"/>
      <c r="R516" s="229"/>
      <c r="S516" s="229"/>
      <c r="T516" s="23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1" t="s">
        <v>171</v>
      </c>
      <c r="AU516" s="231" t="s">
        <v>167</v>
      </c>
      <c r="AV516" s="13" t="s">
        <v>79</v>
      </c>
      <c r="AW516" s="13" t="s">
        <v>33</v>
      </c>
      <c r="AX516" s="13" t="s">
        <v>71</v>
      </c>
      <c r="AY516" s="231" t="s">
        <v>157</v>
      </c>
    </row>
    <row r="517" s="14" customFormat="1">
      <c r="A517" s="14"/>
      <c r="B517" s="232"/>
      <c r="C517" s="233"/>
      <c r="D517" s="217" t="s">
        <v>171</v>
      </c>
      <c r="E517" s="234" t="s">
        <v>19</v>
      </c>
      <c r="F517" s="235" t="s">
        <v>222</v>
      </c>
      <c r="G517" s="233"/>
      <c r="H517" s="236">
        <v>-15.75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2" t="s">
        <v>171</v>
      </c>
      <c r="AU517" s="242" t="s">
        <v>167</v>
      </c>
      <c r="AV517" s="14" t="s">
        <v>167</v>
      </c>
      <c r="AW517" s="14" t="s">
        <v>33</v>
      </c>
      <c r="AX517" s="14" t="s">
        <v>71</v>
      </c>
      <c r="AY517" s="242" t="s">
        <v>157</v>
      </c>
    </row>
    <row r="518" s="14" customFormat="1">
      <c r="A518" s="14"/>
      <c r="B518" s="232"/>
      <c r="C518" s="233"/>
      <c r="D518" s="217" t="s">
        <v>171</v>
      </c>
      <c r="E518" s="234" t="s">
        <v>19</v>
      </c>
      <c r="F518" s="235" t="s">
        <v>223</v>
      </c>
      <c r="G518" s="233"/>
      <c r="H518" s="236">
        <v>-13.5</v>
      </c>
      <c r="I518" s="237"/>
      <c r="J518" s="233"/>
      <c r="K518" s="233"/>
      <c r="L518" s="238"/>
      <c r="M518" s="239"/>
      <c r="N518" s="240"/>
      <c r="O518" s="240"/>
      <c r="P518" s="240"/>
      <c r="Q518" s="240"/>
      <c r="R518" s="240"/>
      <c r="S518" s="240"/>
      <c r="T518" s="24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2" t="s">
        <v>171</v>
      </c>
      <c r="AU518" s="242" t="s">
        <v>167</v>
      </c>
      <c r="AV518" s="14" t="s">
        <v>167</v>
      </c>
      <c r="AW518" s="14" t="s">
        <v>33</v>
      </c>
      <c r="AX518" s="14" t="s">
        <v>71</v>
      </c>
      <c r="AY518" s="242" t="s">
        <v>157</v>
      </c>
    </row>
    <row r="519" s="14" customFormat="1">
      <c r="A519" s="14"/>
      <c r="B519" s="232"/>
      <c r="C519" s="233"/>
      <c r="D519" s="217" t="s">
        <v>171</v>
      </c>
      <c r="E519" s="234" t="s">
        <v>19</v>
      </c>
      <c r="F519" s="235" t="s">
        <v>224</v>
      </c>
      <c r="G519" s="233"/>
      <c r="H519" s="236">
        <v>-10.800000000000001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2" t="s">
        <v>171</v>
      </c>
      <c r="AU519" s="242" t="s">
        <v>167</v>
      </c>
      <c r="AV519" s="14" t="s">
        <v>167</v>
      </c>
      <c r="AW519" s="14" t="s">
        <v>33</v>
      </c>
      <c r="AX519" s="14" t="s">
        <v>71</v>
      </c>
      <c r="AY519" s="242" t="s">
        <v>157</v>
      </c>
    </row>
    <row r="520" s="14" customFormat="1">
      <c r="A520" s="14"/>
      <c r="B520" s="232"/>
      <c r="C520" s="233"/>
      <c r="D520" s="217" t="s">
        <v>171</v>
      </c>
      <c r="E520" s="234" t="s">
        <v>19</v>
      </c>
      <c r="F520" s="235" t="s">
        <v>225</v>
      </c>
      <c r="G520" s="233"/>
      <c r="H520" s="236">
        <v>-2.25</v>
      </c>
      <c r="I520" s="237"/>
      <c r="J520" s="233"/>
      <c r="K520" s="233"/>
      <c r="L520" s="238"/>
      <c r="M520" s="239"/>
      <c r="N520" s="240"/>
      <c r="O520" s="240"/>
      <c r="P520" s="240"/>
      <c r="Q520" s="240"/>
      <c r="R520" s="240"/>
      <c r="S520" s="240"/>
      <c r="T520" s="24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2" t="s">
        <v>171</v>
      </c>
      <c r="AU520" s="242" t="s">
        <v>167</v>
      </c>
      <c r="AV520" s="14" t="s">
        <v>167</v>
      </c>
      <c r="AW520" s="14" t="s">
        <v>33</v>
      </c>
      <c r="AX520" s="14" t="s">
        <v>71</v>
      </c>
      <c r="AY520" s="242" t="s">
        <v>157</v>
      </c>
    </row>
    <row r="521" s="14" customFormat="1">
      <c r="A521" s="14"/>
      <c r="B521" s="232"/>
      <c r="C521" s="233"/>
      <c r="D521" s="217" t="s">
        <v>171</v>
      </c>
      <c r="E521" s="234" t="s">
        <v>19</v>
      </c>
      <c r="F521" s="235" t="s">
        <v>226</v>
      </c>
      <c r="G521" s="233"/>
      <c r="H521" s="236">
        <v>-5.5199999999999996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2" t="s">
        <v>171</v>
      </c>
      <c r="AU521" s="242" t="s">
        <v>167</v>
      </c>
      <c r="AV521" s="14" t="s">
        <v>167</v>
      </c>
      <c r="AW521" s="14" t="s">
        <v>33</v>
      </c>
      <c r="AX521" s="14" t="s">
        <v>71</v>
      </c>
      <c r="AY521" s="242" t="s">
        <v>157</v>
      </c>
    </row>
    <row r="522" s="14" customFormat="1">
      <c r="A522" s="14"/>
      <c r="B522" s="232"/>
      <c r="C522" s="233"/>
      <c r="D522" s="217" t="s">
        <v>171</v>
      </c>
      <c r="E522" s="234" t="s">
        <v>19</v>
      </c>
      <c r="F522" s="235" t="s">
        <v>228</v>
      </c>
      <c r="G522" s="233"/>
      <c r="H522" s="236">
        <v>-1.125</v>
      </c>
      <c r="I522" s="237"/>
      <c r="J522" s="233"/>
      <c r="K522" s="233"/>
      <c r="L522" s="238"/>
      <c r="M522" s="239"/>
      <c r="N522" s="240"/>
      <c r="O522" s="240"/>
      <c r="P522" s="240"/>
      <c r="Q522" s="240"/>
      <c r="R522" s="240"/>
      <c r="S522" s="240"/>
      <c r="T522" s="24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2" t="s">
        <v>171</v>
      </c>
      <c r="AU522" s="242" t="s">
        <v>167</v>
      </c>
      <c r="AV522" s="14" t="s">
        <v>167</v>
      </c>
      <c r="AW522" s="14" t="s">
        <v>33</v>
      </c>
      <c r="AX522" s="14" t="s">
        <v>71</v>
      </c>
      <c r="AY522" s="242" t="s">
        <v>157</v>
      </c>
    </row>
    <row r="523" s="13" customFormat="1">
      <c r="A523" s="13"/>
      <c r="B523" s="222"/>
      <c r="C523" s="223"/>
      <c r="D523" s="217" t="s">
        <v>171</v>
      </c>
      <c r="E523" s="224" t="s">
        <v>19</v>
      </c>
      <c r="F523" s="225" t="s">
        <v>231</v>
      </c>
      <c r="G523" s="223"/>
      <c r="H523" s="224" t="s">
        <v>19</v>
      </c>
      <c r="I523" s="226"/>
      <c r="J523" s="223"/>
      <c r="K523" s="223"/>
      <c r="L523" s="227"/>
      <c r="M523" s="228"/>
      <c r="N523" s="229"/>
      <c r="O523" s="229"/>
      <c r="P523" s="229"/>
      <c r="Q523" s="229"/>
      <c r="R523" s="229"/>
      <c r="S523" s="229"/>
      <c r="T523" s="23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1" t="s">
        <v>171</v>
      </c>
      <c r="AU523" s="231" t="s">
        <v>167</v>
      </c>
      <c r="AV523" s="13" t="s">
        <v>79</v>
      </c>
      <c r="AW523" s="13" t="s">
        <v>33</v>
      </c>
      <c r="AX523" s="13" t="s">
        <v>71</v>
      </c>
      <c r="AY523" s="231" t="s">
        <v>157</v>
      </c>
    </row>
    <row r="524" s="14" customFormat="1">
      <c r="A524" s="14"/>
      <c r="B524" s="232"/>
      <c r="C524" s="233"/>
      <c r="D524" s="217" t="s">
        <v>171</v>
      </c>
      <c r="E524" s="234" t="s">
        <v>19</v>
      </c>
      <c r="F524" s="235" t="s">
        <v>232</v>
      </c>
      <c r="G524" s="233"/>
      <c r="H524" s="236">
        <v>1.2</v>
      </c>
      <c r="I524" s="237"/>
      <c r="J524" s="233"/>
      <c r="K524" s="233"/>
      <c r="L524" s="238"/>
      <c r="M524" s="239"/>
      <c r="N524" s="240"/>
      <c r="O524" s="240"/>
      <c r="P524" s="240"/>
      <c r="Q524" s="240"/>
      <c r="R524" s="240"/>
      <c r="S524" s="240"/>
      <c r="T524" s="24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2" t="s">
        <v>171</v>
      </c>
      <c r="AU524" s="242" t="s">
        <v>167</v>
      </c>
      <c r="AV524" s="14" t="s">
        <v>167</v>
      </c>
      <c r="AW524" s="14" t="s">
        <v>33</v>
      </c>
      <c r="AX524" s="14" t="s">
        <v>71</v>
      </c>
      <c r="AY524" s="242" t="s">
        <v>157</v>
      </c>
    </row>
    <row r="525" s="13" customFormat="1">
      <c r="A525" s="13"/>
      <c r="B525" s="222"/>
      <c r="C525" s="223"/>
      <c r="D525" s="217" t="s">
        <v>171</v>
      </c>
      <c r="E525" s="224" t="s">
        <v>19</v>
      </c>
      <c r="F525" s="225" t="s">
        <v>233</v>
      </c>
      <c r="G525" s="223"/>
      <c r="H525" s="224" t="s">
        <v>19</v>
      </c>
      <c r="I525" s="226"/>
      <c r="J525" s="223"/>
      <c r="K525" s="223"/>
      <c r="L525" s="227"/>
      <c r="M525" s="228"/>
      <c r="N525" s="229"/>
      <c r="O525" s="229"/>
      <c r="P525" s="229"/>
      <c r="Q525" s="229"/>
      <c r="R525" s="229"/>
      <c r="S525" s="229"/>
      <c r="T525" s="23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1" t="s">
        <v>171</v>
      </c>
      <c r="AU525" s="231" t="s">
        <v>167</v>
      </c>
      <c r="AV525" s="13" t="s">
        <v>79</v>
      </c>
      <c r="AW525" s="13" t="s">
        <v>33</v>
      </c>
      <c r="AX525" s="13" t="s">
        <v>71</v>
      </c>
      <c r="AY525" s="231" t="s">
        <v>157</v>
      </c>
    </row>
    <row r="526" s="14" customFormat="1">
      <c r="A526" s="14"/>
      <c r="B526" s="232"/>
      <c r="C526" s="233"/>
      <c r="D526" s="217" t="s">
        <v>171</v>
      </c>
      <c r="E526" s="234" t="s">
        <v>19</v>
      </c>
      <c r="F526" s="235" t="s">
        <v>234</v>
      </c>
      <c r="G526" s="233"/>
      <c r="H526" s="236">
        <v>1.5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2" t="s">
        <v>171</v>
      </c>
      <c r="AU526" s="242" t="s">
        <v>167</v>
      </c>
      <c r="AV526" s="14" t="s">
        <v>167</v>
      </c>
      <c r="AW526" s="14" t="s">
        <v>33</v>
      </c>
      <c r="AX526" s="14" t="s">
        <v>71</v>
      </c>
      <c r="AY526" s="242" t="s">
        <v>157</v>
      </c>
    </row>
    <row r="527" s="13" customFormat="1">
      <c r="A527" s="13"/>
      <c r="B527" s="222"/>
      <c r="C527" s="223"/>
      <c r="D527" s="217" t="s">
        <v>171</v>
      </c>
      <c r="E527" s="224" t="s">
        <v>19</v>
      </c>
      <c r="F527" s="225" t="s">
        <v>221</v>
      </c>
      <c r="G527" s="223"/>
      <c r="H527" s="224" t="s">
        <v>19</v>
      </c>
      <c r="I527" s="226"/>
      <c r="J527" s="223"/>
      <c r="K527" s="223"/>
      <c r="L527" s="227"/>
      <c r="M527" s="228"/>
      <c r="N527" s="229"/>
      <c r="O527" s="229"/>
      <c r="P527" s="229"/>
      <c r="Q527" s="229"/>
      <c r="R527" s="229"/>
      <c r="S527" s="229"/>
      <c r="T527" s="23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1" t="s">
        <v>171</v>
      </c>
      <c r="AU527" s="231" t="s">
        <v>167</v>
      </c>
      <c r="AV527" s="13" t="s">
        <v>79</v>
      </c>
      <c r="AW527" s="13" t="s">
        <v>33</v>
      </c>
      <c r="AX527" s="13" t="s">
        <v>71</v>
      </c>
      <c r="AY527" s="231" t="s">
        <v>157</v>
      </c>
    </row>
    <row r="528" s="14" customFormat="1">
      <c r="A528" s="14"/>
      <c r="B528" s="232"/>
      <c r="C528" s="233"/>
      <c r="D528" s="217" t="s">
        <v>171</v>
      </c>
      <c r="E528" s="234" t="s">
        <v>19</v>
      </c>
      <c r="F528" s="235" t="s">
        <v>237</v>
      </c>
      <c r="G528" s="233"/>
      <c r="H528" s="236">
        <v>10.395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2" t="s">
        <v>171</v>
      </c>
      <c r="AU528" s="242" t="s">
        <v>167</v>
      </c>
      <c r="AV528" s="14" t="s">
        <v>167</v>
      </c>
      <c r="AW528" s="14" t="s">
        <v>33</v>
      </c>
      <c r="AX528" s="14" t="s">
        <v>71</v>
      </c>
      <c r="AY528" s="242" t="s">
        <v>157</v>
      </c>
    </row>
    <row r="529" s="14" customFormat="1">
      <c r="A529" s="14"/>
      <c r="B529" s="232"/>
      <c r="C529" s="233"/>
      <c r="D529" s="217" t="s">
        <v>171</v>
      </c>
      <c r="E529" s="234" t="s">
        <v>19</v>
      </c>
      <c r="F529" s="235" t="s">
        <v>238</v>
      </c>
      <c r="G529" s="233"/>
      <c r="H529" s="236">
        <v>6.9299999999999997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2" t="s">
        <v>171</v>
      </c>
      <c r="AU529" s="242" t="s">
        <v>167</v>
      </c>
      <c r="AV529" s="14" t="s">
        <v>167</v>
      </c>
      <c r="AW529" s="14" t="s">
        <v>33</v>
      </c>
      <c r="AX529" s="14" t="s">
        <v>71</v>
      </c>
      <c r="AY529" s="242" t="s">
        <v>157</v>
      </c>
    </row>
    <row r="530" s="14" customFormat="1">
      <c r="A530" s="14"/>
      <c r="B530" s="232"/>
      <c r="C530" s="233"/>
      <c r="D530" s="217" t="s">
        <v>171</v>
      </c>
      <c r="E530" s="234" t="s">
        <v>19</v>
      </c>
      <c r="F530" s="235" t="s">
        <v>239</v>
      </c>
      <c r="G530" s="233"/>
      <c r="H530" s="236">
        <v>14.256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2" t="s">
        <v>171</v>
      </c>
      <c r="AU530" s="242" t="s">
        <v>167</v>
      </c>
      <c r="AV530" s="14" t="s">
        <v>167</v>
      </c>
      <c r="AW530" s="14" t="s">
        <v>33</v>
      </c>
      <c r="AX530" s="14" t="s">
        <v>71</v>
      </c>
      <c r="AY530" s="242" t="s">
        <v>157</v>
      </c>
    </row>
    <row r="531" s="14" customFormat="1">
      <c r="A531" s="14"/>
      <c r="B531" s="232"/>
      <c r="C531" s="233"/>
      <c r="D531" s="217" t="s">
        <v>171</v>
      </c>
      <c r="E531" s="234" t="s">
        <v>19</v>
      </c>
      <c r="F531" s="235" t="s">
        <v>240</v>
      </c>
      <c r="G531" s="233"/>
      <c r="H531" s="236">
        <v>2.4750000000000001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2" t="s">
        <v>171</v>
      </c>
      <c r="AU531" s="242" t="s">
        <v>167</v>
      </c>
      <c r="AV531" s="14" t="s">
        <v>167</v>
      </c>
      <c r="AW531" s="14" t="s">
        <v>33</v>
      </c>
      <c r="AX531" s="14" t="s">
        <v>71</v>
      </c>
      <c r="AY531" s="242" t="s">
        <v>157</v>
      </c>
    </row>
    <row r="532" s="14" customFormat="1">
      <c r="A532" s="14"/>
      <c r="B532" s="232"/>
      <c r="C532" s="233"/>
      <c r="D532" s="217" t="s">
        <v>171</v>
      </c>
      <c r="E532" s="234" t="s">
        <v>19</v>
      </c>
      <c r="F532" s="235" t="s">
        <v>241</v>
      </c>
      <c r="G532" s="233"/>
      <c r="H532" s="236">
        <v>3.8279999999999998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2" t="s">
        <v>171</v>
      </c>
      <c r="AU532" s="242" t="s">
        <v>167</v>
      </c>
      <c r="AV532" s="14" t="s">
        <v>167</v>
      </c>
      <c r="AW532" s="14" t="s">
        <v>33</v>
      </c>
      <c r="AX532" s="14" t="s">
        <v>71</v>
      </c>
      <c r="AY532" s="242" t="s">
        <v>157</v>
      </c>
    </row>
    <row r="533" s="14" customFormat="1">
      <c r="A533" s="14"/>
      <c r="B533" s="232"/>
      <c r="C533" s="233"/>
      <c r="D533" s="217" t="s">
        <v>171</v>
      </c>
      <c r="E533" s="234" t="s">
        <v>19</v>
      </c>
      <c r="F533" s="235" t="s">
        <v>243</v>
      </c>
      <c r="G533" s="233"/>
      <c r="H533" s="236">
        <v>0.98999999999999999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2" t="s">
        <v>171</v>
      </c>
      <c r="AU533" s="242" t="s">
        <v>167</v>
      </c>
      <c r="AV533" s="14" t="s">
        <v>167</v>
      </c>
      <c r="AW533" s="14" t="s">
        <v>33</v>
      </c>
      <c r="AX533" s="14" t="s">
        <v>71</v>
      </c>
      <c r="AY533" s="242" t="s">
        <v>157</v>
      </c>
    </row>
    <row r="534" s="13" customFormat="1">
      <c r="A534" s="13"/>
      <c r="B534" s="222"/>
      <c r="C534" s="223"/>
      <c r="D534" s="217" t="s">
        <v>171</v>
      </c>
      <c r="E534" s="224" t="s">
        <v>19</v>
      </c>
      <c r="F534" s="225" t="s">
        <v>270</v>
      </c>
      <c r="G534" s="223"/>
      <c r="H534" s="224" t="s">
        <v>19</v>
      </c>
      <c r="I534" s="226"/>
      <c r="J534" s="223"/>
      <c r="K534" s="223"/>
      <c r="L534" s="227"/>
      <c r="M534" s="228"/>
      <c r="N534" s="229"/>
      <c r="O534" s="229"/>
      <c r="P534" s="229"/>
      <c r="Q534" s="229"/>
      <c r="R534" s="229"/>
      <c r="S534" s="229"/>
      <c r="T534" s="23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1" t="s">
        <v>171</v>
      </c>
      <c r="AU534" s="231" t="s">
        <v>167</v>
      </c>
      <c r="AV534" s="13" t="s">
        <v>79</v>
      </c>
      <c r="AW534" s="13" t="s">
        <v>33</v>
      </c>
      <c r="AX534" s="13" t="s">
        <v>71</v>
      </c>
      <c r="AY534" s="231" t="s">
        <v>157</v>
      </c>
    </row>
    <row r="535" s="14" customFormat="1">
      <c r="A535" s="14"/>
      <c r="B535" s="232"/>
      <c r="C535" s="233"/>
      <c r="D535" s="217" t="s">
        <v>171</v>
      </c>
      <c r="E535" s="234" t="s">
        <v>19</v>
      </c>
      <c r="F535" s="235" t="s">
        <v>271</v>
      </c>
      <c r="G535" s="233"/>
      <c r="H535" s="236">
        <v>2.2000000000000002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2" t="s">
        <v>171</v>
      </c>
      <c r="AU535" s="242" t="s">
        <v>167</v>
      </c>
      <c r="AV535" s="14" t="s">
        <v>167</v>
      </c>
      <c r="AW535" s="14" t="s">
        <v>33</v>
      </c>
      <c r="AX535" s="14" t="s">
        <v>71</v>
      </c>
      <c r="AY535" s="242" t="s">
        <v>157</v>
      </c>
    </row>
    <row r="536" s="14" customFormat="1">
      <c r="A536" s="14"/>
      <c r="B536" s="232"/>
      <c r="C536" s="233"/>
      <c r="D536" s="217" t="s">
        <v>171</v>
      </c>
      <c r="E536" s="234" t="s">
        <v>19</v>
      </c>
      <c r="F536" s="235" t="s">
        <v>272</v>
      </c>
      <c r="G536" s="233"/>
      <c r="H536" s="236">
        <v>0.315</v>
      </c>
      <c r="I536" s="237"/>
      <c r="J536" s="233"/>
      <c r="K536" s="233"/>
      <c r="L536" s="238"/>
      <c r="M536" s="239"/>
      <c r="N536" s="240"/>
      <c r="O536" s="240"/>
      <c r="P536" s="240"/>
      <c r="Q536" s="240"/>
      <c r="R536" s="240"/>
      <c r="S536" s="240"/>
      <c r="T536" s="24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2" t="s">
        <v>171</v>
      </c>
      <c r="AU536" s="242" t="s">
        <v>167</v>
      </c>
      <c r="AV536" s="14" t="s">
        <v>167</v>
      </c>
      <c r="AW536" s="14" t="s">
        <v>33</v>
      </c>
      <c r="AX536" s="14" t="s">
        <v>71</v>
      </c>
      <c r="AY536" s="242" t="s">
        <v>157</v>
      </c>
    </row>
    <row r="537" s="15" customFormat="1">
      <c r="A537" s="15"/>
      <c r="B537" s="243"/>
      <c r="C537" s="244"/>
      <c r="D537" s="217" t="s">
        <v>171</v>
      </c>
      <c r="E537" s="245" t="s">
        <v>19</v>
      </c>
      <c r="F537" s="246" t="s">
        <v>191</v>
      </c>
      <c r="G537" s="244"/>
      <c r="H537" s="247">
        <v>246.39399999999998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3" t="s">
        <v>171</v>
      </c>
      <c r="AU537" s="253" t="s">
        <v>167</v>
      </c>
      <c r="AV537" s="15" t="s">
        <v>166</v>
      </c>
      <c r="AW537" s="15" t="s">
        <v>33</v>
      </c>
      <c r="AX537" s="15" t="s">
        <v>79</v>
      </c>
      <c r="AY537" s="253" t="s">
        <v>157</v>
      </c>
    </row>
    <row r="538" s="2" customFormat="1" ht="24.15" customHeight="1">
      <c r="A538" s="38"/>
      <c r="B538" s="39"/>
      <c r="C538" s="204" t="s">
        <v>417</v>
      </c>
      <c r="D538" s="204" t="s">
        <v>161</v>
      </c>
      <c r="E538" s="205" t="s">
        <v>418</v>
      </c>
      <c r="F538" s="206" t="s">
        <v>419</v>
      </c>
      <c r="G538" s="207" t="s">
        <v>275</v>
      </c>
      <c r="H538" s="208">
        <v>32.100000000000001</v>
      </c>
      <c r="I538" s="209"/>
      <c r="J538" s="210">
        <f>ROUND(I538*H538,2)</f>
        <v>0</v>
      </c>
      <c r="K538" s="206" t="s">
        <v>165</v>
      </c>
      <c r="L538" s="44"/>
      <c r="M538" s="211" t="s">
        <v>19</v>
      </c>
      <c r="N538" s="212" t="s">
        <v>43</v>
      </c>
      <c r="O538" s="84"/>
      <c r="P538" s="213">
        <f>O538*H538</f>
        <v>0</v>
      </c>
      <c r="Q538" s="213">
        <v>0.020650000000000002</v>
      </c>
      <c r="R538" s="213">
        <f>Q538*H538</f>
        <v>0.66286500000000004</v>
      </c>
      <c r="S538" s="213">
        <v>0</v>
      </c>
      <c r="T538" s="214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15" t="s">
        <v>166</v>
      </c>
      <c r="AT538" s="215" t="s">
        <v>161</v>
      </c>
      <c r="AU538" s="215" t="s">
        <v>167</v>
      </c>
      <c r="AY538" s="17" t="s">
        <v>157</v>
      </c>
      <c r="BE538" s="216">
        <f>IF(N538="základní",J538,0)</f>
        <v>0</v>
      </c>
      <c r="BF538" s="216">
        <f>IF(N538="snížená",J538,0)</f>
        <v>0</v>
      </c>
      <c r="BG538" s="216">
        <f>IF(N538="zákl. přenesená",J538,0)</f>
        <v>0</v>
      </c>
      <c r="BH538" s="216">
        <f>IF(N538="sníž. přenesená",J538,0)</f>
        <v>0</v>
      </c>
      <c r="BI538" s="216">
        <f>IF(N538="nulová",J538,0)</f>
        <v>0</v>
      </c>
      <c r="BJ538" s="17" t="s">
        <v>167</v>
      </c>
      <c r="BK538" s="216">
        <f>ROUND(I538*H538,2)</f>
        <v>0</v>
      </c>
      <c r="BL538" s="17" t="s">
        <v>166</v>
      </c>
      <c r="BM538" s="215" t="s">
        <v>420</v>
      </c>
    </row>
    <row r="539" s="2" customFormat="1">
      <c r="A539" s="38"/>
      <c r="B539" s="39"/>
      <c r="C539" s="40"/>
      <c r="D539" s="217" t="s">
        <v>169</v>
      </c>
      <c r="E539" s="40"/>
      <c r="F539" s="218" t="s">
        <v>421</v>
      </c>
      <c r="G539" s="40"/>
      <c r="H539" s="40"/>
      <c r="I539" s="219"/>
      <c r="J539" s="40"/>
      <c r="K539" s="40"/>
      <c r="L539" s="44"/>
      <c r="M539" s="220"/>
      <c r="N539" s="221"/>
      <c r="O539" s="84"/>
      <c r="P539" s="84"/>
      <c r="Q539" s="84"/>
      <c r="R539" s="84"/>
      <c r="S539" s="84"/>
      <c r="T539" s="85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169</v>
      </c>
      <c r="AU539" s="17" t="s">
        <v>167</v>
      </c>
    </row>
    <row r="540" s="13" customFormat="1">
      <c r="A540" s="13"/>
      <c r="B540" s="222"/>
      <c r="C540" s="223"/>
      <c r="D540" s="217" t="s">
        <v>171</v>
      </c>
      <c r="E540" s="224" t="s">
        <v>19</v>
      </c>
      <c r="F540" s="225" t="s">
        <v>246</v>
      </c>
      <c r="G540" s="223"/>
      <c r="H540" s="224" t="s">
        <v>19</v>
      </c>
      <c r="I540" s="226"/>
      <c r="J540" s="223"/>
      <c r="K540" s="223"/>
      <c r="L540" s="227"/>
      <c r="M540" s="228"/>
      <c r="N540" s="229"/>
      <c r="O540" s="229"/>
      <c r="P540" s="229"/>
      <c r="Q540" s="229"/>
      <c r="R540" s="229"/>
      <c r="S540" s="229"/>
      <c r="T540" s="23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1" t="s">
        <v>171</v>
      </c>
      <c r="AU540" s="231" t="s">
        <v>167</v>
      </c>
      <c r="AV540" s="13" t="s">
        <v>79</v>
      </c>
      <c r="AW540" s="13" t="s">
        <v>33</v>
      </c>
      <c r="AX540" s="13" t="s">
        <v>71</v>
      </c>
      <c r="AY540" s="231" t="s">
        <v>157</v>
      </c>
    </row>
    <row r="541" s="13" customFormat="1">
      <c r="A541" s="13"/>
      <c r="B541" s="222"/>
      <c r="C541" s="223"/>
      <c r="D541" s="217" t="s">
        <v>171</v>
      </c>
      <c r="E541" s="224" t="s">
        <v>19</v>
      </c>
      <c r="F541" s="225" t="s">
        <v>221</v>
      </c>
      <c r="G541" s="223"/>
      <c r="H541" s="224" t="s">
        <v>19</v>
      </c>
      <c r="I541" s="226"/>
      <c r="J541" s="223"/>
      <c r="K541" s="223"/>
      <c r="L541" s="227"/>
      <c r="M541" s="228"/>
      <c r="N541" s="229"/>
      <c r="O541" s="229"/>
      <c r="P541" s="229"/>
      <c r="Q541" s="229"/>
      <c r="R541" s="229"/>
      <c r="S541" s="229"/>
      <c r="T541" s="23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1" t="s">
        <v>171</v>
      </c>
      <c r="AU541" s="231" t="s">
        <v>167</v>
      </c>
      <c r="AV541" s="13" t="s">
        <v>79</v>
      </c>
      <c r="AW541" s="13" t="s">
        <v>33</v>
      </c>
      <c r="AX541" s="13" t="s">
        <v>71</v>
      </c>
      <c r="AY541" s="231" t="s">
        <v>157</v>
      </c>
    </row>
    <row r="542" s="14" customFormat="1">
      <c r="A542" s="14"/>
      <c r="B542" s="232"/>
      <c r="C542" s="233"/>
      <c r="D542" s="217" t="s">
        <v>171</v>
      </c>
      <c r="E542" s="234" t="s">
        <v>19</v>
      </c>
      <c r="F542" s="235" t="s">
        <v>339</v>
      </c>
      <c r="G542" s="233"/>
      <c r="H542" s="236">
        <v>10.5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2" t="s">
        <v>171</v>
      </c>
      <c r="AU542" s="242" t="s">
        <v>167</v>
      </c>
      <c r="AV542" s="14" t="s">
        <v>167</v>
      </c>
      <c r="AW542" s="14" t="s">
        <v>33</v>
      </c>
      <c r="AX542" s="14" t="s">
        <v>71</v>
      </c>
      <c r="AY542" s="242" t="s">
        <v>157</v>
      </c>
    </row>
    <row r="543" s="14" customFormat="1">
      <c r="A543" s="14"/>
      <c r="B543" s="232"/>
      <c r="C543" s="233"/>
      <c r="D543" s="217" t="s">
        <v>171</v>
      </c>
      <c r="E543" s="234" t="s">
        <v>19</v>
      </c>
      <c r="F543" s="235" t="s">
        <v>340</v>
      </c>
      <c r="G543" s="233"/>
      <c r="H543" s="236">
        <v>9</v>
      </c>
      <c r="I543" s="237"/>
      <c r="J543" s="233"/>
      <c r="K543" s="233"/>
      <c r="L543" s="238"/>
      <c r="M543" s="239"/>
      <c r="N543" s="240"/>
      <c r="O543" s="240"/>
      <c r="P543" s="240"/>
      <c r="Q543" s="240"/>
      <c r="R543" s="240"/>
      <c r="S543" s="240"/>
      <c r="T543" s="24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2" t="s">
        <v>171</v>
      </c>
      <c r="AU543" s="242" t="s">
        <v>167</v>
      </c>
      <c r="AV543" s="14" t="s">
        <v>167</v>
      </c>
      <c r="AW543" s="14" t="s">
        <v>33</v>
      </c>
      <c r="AX543" s="14" t="s">
        <v>71</v>
      </c>
      <c r="AY543" s="242" t="s">
        <v>157</v>
      </c>
    </row>
    <row r="544" s="14" customFormat="1">
      <c r="A544" s="14"/>
      <c r="B544" s="232"/>
      <c r="C544" s="233"/>
      <c r="D544" s="217" t="s">
        <v>171</v>
      </c>
      <c r="E544" s="234" t="s">
        <v>19</v>
      </c>
      <c r="F544" s="235" t="s">
        <v>341</v>
      </c>
      <c r="G544" s="233"/>
      <c r="H544" s="236">
        <v>7.2000000000000002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2" t="s">
        <v>171</v>
      </c>
      <c r="AU544" s="242" t="s">
        <v>167</v>
      </c>
      <c r="AV544" s="14" t="s">
        <v>167</v>
      </c>
      <c r="AW544" s="14" t="s">
        <v>33</v>
      </c>
      <c r="AX544" s="14" t="s">
        <v>71</v>
      </c>
      <c r="AY544" s="242" t="s">
        <v>157</v>
      </c>
    </row>
    <row r="545" s="14" customFormat="1">
      <c r="A545" s="14"/>
      <c r="B545" s="232"/>
      <c r="C545" s="233"/>
      <c r="D545" s="217" t="s">
        <v>171</v>
      </c>
      <c r="E545" s="234" t="s">
        <v>19</v>
      </c>
      <c r="F545" s="235" t="s">
        <v>422</v>
      </c>
      <c r="G545" s="233"/>
      <c r="H545" s="236">
        <v>1.5</v>
      </c>
      <c r="I545" s="237"/>
      <c r="J545" s="233"/>
      <c r="K545" s="233"/>
      <c r="L545" s="238"/>
      <c r="M545" s="239"/>
      <c r="N545" s="240"/>
      <c r="O545" s="240"/>
      <c r="P545" s="240"/>
      <c r="Q545" s="240"/>
      <c r="R545" s="240"/>
      <c r="S545" s="240"/>
      <c r="T545" s="24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2" t="s">
        <v>171</v>
      </c>
      <c r="AU545" s="242" t="s">
        <v>167</v>
      </c>
      <c r="AV545" s="14" t="s">
        <v>167</v>
      </c>
      <c r="AW545" s="14" t="s">
        <v>33</v>
      </c>
      <c r="AX545" s="14" t="s">
        <v>71</v>
      </c>
      <c r="AY545" s="242" t="s">
        <v>157</v>
      </c>
    </row>
    <row r="546" s="14" customFormat="1">
      <c r="A546" s="14"/>
      <c r="B546" s="232"/>
      <c r="C546" s="233"/>
      <c r="D546" s="217" t="s">
        <v>171</v>
      </c>
      <c r="E546" s="234" t="s">
        <v>19</v>
      </c>
      <c r="F546" s="235" t="s">
        <v>343</v>
      </c>
      <c r="G546" s="233"/>
      <c r="H546" s="236">
        <v>2.3999999999999999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2" t="s">
        <v>171</v>
      </c>
      <c r="AU546" s="242" t="s">
        <v>167</v>
      </c>
      <c r="AV546" s="14" t="s">
        <v>167</v>
      </c>
      <c r="AW546" s="14" t="s">
        <v>33</v>
      </c>
      <c r="AX546" s="14" t="s">
        <v>71</v>
      </c>
      <c r="AY546" s="242" t="s">
        <v>157</v>
      </c>
    </row>
    <row r="547" s="14" customFormat="1">
      <c r="A547" s="14"/>
      <c r="B547" s="232"/>
      <c r="C547" s="233"/>
      <c r="D547" s="217" t="s">
        <v>171</v>
      </c>
      <c r="E547" s="234" t="s">
        <v>19</v>
      </c>
      <c r="F547" s="235" t="s">
        <v>234</v>
      </c>
      <c r="G547" s="233"/>
      <c r="H547" s="236">
        <v>1.5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2" t="s">
        <v>171</v>
      </c>
      <c r="AU547" s="242" t="s">
        <v>167</v>
      </c>
      <c r="AV547" s="14" t="s">
        <v>167</v>
      </c>
      <c r="AW547" s="14" t="s">
        <v>33</v>
      </c>
      <c r="AX547" s="14" t="s">
        <v>71</v>
      </c>
      <c r="AY547" s="242" t="s">
        <v>157</v>
      </c>
    </row>
    <row r="548" s="15" customFormat="1">
      <c r="A548" s="15"/>
      <c r="B548" s="243"/>
      <c r="C548" s="244"/>
      <c r="D548" s="217" t="s">
        <v>171</v>
      </c>
      <c r="E548" s="245" t="s">
        <v>19</v>
      </c>
      <c r="F548" s="246" t="s">
        <v>191</v>
      </c>
      <c r="G548" s="244"/>
      <c r="H548" s="247">
        <v>32.099999999999994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3" t="s">
        <v>171</v>
      </c>
      <c r="AU548" s="253" t="s">
        <v>167</v>
      </c>
      <c r="AV548" s="15" t="s">
        <v>166</v>
      </c>
      <c r="AW548" s="15" t="s">
        <v>33</v>
      </c>
      <c r="AX548" s="15" t="s">
        <v>79</v>
      </c>
      <c r="AY548" s="253" t="s">
        <v>157</v>
      </c>
    </row>
    <row r="549" s="2" customFormat="1" ht="24.15" customHeight="1">
      <c r="A549" s="38"/>
      <c r="B549" s="39"/>
      <c r="C549" s="204" t="s">
        <v>423</v>
      </c>
      <c r="D549" s="204" t="s">
        <v>161</v>
      </c>
      <c r="E549" s="205" t="s">
        <v>424</v>
      </c>
      <c r="F549" s="206" t="s">
        <v>425</v>
      </c>
      <c r="G549" s="207" t="s">
        <v>164</v>
      </c>
      <c r="H549" s="208">
        <v>57.645000000000003</v>
      </c>
      <c r="I549" s="209"/>
      <c r="J549" s="210">
        <f>ROUND(I549*H549,2)</f>
        <v>0</v>
      </c>
      <c r="K549" s="206" t="s">
        <v>165</v>
      </c>
      <c r="L549" s="44"/>
      <c r="M549" s="211" t="s">
        <v>19</v>
      </c>
      <c r="N549" s="212" t="s">
        <v>43</v>
      </c>
      <c r="O549" s="84"/>
      <c r="P549" s="213">
        <f>O549*H549</f>
        <v>0</v>
      </c>
      <c r="Q549" s="213">
        <v>0</v>
      </c>
      <c r="R549" s="213">
        <f>Q549*H549</f>
        <v>0</v>
      </c>
      <c r="S549" s="213">
        <v>0</v>
      </c>
      <c r="T549" s="21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15" t="s">
        <v>166</v>
      </c>
      <c r="AT549" s="215" t="s">
        <v>161</v>
      </c>
      <c r="AU549" s="215" t="s">
        <v>167</v>
      </c>
      <c r="AY549" s="17" t="s">
        <v>157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167</v>
      </c>
      <c r="BK549" s="216">
        <f>ROUND(I549*H549,2)</f>
        <v>0</v>
      </c>
      <c r="BL549" s="17" t="s">
        <v>166</v>
      </c>
      <c r="BM549" s="215" t="s">
        <v>426</v>
      </c>
    </row>
    <row r="550" s="2" customFormat="1">
      <c r="A550" s="38"/>
      <c r="B550" s="39"/>
      <c r="C550" s="40"/>
      <c r="D550" s="217" t="s">
        <v>169</v>
      </c>
      <c r="E550" s="40"/>
      <c r="F550" s="218" t="s">
        <v>427</v>
      </c>
      <c r="G550" s="40"/>
      <c r="H550" s="40"/>
      <c r="I550" s="219"/>
      <c r="J550" s="40"/>
      <c r="K550" s="40"/>
      <c r="L550" s="44"/>
      <c r="M550" s="220"/>
      <c r="N550" s="221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169</v>
      </c>
      <c r="AU550" s="17" t="s">
        <v>167</v>
      </c>
    </row>
    <row r="551" s="13" customFormat="1">
      <c r="A551" s="13"/>
      <c r="B551" s="222"/>
      <c r="C551" s="223"/>
      <c r="D551" s="217" t="s">
        <v>171</v>
      </c>
      <c r="E551" s="224" t="s">
        <v>19</v>
      </c>
      <c r="F551" s="225" t="s">
        <v>172</v>
      </c>
      <c r="G551" s="223"/>
      <c r="H551" s="224" t="s">
        <v>19</v>
      </c>
      <c r="I551" s="226"/>
      <c r="J551" s="223"/>
      <c r="K551" s="223"/>
      <c r="L551" s="227"/>
      <c r="M551" s="228"/>
      <c r="N551" s="229"/>
      <c r="O551" s="229"/>
      <c r="P551" s="229"/>
      <c r="Q551" s="229"/>
      <c r="R551" s="229"/>
      <c r="S551" s="229"/>
      <c r="T551" s="23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1" t="s">
        <v>171</v>
      </c>
      <c r="AU551" s="231" t="s">
        <v>167</v>
      </c>
      <c r="AV551" s="13" t="s">
        <v>79</v>
      </c>
      <c r="AW551" s="13" t="s">
        <v>33</v>
      </c>
      <c r="AX551" s="13" t="s">
        <v>71</v>
      </c>
      <c r="AY551" s="231" t="s">
        <v>157</v>
      </c>
    </row>
    <row r="552" s="14" customFormat="1">
      <c r="A552" s="14"/>
      <c r="B552" s="232"/>
      <c r="C552" s="233"/>
      <c r="D552" s="217" t="s">
        <v>171</v>
      </c>
      <c r="E552" s="234" t="s">
        <v>19</v>
      </c>
      <c r="F552" s="235" t="s">
        <v>428</v>
      </c>
      <c r="G552" s="233"/>
      <c r="H552" s="236">
        <v>3.6000000000000001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2" t="s">
        <v>171</v>
      </c>
      <c r="AU552" s="242" t="s">
        <v>167</v>
      </c>
      <c r="AV552" s="14" t="s">
        <v>167</v>
      </c>
      <c r="AW552" s="14" t="s">
        <v>33</v>
      </c>
      <c r="AX552" s="14" t="s">
        <v>71</v>
      </c>
      <c r="AY552" s="242" t="s">
        <v>157</v>
      </c>
    </row>
    <row r="553" s="13" customFormat="1">
      <c r="A553" s="13"/>
      <c r="B553" s="222"/>
      <c r="C553" s="223"/>
      <c r="D553" s="217" t="s">
        <v>171</v>
      </c>
      <c r="E553" s="224" t="s">
        <v>19</v>
      </c>
      <c r="F553" s="225" t="s">
        <v>221</v>
      </c>
      <c r="G553" s="223"/>
      <c r="H553" s="224" t="s">
        <v>19</v>
      </c>
      <c r="I553" s="226"/>
      <c r="J553" s="223"/>
      <c r="K553" s="223"/>
      <c r="L553" s="227"/>
      <c r="M553" s="228"/>
      <c r="N553" s="229"/>
      <c r="O553" s="229"/>
      <c r="P553" s="229"/>
      <c r="Q553" s="229"/>
      <c r="R553" s="229"/>
      <c r="S553" s="229"/>
      <c r="T553" s="23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1" t="s">
        <v>171</v>
      </c>
      <c r="AU553" s="231" t="s">
        <v>167</v>
      </c>
      <c r="AV553" s="13" t="s">
        <v>79</v>
      </c>
      <c r="AW553" s="13" t="s">
        <v>33</v>
      </c>
      <c r="AX553" s="13" t="s">
        <v>71</v>
      </c>
      <c r="AY553" s="231" t="s">
        <v>157</v>
      </c>
    </row>
    <row r="554" s="14" customFormat="1">
      <c r="A554" s="14"/>
      <c r="B554" s="232"/>
      <c r="C554" s="233"/>
      <c r="D554" s="217" t="s">
        <v>171</v>
      </c>
      <c r="E554" s="234" t="s">
        <v>19</v>
      </c>
      <c r="F554" s="235" t="s">
        <v>429</v>
      </c>
      <c r="G554" s="233"/>
      <c r="H554" s="236">
        <v>15.75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2" t="s">
        <v>171</v>
      </c>
      <c r="AU554" s="242" t="s">
        <v>167</v>
      </c>
      <c r="AV554" s="14" t="s">
        <v>167</v>
      </c>
      <c r="AW554" s="14" t="s">
        <v>33</v>
      </c>
      <c r="AX554" s="14" t="s">
        <v>71</v>
      </c>
      <c r="AY554" s="242" t="s">
        <v>157</v>
      </c>
    </row>
    <row r="555" s="14" customFormat="1">
      <c r="A555" s="14"/>
      <c r="B555" s="232"/>
      <c r="C555" s="233"/>
      <c r="D555" s="217" t="s">
        <v>171</v>
      </c>
      <c r="E555" s="234" t="s">
        <v>19</v>
      </c>
      <c r="F555" s="235" t="s">
        <v>430</v>
      </c>
      <c r="G555" s="233"/>
      <c r="H555" s="236">
        <v>13.5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2" t="s">
        <v>171</v>
      </c>
      <c r="AU555" s="242" t="s">
        <v>167</v>
      </c>
      <c r="AV555" s="14" t="s">
        <v>167</v>
      </c>
      <c r="AW555" s="14" t="s">
        <v>33</v>
      </c>
      <c r="AX555" s="14" t="s">
        <v>71</v>
      </c>
      <c r="AY555" s="242" t="s">
        <v>157</v>
      </c>
    </row>
    <row r="556" s="14" customFormat="1">
      <c r="A556" s="14"/>
      <c r="B556" s="232"/>
      <c r="C556" s="233"/>
      <c r="D556" s="217" t="s">
        <v>171</v>
      </c>
      <c r="E556" s="234" t="s">
        <v>19</v>
      </c>
      <c r="F556" s="235" t="s">
        <v>431</v>
      </c>
      <c r="G556" s="233"/>
      <c r="H556" s="236">
        <v>10.800000000000001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2" t="s">
        <v>171</v>
      </c>
      <c r="AU556" s="242" t="s">
        <v>167</v>
      </c>
      <c r="AV556" s="14" t="s">
        <v>167</v>
      </c>
      <c r="AW556" s="14" t="s">
        <v>33</v>
      </c>
      <c r="AX556" s="14" t="s">
        <v>71</v>
      </c>
      <c r="AY556" s="242" t="s">
        <v>157</v>
      </c>
    </row>
    <row r="557" s="14" customFormat="1">
      <c r="A557" s="14"/>
      <c r="B557" s="232"/>
      <c r="C557" s="233"/>
      <c r="D557" s="217" t="s">
        <v>171</v>
      </c>
      <c r="E557" s="234" t="s">
        <v>19</v>
      </c>
      <c r="F557" s="235" t="s">
        <v>432</v>
      </c>
      <c r="G557" s="233"/>
      <c r="H557" s="236">
        <v>1.125</v>
      </c>
      <c r="I557" s="237"/>
      <c r="J557" s="233"/>
      <c r="K557" s="233"/>
      <c r="L557" s="238"/>
      <c r="M557" s="239"/>
      <c r="N557" s="240"/>
      <c r="O557" s="240"/>
      <c r="P557" s="240"/>
      <c r="Q557" s="240"/>
      <c r="R557" s="240"/>
      <c r="S557" s="240"/>
      <c r="T557" s="24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2" t="s">
        <v>171</v>
      </c>
      <c r="AU557" s="242" t="s">
        <v>167</v>
      </c>
      <c r="AV557" s="14" t="s">
        <v>167</v>
      </c>
      <c r="AW557" s="14" t="s">
        <v>33</v>
      </c>
      <c r="AX557" s="14" t="s">
        <v>71</v>
      </c>
      <c r="AY557" s="242" t="s">
        <v>157</v>
      </c>
    </row>
    <row r="558" s="14" customFormat="1">
      <c r="A558" s="14"/>
      <c r="B558" s="232"/>
      <c r="C558" s="233"/>
      <c r="D558" s="217" t="s">
        <v>171</v>
      </c>
      <c r="E558" s="234" t="s">
        <v>19</v>
      </c>
      <c r="F558" s="235" t="s">
        <v>433</v>
      </c>
      <c r="G558" s="233"/>
      <c r="H558" s="236">
        <v>5.5199999999999996</v>
      </c>
      <c r="I558" s="237"/>
      <c r="J558" s="233"/>
      <c r="K558" s="233"/>
      <c r="L558" s="238"/>
      <c r="M558" s="239"/>
      <c r="N558" s="240"/>
      <c r="O558" s="240"/>
      <c r="P558" s="240"/>
      <c r="Q558" s="240"/>
      <c r="R558" s="240"/>
      <c r="S558" s="240"/>
      <c r="T558" s="24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2" t="s">
        <v>171</v>
      </c>
      <c r="AU558" s="242" t="s">
        <v>167</v>
      </c>
      <c r="AV558" s="14" t="s">
        <v>167</v>
      </c>
      <c r="AW558" s="14" t="s">
        <v>33</v>
      </c>
      <c r="AX558" s="14" t="s">
        <v>71</v>
      </c>
      <c r="AY558" s="242" t="s">
        <v>157</v>
      </c>
    </row>
    <row r="559" s="14" customFormat="1">
      <c r="A559" s="14"/>
      <c r="B559" s="232"/>
      <c r="C559" s="233"/>
      <c r="D559" s="217" t="s">
        <v>171</v>
      </c>
      <c r="E559" s="234" t="s">
        <v>19</v>
      </c>
      <c r="F559" s="235" t="s">
        <v>434</v>
      </c>
      <c r="G559" s="233"/>
      <c r="H559" s="236">
        <v>1.5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2" t="s">
        <v>171</v>
      </c>
      <c r="AU559" s="242" t="s">
        <v>167</v>
      </c>
      <c r="AV559" s="14" t="s">
        <v>167</v>
      </c>
      <c r="AW559" s="14" t="s">
        <v>33</v>
      </c>
      <c r="AX559" s="14" t="s">
        <v>71</v>
      </c>
      <c r="AY559" s="242" t="s">
        <v>157</v>
      </c>
    </row>
    <row r="560" s="14" customFormat="1">
      <c r="A560" s="14"/>
      <c r="B560" s="232"/>
      <c r="C560" s="233"/>
      <c r="D560" s="217" t="s">
        <v>171</v>
      </c>
      <c r="E560" s="234" t="s">
        <v>19</v>
      </c>
      <c r="F560" s="235" t="s">
        <v>435</v>
      </c>
      <c r="G560" s="233"/>
      <c r="H560" s="236">
        <v>2.25</v>
      </c>
      <c r="I560" s="237"/>
      <c r="J560" s="233"/>
      <c r="K560" s="233"/>
      <c r="L560" s="238"/>
      <c r="M560" s="239"/>
      <c r="N560" s="240"/>
      <c r="O560" s="240"/>
      <c r="P560" s="240"/>
      <c r="Q560" s="240"/>
      <c r="R560" s="240"/>
      <c r="S560" s="240"/>
      <c r="T560" s="24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2" t="s">
        <v>171</v>
      </c>
      <c r="AU560" s="242" t="s">
        <v>167</v>
      </c>
      <c r="AV560" s="14" t="s">
        <v>167</v>
      </c>
      <c r="AW560" s="14" t="s">
        <v>33</v>
      </c>
      <c r="AX560" s="14" t="s">
        <v>71</v>
      </c>
      <c r="AY560" s="242" t="s">
        <v>157</v>
      </c>
    </row>
    <row r="561" s="13" customFormat="1">
      <c r="A561" s="13"/>
      <c r="B561" s="222"/>
      <c r="C561" s="223"/>
      <c r="D561" s="217" t="s">
        <v>171</v>
      </c>
      <c r="E561" s="224" t="s">
        <v>19</v>
      </c>
      <c r="F561" s="225" t="s">
        <v>179</v>
      </c>
      <c r="G561" s="223"/>
      <c r="H561" s="224" t="s">
        <v>19</v>
      </c>
      <c r="I561" s="226"/>
      <c r="J561" s="223"/>
      <c r="K561" s="223"/>
      <c r="L561" s="227"/>
      <c r="M561" s="228"/>
      <c r="N561" s="229"/>
      <c r="O561" s="229"/>
      <c r="P561" s="229"/>
      <c r="Q561" s="229"/>
      <c r="R561" s="229"/>
      <c r="S561" s="229"/>
      <c r="T561" s="23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1" t="s">
        <v>171</v>
      </c>
      <c r="AU561" s="231" t="s">
        <v>167</v>
      </c>
      <c r="AV561" s="13" t="s">
        <v>79</v>
      </c>
      <c r="AW561" s="13" t="s">
        <v>33</v>
      </c>
      <c r="AX561" s="13" t="s">
        <v>71</v>
      </c>
      <c r="AY561" s="231" t="s">
        <v>157</v>
      </c>
    </row>
    <row r="562" s="14" customFormat="1">
      <c r="A562" s="14"/>
      <c r="B562" s="232"/>
      <c r="C562" s="233"/>
      <c r="D562" s="217" t="s">
        <v>171</v>
      </c>
      <c r="E562" s="234" t="s">
        <v>19</v>
      </c>
      <c r="F562" s="235" t="s">
        <v>436</v>
      </c>
      <c r="G562" s="233"/>
      <c r="H562" s="236">
        <v>3.6000000000000001</v>
      </c>
      <c r="I562" s="237"/>
      <c r="J562" s="233"/>
      <c r="K562" s="233"/>
      <c r="L562" s="238"/>
      <c r="M562" s="239"/>
      <c r="N562" s="240"/>
      <c r="O562" s="240"/>
      <c r="P562" s="240"/>
      <c r="Q562" s="240"/>
      <c r="R562" s="240"/>
      <c r="S562" s="240"/>
      <c r="T562" s="24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2" t="s">
        <v>171</v>
      </c>
      <c r="AU562" s="242" t="s">
        <v>167</v>
      </c>
      <c r="AV562" s="14" t="s">
        <v>167</v>
      </c>
      <c r="AW562" s="14" t="s">
        <v>33</v>
      </c>
      <c r="AX562" s="14" t="s">
        <v>71</v>
      </c>
      <c r="AY562" s="242" t="s">
        <v>157</v>
      </c>
    </row>
    <row r="563" s="15" customFormat="1">
      <c r="A563" s="15"/>
      <c r="B563" s="243"/>
      <c r="C563" s="244"/>
      <c r="D563" s="217" t="s">
        <v>171</v>
      </c>
      <c r="E563" s="245" t="s">
        <v>19</v>
      </c>
      <c r="F563" s="246" t="s">
        <v>191</v>
      </c>
      <c r="G563" s="244"/>
      <c r="H563" s="247">
        <v>57.645000000000003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3" t="s">
        <v>171</v>
      </c>
      <c r="AU563" s="253" t="s">
        <v>167</v>
      </c>
      <c r="AV563" s="15" t="s">
        <v>166</v>
      </c>
      <c r="AW563" s="15" t="s">
        <v>33</v>
      </c>
      <c r="AX563" s="15" t="s">
        <v>79</v>
      </c>
      <c r="AY563" s="253" t="s">
        <v>157</v>
      </c>
    </row>
    <row r="564" s="2" customFormat="1" ht="14.4" customHeight="1">
      <c r="A564" s="38"/>
      <c r="B564" s="39"/>
      <c r="C564" s="204" t="s">
        <v>437</v>
      </c>
      <c r="D564" s="204" t="s">
        <v>161</v>
      </c>
      <c r="E564" s="205" t="s">
        <v>438</v>
      </c>
      <c r="F564" s="206" t="s">
        <v>439</v>
      </c>
      <c r="G564" s="207" t="s">
        <v>164</v>
      </c>
      <c r="H564" s="208">
        <v>315.476</v>
      </c>
      <c r="I564" s="209"/>
      <c r="J564" s="210">
        <f>ROUND(I564*H564,2)</f>
        <v>0</v>
      </c>
      <c r="K564" s="206" t="s">
        <v>165</v>
      </c>
      <c r="L564" s="44"/>
      <c r="M564" s="211" t="s">
        <v>19</v>
      </c>
      <c r="N564" s="212" t="s">
        <v>43</v>
      </c>
      <c r="O564" s="84"/>
      <c r="P564" s="213">
        <f>O564*H564</f>
        <v>0</v>
      </c>
      <c r="Q564" s="213">
        <v>0</v>
      </c>
      <c r="R564" s="213">
        <f>Q564*H564</f>
        <v>0</v>
      </c>
      <c r="S564" s="213">
        <v>0</v>
      </c>
      <c r="T564" s="214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15" t="s">
        <v>166</v>
      </c>
      <c r="AT564" s="215" t="s">
        <v>161</v>
      </c>
      <c r="AU564" s="215" t="s">
        <v>167</v>
      </c>
      <c r="AY564" s="17" t="s">
        <v>157</v>
      </c>
      <c r="BE564" s="216">
        <f>IF(N564="základní",J564,0)</f>
        <v>0</v>
      </c>
      <c r="BF564" s="216">
        <f>IF(N564="snížená",J564,0)</f>
        <v>0</v>
      </c>
      <c r="BG564" s="216">
        <f>IF(N564="zákl. přenesená",J564,0)</f>
        <v>0</v>
      </c>
      <c r="BH564" s="216">
        <f>IF(N564="sníž. přenesená",J564,0)</f>
        <v>0</v>
      </c>
      <c r="BI564" s="216">
        <f>IF(N564="nulová",J564,0)</f>
        <v>0</v>
      </c>
      <c r="BJ564" s="17" t="s">
        <v>167</v>
      </c>
      <c r="BK564" s="216">
        <f>ROUND(I564*H564,2)</f>
        <v>0</v>
      </c>
      <c r="BL564" s="17" t="s">
        <v>166</v>
      </c>
      <c r="BM564" s="215" t="s">
        <v>440</v>
      </c>
    </row>
    <row r="565" s="2" customFormat="1">
      <c r="A565" s="38"/>
      <c r="B565" s="39"/>
      <c r="C565" s="40"/>
      <c r="D565" s="217" t="s">
        <v>169</v>
      </c>
      <c r="E565" s="40"/>
      <c r="F565" s="218" t="s">
        <v>441</v>
      </c>
      <c r="G565" s="40"/>
      <c r="H565" s="40"/>
      <c r="I565" s="219"/>
      <c r="J565" s="40"/>
      <c r="K565" s="40"/>
      <c r="L565" s="44"/>
      <c r="M565" s="220"/>
      <c r="N565" s="221"/>
      <c r="O565" s="84"/>
      <c r="P565" s="84"/>
      <c r="Q565" s="84"/>
      <c r="R565" s="84"/>
      <c r="S565" s="84"/>
      <c r="T565" s="85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169</v>
      </c>
      <c r="AU565" s="17" t="s">
        <v>167</v>
      </c>
    </row>
    <row r="566" s="13" customFormat="1">
      <c r="A566" s="13"/>
      <c r="B566" s="222"/>
      <c r="C566" s="223"/>
      <c r="D566" s="217" t="s">
        <v>171</v>
      </c>
      <c r="E566" s="224" t="s">
        <v>19</v>
      </c>
      <c r="F566" s="225" t="s">
        <v>217</v>
      </c>
      <c r="G566" s="223"/>
      <c r="H566" s="224" t="s">
        <v>19</v>
      </c>
      <c r="I566" s="226"/>
      <c r="J566" s="223"/>
      <c r="K566" s="223"/>
      <c r="L566" s="227"/>
      <c r="M566" s="228"/>
      <c r="N566" s="229"/>
      <c r="O566" s="229"/>
      <c r="P566" s="229"/>
      <c r="Q566" s="229"/>
      <c r="R566" s="229"/>
      <c r="S566" s="229"/>
      <c r="T566" s="23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1" t="s">
        <v>171</v>
      </c>
      <c r="AU566" s="231" t="s">
        <v>167</v>
      </c>
      <c r="AV566" s="13" t="s">
        <v>79</v>
      </c>
      <c r="AW566" s="13" t="s">
        <v>33</v>
      </c>
      <c r="AX566" s="13" t="s">
        <v>71</v>
      </c>
      <c r="AY566" s="231" t="s">
        <v>157</v>
      </c>
    </row>
    <row r="567" s="14" customFormat="1">
      <c r="A567" s="14"/>
      <c r="B567" s="232"/>
      <c r="C567" s="233"/>
      <c r="D567" s="217" t="s">
        <v>171</v>
      </c>
      <c r="E567" s="234" t="s">
        <v>19</v>
      </c>
      <c r="F567" s="235" t="s">
        <v>218</v>
      </c>
      <c r="G567" s="233"/>
      <c r="H567" s="236">
        <v>39.799999999999997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2" t="s">
        <v>171</v>
      </c>
      <c r="AU567" s="242" t="s">
        <v>167</v>
      </c>
      <c r="AV567" s="14" t="s">
        <v>167</v>
      </c>
      <c r="AW567" s="14" t="s">
        <v>33</v>
      </c>
      <c r="AX567" s="14" t="s">
        <v>71</v>
      </c>
      <c r="AY567" s="242" t="s">
        <v>157</v>
      </c>
    </row>
    <row r="568" s="13" customFormat="1">
      <c r="A568" s="13"/>
      <c r="B568" s="222"/>
      <c r="C568" s="223"/>
      <c r="D568" s="217" t="s">
        <v>171</v>
      </c>
      <c r="E568" s="224" t="s">
        <v>19</v>
      </c>
      <c r="F568" s="225" t="s">
        <v>219</v>
      </c>
      <c r="G568" s="223"/>
      <c r="H568" s="224" t="s">
        <v>19</v>
      </c>
      <c r="I568" s="226"/>
      <c r="J568" s="223"/>
      <c r="K568" s="223"/>
      <c r="L568" s="227"/>
      <c r="M568" s="228"/>
      <c r="N568" s="229"/>
      <c r="O568" s="229"/>
      <c r="P568" s="229"/>
      <c r="Q568" s="229"/>
      <c r="R568" s="229"/>
      <c r="S568" s="229"/>
      <c r="T568" s="23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1" t="s">
        <v>171</v>
      </c>
      <c r="AU568" s="231" t="s">
        <v>167</v>
      </c>
      <c r="AV568" s="13" t="s">
        <v>79</v>
      </c>
      <c r="AW568" s="13" t="s">
        <v>33</v>
      </c>
      <c r="AX568" s="13" t="s">
        <v>71</v>
      </c>
      <c r="AY568" s="231" t="s">
        <v>157</v>
      </c>
    </row>
    <row r="569" s="14" customFormat="1">
      <c r="A569" s="14"/>
      <c r="B569" s="232"/>
      <c r="C569" s="233"/>
      <c r="D569" s="217" t="s">
        <v>171</v>
      </c>
      <c r="E569" s="234" t="s">
        <v>19</v>
      </c>
      <c r="F569" s="235" t="s">
        <v>220</v>
      </c>
      <c r="G569" s="233"/>
      <c r="H569" s="236">
        <v>251.25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2" t="s">
        <v>171</v>
      </c>
      <c r="AU569" s="242" t="s">
        <v>167</v>
      </c>
      <c r="AV569" s="14" t="s">
        <v>167</v>
      </c>
      <c r="AW569" s="14" t="s">
        <v>33</v>
      </c>
      <c r="AX569" s="14" t="s">
        <v>71</v>
      </c>
      <c r="AY569" s="242" t="s">
        <v>157</v>
      </c>
    </row>
    <row r="570" s="13" customFormat="1">
      <c r="A570" s="13"/>
      <c r="B570" s="222"/>
      <c r="C570" s="223"/>
      <c r="D570" s="217" t="s">
        <v>171</v>
      </c>
      <c r="E570" s="224" t="s">
        <v>19</v>
      </c>
      <c r="F570" s="225" t="s">
        <v>221</v>
      </c>
      <c r="G570" s="223"/>
      <c r="H570" s="224" t="s">
        <v>19</v>
      </c>
      <c r="I570" s="226"/>
      <c r="J570" s="223"/>
      <c r="K570" s="223"/>
      <c r="L570" s="227"/>
      <c r="M570" s="228"/>
      <c r="N570" s="229"/>
      <c r="O570" s="229"/>
      <c r="P570" s="229"/>
      <c r="Q570" s="229"/>
      <c r="R570" s="229"/>
      <c r="S570" s="229"/>
      <c r="T570" s="23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1" t="s">
        <v>171</v>
      </c>
      <c r="AU570" s="231" t="s">
        <v>167</v>
      </c>
      <c r="AV570" s="13" t="s">
        <v>79</v>
      </c>
      <c r="AW570" s="13" t="s">
        <v>33</v>
      </c>
      <c r="AX570" s="13" t="s">
        <v>71</v>
      </c>
      <c r="AY570" s="231" t="s">
        <v>157</v>
      </c>
    </row>
    <row r="571" s="14" customFormat="1">
      <c r="A571" s="14"/>
      <c r="B571" s="232"/>
      <c r="C571" s="233"/>
      <c r="D571" s="217" t="s">
        <v>171</v>
      </c>
      <c r="E571" s="234" t="s">
        <v>19</v>
      </c>
      <c r="F571" s="235" t="s">
        <v>222</v>
      </c>
      <c r="G571" s="233"/>
      <c r="H571" s="236">
        <v>-15.75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2" t="s">
        <v>171</v>
      </c>
      <c r="AU571" s="242" t="s">
        <v>167</v>
      </c>
      <c r="AV571" s="14" t="s">
        <v>167</v>
      </c>
      <c r="AW571" s="14" t="s">
        <v>33</v>
      </c>
      <c r="AX571" s="14" t="s">
        <v>71</v>
      </c>
      <c r="AY571" s="242" t="s">
        <v>157</v>
      </c>
    </row>
    <row r="572" s="14" customFormat="1">
      <c r="A572" s="14"/>
      <c r="B572" s="232"/>
      <c r="C572" s="233"/>
      <c r="D572" s="217" t="s">
        <v>171</v>
      </c>
      <c r="E572" s="234" t="s">
        <v>19</v>
      </c>
      <c r="F572" s="235" t="s">
        <v>223</v>
      </c>
      <c r="G572" s="233"/>
      <c r="H572" s="236">
        <v>-13.5</v>
      </c>
      <c r="I572" s="237"/>
      <c r="J572" s="233"/>
      <c r="K572" s="233"/>
      <c r="L572" s="238"/>
      <c r="M572" s="239"/>
      <c r="N572" s="240"/>
      <c r="O572" s="240"/>
      <c r="P572" s="240"/>
      <c r="Q572" s="240"/>
      <c r="R572" s="240"/>
      <c r="S572" s="240"/>
      <c r="T572" s="24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2" t="s">
        <v>171</v>
      </c>
      <c r="AU572" s="242" t="s">
        <v>167</v>
      </c>
      <c r="AV572" s="14" t="s">
        <v>167</v>
      </c>
      <c r="AW572" s="14" t="s">
        <v>33</v>
      </c>
      <c r="AX572" s="14" t="s">
        <v>71</v>
      </c>
      <c r="AY572" s="242" t="s">
        <v>157</v>
      </c>
    </row>
    <row r="573" s="14" customFormat="1">
      <c r="A573" s="14"/>
      <c r="B573" s="232"/>
      <c r="C573" s="233"/>
      <c r="D573" s="217" t="s">
        <v>171</v>
      </c>
      <c r="E573" s="234" t="s">
        <v>19</v>
      </c>
      <c r="F573" s="235" t="s">
        <v>224</v>
      </c>
      <c r="G573" s="233"/>
      <c r="H573" s="236">
        <v>-10.800000000000001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2" t="s">
        <v>171</v>
      </c>
      <c r="AU573" s="242" t="s">
        <v>167</v>
      </c>
      <c r="AV573" s="14" t="s">
        <v>167</v>
      </c>
      <c r="AW573" s="14" t="s">
        <v>33</v>
      </c>
      <c r="AX573" s="14" t="s">
        <v>71</v>
      </c>
      <c r="AY573" s="242" t="s">
        <v>157</v>
      </c>
    </row>
    <row r="574" s="14" customFormat="1">
      <c r="A574" s="14"/>
      <c r="B574" s="232"/>
      <c r="C574" s="233"/>
      <c r="D574" s="217" t="s">
        <v>171</v>
      </c>
      <c r="E574" s="234" t="s">
        <v>19</v>
      </c>
      <c r="F574" s="235" t="s">
        <v>225</v>
      </c>
      <c r="G574" s="233"/>
      <c r="H574" s="236">
        <v>-2.25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2" t="s">
        <v>171</v>
      </c>
      <c r="AU574" s="242" t="s">
        <v>167</v>
      </c>
      <c r="AV574" s="14" t="s">
        <v>167</v>
      </c>
      <c r="AW574" s="14" t="s">
        <v>33</v>
      </c>
      <c r="AX574" s="14" t="s">
        <v>71</v>
      </c>
      <c r="AY574" s="242" t="s">
        <v>157</v>
      </c>
    </row>
    <row r="575" s="14" customFormat="1">
      <c r="A575" s="14"/>
      <c r="B575" s="232"/>
      <c r="C575" s="233"/>
      <c r="D575" s="217" t="s">
        <v>171</v>
      </c>
      <c r="E575" s="234" t="s">
        <v>19</v>
      </c>
      <c r="F575" s="235" t="s">
        <v>226</v>
      </c>
      <c r="G575" s="233"/>
      <c r="H575" s="236">
        <v>-5.5199999999999996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2" t="s">
        <v>171</v>
      </c>
      <c r="AU575" s="242" t="s">
        <v>167</v>
      </c>
      <c r="AV575" s="14" t="s">
        <v>167</v>
      </c>
      <c r="AW575" s="14" t="s">
        <v>33</v>
      </c>
      <c r="AX575" s="14" t="s">
        <v>71</v>
      </c>
      <c r="AY575" s="242" t="s">
        <v>157</v>
      </c>
    </row>
    <row r="576" s="14" customFormat="1">
      <c r="A576" s="14"/>
      <c r="B576" s="232"/>
      <c r="C576" s="233"/>
      <c r="D576" s="217" t="s">
        <v>171</v>
      </c>
      <c r="E576" s="234" t="s">
        <v>19</v>
      </c>
      <c r="F576" s="235" t="s">
        <v>227</v>
      </c>
      <c r="G576" s="233"/>
      <c r="H576" s="236">
        <v>-0.75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2" t="s">
        <v>171</v>
      </c>
      <c r="AU576" s="242" t="s">
        <v>167</v>
      </c>
      <c r="AV576" s="14" t="s">
        <v>167</v>
      </c>
      <c r="AW576" s="14" t="s">
        <v>33</v>
      </c>
      <c r="AX576" s="14" t="s">
        <v>71</v>
      </c>
      <c r="AY576" s="242" t="s">
        <v>157</v>
      </c>
    </row>
    <row r="577" s="14" customFormat="1">
      <c r="A577" s="14"/>
      <c r="B577" s="232"/>
      <c r="C577" s="233"/>
      <c r="D577" s="217" t="s">
        <v>171</v>
      </c>
      <c r="E577" s="234" t="s">
        <v>19</v>
      </c>
      <c r="F577" s="235" t="s">
        <v>228</v>
      </c>
      <c r="G577" s="233"/>
      <c r="H577" s="236">
        <v>-1.125</v>
      </c>
      <c r="I577" s="237"/>
      <c r="J577" s="233"/>
      <c r="K577" s="233"/>
      <c r="L577" s="238"/>
      <c r="M577" s="239"/>
      <c r="N577" s="240"/>
      <c r="O577" s="240"/>
      <c r="P577" s="240"/>
      <c r="Q577" s="240"/>
      <c r="R577" s="240"/>
      <c r="S577" s="240"/>
      <c r="T577" s="24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2" t="s">
        <v>171</v>
      </c>
      <c r="AU577" s="242" t="s">
        <v>167</v>
      </c>
      <c r="AV577" s="14" t="s">
        <v>167</v>
      </c>
      <c r="AW577" s="14" t="s">
        <v>33</v>
      </c>
      <c r="AX577" s="14" t="s">
        <v>71</v>
      </c>
      <c r="AY577" s="242" t="s">
        <v>157</v>
      </c>
    </row>
    <row r="578" s="13" customFormat="1">
      <c r="A578" s="13"/>
      <c r="B578" s="222"/>
      <c r="C578" s="223"/>
      <c r="D578" s="217" t="s">
        <v>171</v>
      </c>
      <c r="E578" s="224" t="s">
        <v>19</v>
      </c>
      <c r="F578" s="225" t="s">
        <v>229</v>
      </c>
      <c r="G578" s="223"/>
      <c r="H578" s="224" t="s">
        <v>19</v>
      </c>
      <c r="I578" s="226"/>
      <c r="J578" s="223"/>
      <c r="K578" s="223"/>
      <c r="L578" s="227"/>
      <c r="M578" s="228"/>
      <c r="N578" s="229"/>
      <c r="O578" s="229"/>
      <c r="P578" s="229"/>
      <c r="Q578" s="229"/>
      <c r="R578" s="229"/>
      <c r="S578" s="229"/>
      <c r="T578" s="23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1" t="s">
        <v>171</v>
      </c>
      <c r="AU578" s="231" t="s">
        <v>167</v>
      </c>
      <c r="AV578" s="13" t="s">
        <v>79</v>
      </c>
      <c r="AW578" s="13" t="s">
        <v>33</v>
      </c>
      <c r="AX578" s="13" t="s">
        <v>71</v>
      </c>
      <c r="AY578" s="231" t="s">
        <v>157</v>
      </c>
    </row>
    <row r="579" s="14" customFormat="1">
      <c r="A579" s="14"/>
      <c r="B579" s="232"/>
      <c r="C579" s="233"/>
      <c r="D579" s="217" t="s">
        <v>171</v>
      </c>
      <c r="E579" s="234" t="s">
        <v>19</v>
      </c>
      <c r="F579" s="235" t="s">
        <v>230</v>
      </c>
      <c r="G579" s="233"/>
      <c r="H579" s="236">
        <v>2.6000000000000001</v>
      </c>
      <c r="I579" s="237"/>
      <c r="J579" s="233"/>
      <c r="K579" s="233"/>
      <c r="L579" s="238"/>
      <c r="M579" s="239"/>
      <c r="N579" s="240"/>
      <c r="O579" s="240"/>
      <c r="P579" s="240"/>
      <c r="Q579" s="240"/>
      <c r="R579" s="240"/>
      <c r="S579" s="240"/>
      <c r="T579" s="24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2" t="s">
        <v>171</v>
      </c>
      <c r="AU579" s="242" t="s">
        <v>167</v>
      </c>
      <c r="AV579" s="14" t="s">
        <v>167</v>
      </c>
      <c r="AW579" s="14" t="s">
        <v>33</v>
      </c>
      <c r="AX579" s="14" t="s">
        <v>71</v>
      </c>
      <c r="AY579" s="242" t="s">
        <v>157</v>
      </c>
    </row>
    <row r="580" s="13" customFormat="1">
      <c r="A580" s="13"/>
      <c r="B580" s="222"/>
      <c r="C580" s="223"/>
      <c r="D580" s="217" t="s">
        <v>171</v>
      </c>
      <c r="E580" s="224" t="s">
        <v>19</v>
      </c>
      <c r="F580" s="225" t="s">
        <v>231</v>
      </c>
      <c r="G580" s="223"/>
      <c r="H580" s="224" t="s">
        <v>19</v>
      </c>
      <c r="I580" s="226"/>
      <c r="J580" s="223"/>
      <c r="K580" s="223"/>
      <c r="L580" s="227"/>
      <c r="M580" s="228"/>
      <c r="N580" s="229"/>
      <c r="O580" s="229"/>
      <c r="P580" s="229"/>
      <c r="Q580" s="229"/>
      <c r="R580" s="229"/>
      <c r="S580" s="229"/>
      <c r="T580" s="23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1" t="s">
        <v>171</v>
      </c>
      <c r="AU580" s="231" t="s">
        <v>167</v>
      </c>
      <c r="AV580" s="13" t="s">
        <v>79</v>
      </c>
      <c r="AW580" s="13" t="s">
        <v>33</v>
      </c>
      <c r="AX580" s="13" t="s">
        <v>71</v>
      </c>
      <c r="AY580" s="231" t="s">
        <v>157</v>
      </c>
    </row>
    <row r="581" s="14" customFormat="1">
      <c r="A581" s="14"/>
      <c r="B581" s="232"/>
      <c r="C581" s="233"/>
      <c r="D581" s="217" t="s">
        <v>171</v>
      </c>
      <c r="E581" s="234" t="s">
        <v>19</v>
      </c>
      <c r="F581" s="235" t="s">
        <v>232</v>
      </c>
      <c r="G581" s="233"/>
      <c r="H581" s="236">
        <v>1.2</v>
      </c>
      <c r="I581" s="237"/>
      <c r="J581" s="233"/>
      <c r="K581" s="233"/>
      <c r="L581" s="238"/>
      <c r="M581" s="239"/>
      <c r="N581" s="240"/>
      <c r="O581" s="240"/>
      <c r="P581" s="240"/>
      <c r="Q581" s="240"/>
      <c r="R581" s="240"/>
      <c r="S581" s="240"/>
      <c r="T581" s="24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2" t="s">
        <v>171</v>
      </c>
      <c r="AU581" s="242" t="s">
        <v>167</v>
      </c>
      <c r="AV581" s="14" t="s">
        <v>167</v>
      </c>
      <c r="AW581" s="14" t="s">
        <v>33</v>
      </c>
      <c r="AX581" s="14" t="s">
        <v>71</v>
      </c>
      <c r="AY581" s="242" t="s">
        <v>157</v>
      </c>
    </row>
    <row r="582" s="13" customFormat="1">
      <c r="A582" s="13"/>
      <c r="B582" s="222"/>
      <c r="C582" s="223"/>
      <c r="D582" s="217" t="s">
        <v>171</v>
      </c>
      <c r="E582" s="224" t="s">
        <v>19</v>
      </c>
      <c r="F582" s="225" t="s">
        <v>233</v>
      </c>
      <c r="G582" s="223"/>
      <c r="H582" s="224" t="s">
        <v>19</v>
      </c>
      <c r="I582" s="226"/>
      <c r="J582" s="223"/>
      <c r="K582" s="223"/>
      <c r="L582" s="227"/>
      <c r="M582" s="228"/>
      <c r="N582" s="229"/>
      <c r="O582" s="229"/>
      <c r="P582" s="229"/>
      <c r="Q582" s="229"/>
      <c r="R582" s="229"/>
      <c r="S582" s="229"/>
      <c r="T582" s="23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1" t="s">
        <v>171</v>
      </c>
      <c r="AU582" s="231" t="s">
        <v>167</v>
      </c>
      <c r="AV582" s="13" t="s">
        <v>79</v>
      </c>
      <c r="AW582" s="13" t="s">
        <v>33</v>
      </c>
      <c r="AX582" s="13" t="s">
        <v>71</v>
      </c>
      <c r="AY582" s="231" t="s">
        <v>157</v>
      </c>
    </row>
    <row r="583" s="14" customFormat="1">
      <c r="A583" s="14"/>
      <c r="B583" s="232"/>
      <c r="C583" s="233"/>
      <c r="D583" s="217" t="s">
        <v>171</v>
      </c>
      <c r="E583" s="234" t="s">
        <v>19</v>
      </c>
      <c r="F583" s="235" t="s">
        <v>234</v>
      </c>
      <c r="G583" s="233"/>
      <c r="H583" s="236">
        <v>1.5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2" t="s">
        <v>171</v>
      </c>
      <c r="AU583" s="242" t="s">
        <v>167</v>
      </c>
      <c r="AV583" s="14" t="s">
        <v>167</v>
      </c>
      <c r="AW583" s="14" t="s">
        <v>33</v>
      </c>
      <c r="AX583" s="14" t="s">
        <v>71</v>
      </c>
      <c r="AY583" s="242" t="s">
        <v>157</v>
      </c>
    </row>
    <row r="584" s="13" customFormat="1">
      <c r="A584" s="13"/>
      <c r="B584" s="222"/>
      <c r="C584" s="223"/>
      <c r="D584" s="217" t="s">
        <v>171</v>
      </c>
      <c r="E584" s="224" t="s">
        <v>19</v>
      </c>
      <c r="F584" s="225" t="s">
        <v>235</v>
      </c>
      <c r="G584" s="223"/>
      <c r="H584" s="224" t="s">
        <v>19</v>
      </c>
      <c r="I584" s="226"/>
      <c r="J584" s="223"/>
      <c r="K584" s="223"/>
      <c r="L584" s="227"/>
      <c r="M584" s="228"/>
      <c r="N584" s="229"/>
      <c r="O584" s="229"/>
      <c r="P584" s="229"/>
      <c r="Q584" s="229"/>
      <c r="R584" s="229"/>
      <c r="S584" s="229"/>
      <c r="T584" s="23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1" t="s">
        <v>171</v>
      </c>
      <c r="AU584" s="231" t="s">
        <v>167</v>
      </c>
      <c r="AV584" s="13" t="s">
        <v>79</v>
      </c>
      <c r="AW584" s="13" t="s">
        <v>33</v>
      </c>
      <c r="AX584" s="13" t="s">
        <v>71</v>
      </c>
      <c r="AY584" s="231" t="s">
        <v>157</v>
      </c>
    </row>
    <row r="585" s="14" customFormat="1">
      <c r="A585" s="14"/>
      <c r="B585" s="232"/>
      <c r="C585" s="233"/>
      <c r="D585" s="217" t="s">
        <v>171</v>
      </c>
      <c r="E585" s="234" t="s">
        <v>19</v>
      </c>
      <c r="F585" s="235" t="s">
        <v>236</v>
      </c>
      <c r="G585" s="233"/>
      <c r="H585" s="236">
        <v>7.9000000000000004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2" t="s">
        <v>171</v>
      </c>
      <c r="AU585" s="242" t="s">
        <v>167</v>
      </c>
      <c r="AV585" s="14" t="s">
        <v>167</v>
      </c>
      <c r="AW585" s="14" t="s">
        <v>33</v>
      </c>
      <c r="AX585" s="14" t="s">
        <v>71</v>
      </c>
      <c r="AY585" s="242" t="s">
        <v>157</v>
      </c>
    </row>
    <row r="586" s="13" customFormat="1">
      <c r="A586" s="13"/>
      <c r="B586" s="222"/>
      <c r="C586" s="223"/>
      <c r="D586" s="217" t="s">
        <v>171</v>
      </c>
      <c r="E586" s="224" t="s">
        <v>19</v>
      </c>
      <c r="F586" s="225" t="s">
        <v>221</v>
      </c>
      <c r="G586" s="223"/>
      <c r="H586" s="224" t="s">
        <v>19</v>
      </c>
      <c r="I586" s="226"/>
      <c r="J586" s="223"/>
      <c r="K586" s="223"/>
      <c r="L586" s="227"/>
      <c r="M586" s="228"/>
      <c r="N586" s="229"/>
      <c r="O586" s="229"/>
      <c r="P586" s="229"/>
      <c r="Q586" s="229"/>
      <c r="R586" s="229"/>
      <c r="S586" s="229"/>
      <c r="T586" s="23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1" t="s">
        <v>171</v>
      </c>
      <c r="AU586" s="231" t="s">
        <v>167</v>
      </c>
      <c r="AV586" s="13" t="s">
        <v>79</v>
      </c>
      <c r="AW586" s="13" t="s">
        <v>33</v>
      </c>
      <c r="AX586" s="13" t="s">
        <v>71</v>
      </c>
      <c r="AY586" s="231" t="s">
        <v>157</v>
      </c>
    </row>
    <row r="587" s="14" customFormat="1">
      <c r="A587" s="14"/>
      <c r="B587" s="232"/>
      <c r="C587" s="233"/>
      <c r="D587" s="217" t="s">
        <v>171</v>
      </c>
      <c r="E587" s="234" t="s">
        <v>19</v>
      </c>
      <c r="F587" s="235" t="s">
        <v>237</v>
      </c>
      <c r="G587" s="233"/>
      <c r="H587" s="236">
        <v>10.395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2" t="s">
        <v>171</v>
      </c>
      <c r="AU587" s="242" t="s">
        <v>167</v>
      </c>
      <c r="AV587" s="14" t="s">
        <v>167</v>
      </c>
      <c r="AW587" s="14" t="s">
        <v>33</v>
      </c>
      <c r="AX587" s="14" t="s">
        <v>71</v>
      </c>
      <c r="AY587" s="242" t="s">
        <v>157</v>
      </c>
    </row>
    <row r="588" s="14" customFormat="1">
      <c r="A588" s="14"/>
      <c r="B588" s="232"/>
      <c r="C588" s="233"/>
      <c r="D588" s="217" t="s">
        <v>171</v>
      </c>
      <c r="E588" s="234" t="s">
        <v>19</v>
      </c>
      <c r="F588" s="235" t="s">
        <v>238</v>
      </c>
      <c r="G588" s="233"/>
      <c r="H588" s="236">
        <v>6.9299999999999997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2" t="s">
        <v>171</v>
      </c>
      <c r="AU588" s="242" t="s">
        <v>167</v>
      </c>
      <c r="AV588" s="14" t="s">
        <v>167</v>
      </c>
      <c r="AW588" s="14" t="s">
        <v>33</v>
      </c>
      <c r="AX588" s="14" t="s">
        <v>71</v>
      </c>
      <c r="AY588" s="242" t="s">
        <v>157</v>
      </c>
    </row>
    <row r="589" s="14" customFormat="1">
      <c r="A589" s="14"/>
      <c r="B589" s="232"/>
      <c r="C589" s="233"/>
      <c r="D589" s="217" t="s">
        <v>171</v>
      </c>
      <c r="E589" s="234" t="s">
        <v>19</v>
      </c>
      <c r="F589" s="235" t="s">
        <v>239</v>
      </c>
      <c r="G589" s="233"/>
      <c r="H589" s="236">
        <v>14.256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2" t="s">
        <v>171</v>
      </c>
      <c r="AU589" s="242" t="s">
        <v>167</v>
      </c>
      <c r="AV589" s="14" t="s">
        <v>167</v>
      </c>
      <c r="AW589" s="14" t="s">
        <v>33</v>
      </c>
      <c r="AX589" s="14" t="s">
        <v>71</v>
      </c>
      <c r="AY589" s="242" t="s">
        <v>157</v>
      </c>
    </row>
    <row r="590" s="14" customFormat="1">
      <c r="A590" s="14"/>
      <c r="B590" s="232"/>
      <c r="C590" s="233"/>
      <c r="D590" s="217" t="s">
        <v>171</v>
      </c>
      <c r="E590" s="234" t="s">
        <v>19</v>
      </c>
      <c r="F590" s="235" t="s">
        <v>240</v>
      </c>
      <c r="G590" s="233"/>
      <c r="H590" s="236">
        <v>2.4750000000000001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2" t="s">
        <v>171</v>
      </c>
      <c r="AU590" s="242" t="s">
        <v>167</v>
      </c>
      <c r="AV590" s="14" t="s">
        <v>167</v>
      </c>
      <c r="AW590" s="14" t="s">
        <v>33</v>
      </c>
      <c r="AX590" s="14" t="s">
        <v>71</v>
      </c>
      <c r="AY590" s="242" t="s">
        <v>157</v>
      </c>
    </row>
    <row r="591" s="14" customFormat="1">
      <c r="A591" s="14"/>
      <c r="B591" s="232"/>
      <c r="C591" s="233"/>
      <c r="D591" s="217" t="s">
        <v>171</v>
      </c>
      <c r="E591" s="234" t="s">
        <v>19</v>
      </c>
      <c r="F591" s="235" t="s">
        <v>241</v>
      </c>
      <c r="G591" s="233"/>
      <c r="H591" s="236">
        <v>3.8279999999999998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2" t="s">
        <v>171</v>
      </c>
      <c r="AU591" s="242" t="s">
        <v>167</v>
      </c>
      <c r="AV591" s="14" t="s">
        <v>167</v>
      </c>
      <c r="AW591" s="14" t="s">
        <v>33</v>
      </c>
      <c r="AX591" s="14" t="s">
        <v>71</v>
      </c>
      <c r="AY591" s="242" t="s">
        <v>157</v>
      </c>
    </row>
    <row r="592" s="14" customFormat="1">
      <c r="A592" s="14"/>
      <c r="B592" s="232"/>
      <c r="C592" s="233"/>
      <c r="D592" s="217" t="s">
        <v>171</v>
      </c>
      <c r="E592" s="234" t="s">
        <v>19</v>
      </c>
      <c r="F592" s="235" t="s">
        <v>242</v>
      </c>
      <c r="G592" s="233"/>
      <c r="H592" s="236">
        <v>1.3200000000000001</v>
      </c>
      <c r="I592" s="237"/>
      <c r="J592" s="233"/>
      <c r="K592" s="233"/>
      <c r="L592" s="238"/>
      <c r="M592" s="239"/>
      <c r="N592" s="240"/>
      <c r="O592" s="240"/>
      <c r="P592" s="240"/>
      <c r="Q592" s="240"/>
      <c r="R592" s="240"/>
      <c r="S592" s="240"/>
      <c r="T592" s="24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2" t="s">
        <v>171</v>
      </c>
      <c r="AU592" s="242" t="s">
        <v>167</v>
      </c>
      <c r="AV592" s="14" t="s">
        <v>167</v>
      </c>
      <c r="AW592" s="14" t="s">
        <v>33</v>
      </c>
      <c r="AX592" s="14" t="s">
        <v>71</v>
      </c>
      <c r="AY592" s="242" t="s">
        <v>157</v>
      </c>
    </row>
    <row r="593" s="14" customFormat="1">
      <c r="A593" s="14"/>
      <c r="B593" s="232"/>
      <c r="C593" s="233"/>
      <c r="D593" s="217" t="s">
        <v>171</v>
      </c>
      <c r="E593" s="234" t="s">
        <v>19</v>
      </c>
      <c r="F593" s="235" t="s">
        <v>243</v>
      </c>
      <c r="G593" s="233"/>
      <c r="H593" s="236">
        <v>0.98999999999999999</v>
      </c>
      <c r="I593" s="237"/>
      <c r="J593" s="233"/>
      <c r="K593" s="233"/>
      <c r="L593" s="238"/>
      <c r="M593" s="239"/>
      <c r="N593" s="240"/>
      <c r="O593" s="240"/>
      <c r="P593" s="240"/>
      <c r="Q593" s="240"/>
      <c r="R593" s="240"/>
      <c r="S593" s="240"/>
      <c r="T593" s="24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2" t="s">
        <v>171</v>
      </c>
      <c r="AU593" s="242" t="s">
        <v>167</v>
      </c>
      <c r="AV593" s="14" t="s">
        <v>167</v>
      </c>
      <c r="AW593" s="14" t="s">
        <v>33</v>
      </c>
      <c r="AX593" s="14" t="s">
        <v>71</v>
      </c>
      <c r="AY593" s="242" t="s">
        <v>157</v>
      </c>
    </row>
    <row r="594" s="13" customFormat="1">
      <c r="A594" s="13"/>
      <c r="B594" s="222"/>
      <c r="C594" s="223"/>
      <c r="D594" s="217" t="s">
        <v>171</v>
      </c>
      <c r="E594" s="224" t="s">
        <v>19</v>
      </c>
      <c r="F594" s="225" t="s">
        <v>244</v>
      </c>
      <c r="G594" s="223"/>
      <c r="H594" s="224" t="s">
        <v>19</v>
      </c>
      <c r="I594" s="226"/>
      <c r="J594" s="223"/>
      <c r="K594" s="223"/>
      <c r="L594" s="227"/>
      <c r="M594" s="228"/>
      <c r="N594" s="229"/>
      <c r="O594" s="229"/>
      <c r="P594" s="229"/>
      <c r="Q594" s="229"/>
      <c r="R594" s="229"/>
      <c r="S594" s="229"/>
      <c r="T594" s="23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1" t="s">
        <v>171</v>
      </c>
      <c r="AU594" s="231" t="s">
        <v>167</v>
      </c>
      <c r="AV594" s="13" t="s">
        <v>79</v>
      </c>
      <c r="AW594" s="13" t="s">
        <v>33</v>
      </c>
      <c r="AX594" s="13" t="s">
        <v>71</v>
      </c>
      <c r="AY594" s="231" t="s">
        <v>157</v>
      </c>
    </row>
    <row r="595" s="14" customFormat="1">
      <c r="A595" s="14"/>
      <c r="B595" s="232"/>
      <c r="C595" s="233"/>
      <c r="D595" s="217" t="s">
        <v>171</v>
      </c>
      <c r="E595" s="234" t="s">
        <v>19</v>
      </c>
      <c r="F595" s="235" t="s">
        <v>245</v>
      </c>
      <c r="G595" s="233"/>
      <c r="H595" s="236">
        <v>6.9000000000000004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2" t="s">
        <v>171</v>
      </c>
      <c r="AU595" s="242" t="s">
        <v>167</v>
      </c>
      <c r="AV595" s="14" t="s">
        <v>167</v>
      </c>
      <c r="AW595" s="14" t="s">
        <v>33</v>
      </c>
      <c r="AX595" s="14" t="s">
        <v>71</v>
      </c>
      <c r="AY595" s="242" t="s">
        <v>157</v>
      </c>
    </row>
    <row r="596" s="13" customFormat="1">
      <c r="A596" s="13"/>
      <c r="B596" s="222"/>
      <c r="C596" s="223"/>
      <c r="D596" s="217" t="s">
        <v>171</v>
      </c>
      <c r="E596" s="224" t="s">
        <v>19</v>
      </c>
      <c r="F596" s="225" t="s">
        <v>246</v>
      </c>
      <c r="G596" s="223"/>
      <c r="H596" s="224" t="s">
        <v>19</v>
      </c>
      <c r="I596" s="226"/>
      <c r="J596" s="223"/>
      <c r="K596" s="223"/>
      <c r="L596" s="227"/>
      <c r="M596" s="228"/>
      <c r="N596" s="229"/>
      <c r="O596" s="229"/>
      <c r="P596" s="229"/>
      <c r="Q596" s="229"/>
      <c r="R596" s="229"/>
      <c r="S596" s="229"/>
      <c r="T596" s="23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1" t="s">
        <v>171</v>
      </c>
      <c r="AU596" s="231" t="s">
        <v>167</v>
      </c>
      <c r="AV596" s="13" t="s">
        <v>79</v>
      </c>
      <c r="AW596" s="13" t="s">
        <v>33</v>
      </c>
      <c r="AX596" s="13" t="s">
        <v>71</v>
      </c>
      <c r="AY596" s="231" t="s">
        <v>157</v>
      </c>
    </row>
    <row r="597" s="13" customFormat="1">
      <c r="A597" s="13"/>
      <c r="B597" s="222"/>
      <c r="C597" s="223"/>
      <c r="D597" s="217" t="s">
        <v>171</v>
      </c>
      <c r="E597" s="224" t="s">
        <v>19</v>
      </c>
      <c r="F597" s="225" t="s">
        <v>221</v>
      </c>
      <c r="G597" s="223"/>
      <c r="H597" s="224" t="s">
        <v>19</v>
      </c>
      <c r="I597" s="226"/>
      <c r="J597" s="223"/>
      <c r="K597" s="223"/>
      <c r="L597" s="227"/>
      <c r="M597" s="228"/>
      <c r="N597" s="229"/>
      <c r="O597" s="229"/>
      <c r="P597" s="229"/>
      <c r="Q597" s="229"/>
      <c r="R597" s="229"/>
      <c r="S597" s="229"/>
      <c r="T597" s="23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1" t="s">
        <v>171</v>
      </c>
      <c r="AU597" s="231" t="s">
        <v>167</v>
      </c>
      <c r="AV597" s="13" t="s">
        <v>79</v>
      </c>
      <c r="AW597" s="13" t="s">
        <v>33</v>
      </c>
      <c r="AX597" s="13" t="s">
        <v>71</v>
      </c>
      <c r="AY597" s="231" t="s">
        <v>157</v>
      </c>
    </row>
    <row r="598" s="14" customFormat="1">
      <c r="A598" s="14"/>
      <c r="B598" s="232"/>
      <c r="C598" s="233"/>
      <c r="D598" s="217" t="s">
        <v>171</v>
      </c>
      <c r="E598" s="234" t="s">
        <v>19</v>
      </c>
      <c r="F598" s="235" t="s">
        <v>247</v>
      </c>
      <c r="G598" s="233"/>
      <c r="H598" s="236">
        <v>3.4649999999999999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2" t="s">
        <v>171</v>
      </c>
      <c r="AU598" s="242" t="s">
        <v>167</v>
      </c>
      <c r="AV598" s="14" t="s">
        <v>167</v>
      </c>
      <c r="AW598" s="14" t="s">
        <v>33</v>
      </c>
      <c r="AX598" s="14" t="s">
        <v>71</v>
      </c>
      <c r="AY598" s="242" t="s">
        <v>157</v>
      </c>
    </row>
    <row r="599" s="14" customFormat="1">
      <c r="A599" s="14"/>
      <c r="B599" s="232"/>
      <c r="C599" s="233"/>
      <c r="D599" s="217" t="s">
        <v>171</v>
      </c>
      <c r="E599" s="234" t="s">
        <v>19</v>
      </c>
      <c r="F599" s="235" t="s">
        <v>248</v>
      </c>
      <c r="G599" s="233"/>
      <c r="H599" s="236">
        <v>2.9700000000000002</v>
      </c>
      <c r="I599" s="237"/>
      <c r="J599" s="233"/>
      <c r="K599" s="233"/>
      <c r="L599" s="238"/>
      <c r="M599" s="239"/>
      <c r="N599" s="240"/>
      <c r="O599" s="240"/>
      <c r="P599" s="240"/>
      <c r="Q599" s="240"/>
      <c r="R599" s="240"/>
      <c r="S599" s="240"/>
      <c r="T599" s="24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2" t="s">
        <v>171</v>
      </c>
      <c r="AU599" s="242" t="s">
        <v>167</v>
      </c>
      <c r="AV599" s="14" t="s">
        <v>167</v>
      </c>
      <c r="AW599" s="14" t="s">
        <v>33</v>
      </c>
      <c r="AX599" s="14" t="s">
        <v>71</v>
      </c>
      <c r="AY599" s="242" t="s">
        <v>157</v>
      </c>
    </row>
    <row r="600" s="14" customFormat="1">
      <c r="A600" s="14"/>
      <c r="B600" s="232"/>
      <c r="C600" s="233"/>
      <c r="D600" s="217" t="s">
        <v>171</v>
      </c>
      <c r="E600" s="234" t="s">
        <v>19</v>
      </c>
      <c r="F600" s="235" t="s">
        <v>249</v>
      </c>
      <c r="G600" s="233"/>
      <c r="H600" s="236">
        <v>2.3759999999999999</v>
      </c>
      <c r="I600" s="237"/>
      <c r="J600" s="233"/>
      <c r="K600" s="233"/>
      <c r="L600" s="238"/>
      <c r="M600" s="239"/>
      <c r="N600" s="240"/>
      <c r="O600" s="240"/>
      <c r="P600" s="240"/>
      <c r="Q600" s="240"/>
      <c r="R600" s="240"/>
      <c r="S600" s="240"/>
      <c r="T600" s="24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2" t="s">
        <v>171</v>
      </c>
      <c r="AU600" s="242" t="s">
        <v>167</v>
      </c>
      <c r="AV600" s="14" t="s">
        <v>167</v>
      </c>
      <c r="AW600" s="14" t="s">
        <v>33</v>
      </c>
      <c r="AX600" s="14" t="s">
        <v>71</v>
      </c>
      <c r="AY600" s="242" t="s">
        <v>157</v>
      </c>
    </row>
    <row r="601" s="14" customFormat="1">
      <c r="A601" s="14"/>
      <c r="B601" s="232"/>
      <c r="C601" s="233"/>
      <c r="D601" s="217" t="s">
        <v>171</v>
      </c>
      <c r="E601" s="234" t="s">
        <v>19</v>
      </c>
      <c r="F601" s="235" t="s">
        <v>250</v>
      </c>
      <c r="G601" s="233"/>
      <c r="H601" s="236">
        <v>0.495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2" t="s">
        <v>171</v>
      </c>
      <c r="AU601" s="242" t="s">
        <v>167</v>
      </c>
      <c r="AV601" s="14" t="s">
        <v>167</v>
      </c>
      <c r="AW601" s="14" t="s">
        <v>33</v>
      </c>
      <c r="AX601" s="14" t="s">
        <v>71</v>
      </c>
      <c r="AY601" s="242" t="s">
        <v>157</v>
      </c>
    </row>
    <row r="602" s="14" customFormat="1">
      <c r="A602" s="14"/>
      <c r="B602" s="232"/>
      <c r="C602" s="233"/>
      <c r="D602" s="217" t="s">
        <v>171</v>
      </c>
      <c r="E602" s="234" t="s">
        <v>19</v>
      </c>
      <c r="F602" s="235" t="s">
        <v>251</v>
      </c>
      <c r="G602" s="233"/>
      <c r="H602" s="236">
        <v>0.79200000000000004</v>
      </c>
      <c r="I602" s="237"/>
      <c r="J602" s="233"/>
      <c r="K602" s="233"/>
      <c r="L602" s="238"/>
      <c r="M602" s="239"/>
      <c r="N602" s="240"/>
      <c r="O602" s="240"/>
      <c r="P602" s="240"/>
      <c r="Q602" s="240"/>
      <c r="R602" s="240"/>
      <c r="S602" s="240"/>
      <c r="T602" s="24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2" t="s">
        <v>171</v>
      </c>
      <c r="AU602" s="242" t="s">
        <v>167</v>
      </c>
      <c r="AV602" s="14" t="s">
        <v>167</v>
      </c>
      <c r="AW602" s="14" t="s">
        <v>33</v>
      </c>
      <c r="AX602" s="14" t="s">
        <v>71</v>
      </c>
      <c r="AY602" s="242" t="s">
        <v>157</v>
      </c>
    </row>
    <row r="603" s="14" customFormat="1">
      <c r="A603" s="14"/>
      <c r="B603" s="232"/>
      <c r="C603" s="233"/>
      <c r="D603" s="217" t="s">
        <v>171</v>
      </c>
      <c r="E603" s="234" t="s">
        <v>19</v>
      </c>
      <c r="F603" s="235" t="s">
        <v>252</v>
      </c>
      <c r="G603" s="233"/>
      <c r="H603" s="236">
        <v>0.495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2" t="s">
        <v>171</v>
      </c>
      <c r="AU603" s="242" t="s">
        <v>167</v>
      </c>
      <c r="AV603" s="14" t="s">
        <v>167</v>
      </c>
      <c r="AW603" s="14" t="s">
        <v>33</v>
      </c>
      <c r="AX603" s="14" t="s">
        <v>71</v>
      </c>
      <c r="AY603" s="242" t="s">
        <v>157</v>
      </c>
    </row>
    <row r="604" s="13" customFormat="1">
      <c r="A604" s="13"/>
      <c r="B604" s="222"/>
      <c r="C604" s="223"/>
      <c r="D604" s="217" t="s">
        <v>171</v>
      </c>
      <c r="E604" s="224" t="s">
        <v>19</v>
      </c>
      <c r="F604" s="225" t="s">
        <v>253</v>
      </c>
      <c r="G604" s="223"/>
      <c r="H604" s="224" t="s">
        <v>19</v>
      </c>
      <c r="I604" s="226"/>
      <c r="J604" s="223"/>
      <c r="K604" s="223"/>
      <c r="L604" s="227"/>
      <c r="M604" s="228"/>
      <c r="N604" s="229"/>
      <c r="O604" s="229"/>
      <c r="P604" s="229"/>
      <c r="Q604" s="229"/>
      <c r="R604" s="229"/>
      <c r="S604" s="229"/>
      <c r="T604" s="23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1" t="s">
        <v>171</v>
      </c>
      <c r="AU604" s="231" t="s">
        <v>167</v>
      </c>
      <c r="AV604" s="13" t="s">
        <v>79</v>
      </c>
      <c r="AW604" s="13" t="s">
        <v>33</v>
      </c>
      <c r="AX604" s="13" t="s">
        <v>71</v>
      </c>
      <c r="AY604" s="231" t="s">
        <v>157</v>
      </c>
    </row>
    <row r="605" s="14" customFormat="1">
      <c r="A605" s="14"/>
      <c r="B605" s="232"/>
      <c r="C605" s="233"/>
      <c r="D605" s="217" t="s">
        <v>171</v>
      </c>
      <c r="E605" s="234" t="s">
        <v>19</v>
      </c>
      <c r="F605" s="235" t="s">
        <v>254</v>
      </c>
      <c r="G605" s="233"/>
      <c r="H605" s="236">
        <v>3.234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2" t="s">
        <v>171</v>
      </c>
      <c r="AU605" s="242" t="s">
        <v>167</v>
      </c>
      <c r="AV605" s="14" t="s">
        <v>167</v>
      </c>
      <c r="AW605" s="14" t="s">
        <v>33</v>
      </c>
      <c r="AX605" s="14" t="s">
        <v>71</v>
      </c>
      <c r="AY605" s="242" t="s">
        <v>157</v>
      </c>
    </row>
    <row r="606" s="15" customFormat="1">
      <c r="A606" s="15"/>
      <c r="B606" s="243"/>
      <c r="C606" s="244"/>
      <c r="D606" s="217" t="s">
        <v>171</v>
      </c>
      <c r="E606" s="245" t="s">
        <v>19</v>
      </c>
      <c r="F606" s="246" t="s">
        <v>191</v>
      </c>
      <c r="G606" s="244"/>
      <c r="H606" s="247">
        <v>315.47599999999989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3" t="s">
        <v>171</v>
      </c>
      <c r="AU606" s="253" t="s">
        <v>167</v>
      </c>
      <c r="AV606" s="15" t="s">
        <v>166</v>
      </c>
      <c r="AW606" s="15" t="s">
        <v>33</v>
      </c>
      <c r="AX606" s="15" t="s">
        <v>79</v>
      </c>
      <c r="AY606" s="253" t="s">
        <v>157</v>
      </c>
    </row>
    <row r="607" s="2" customFormat="1" ht="24.15" customHeight="1">
      <c r="A607" s="38"/>
      <c r="B607" s="39"/>
      <c r="C607" s="204" t="s">
        <v>442</v>
      </c>
      <c r="D607" s="204" t="s">
        <v>161</v>
      </c>
      <c r="E607" s="205" t="s">
        <v>443</v>
      </c>
      <c r="F607" s="206" t="s">
        <v>444</v>
      </c>
      <c r="G607" s="207" t="s">
        <v>275</v>
      </c>
      <c r="H607" s="208">
        <v>139.69999999999999</v>
      </c>
      <c r="I607" s="209"/>
      <c r="J607" s="210">
        <f>ROUND(I607*H607,2)</f>
        <v>0</v>
      </c>
      <c r="K607" s="206" t="s">
        <v>165</v>
      </c>
      <c r="L607" s="44"/>
      <c r="M607" s="211" t="s">
        <v>19</v>
      </c>
      <c r="N607" s="212" t="s">
        <v>43</v>
      </c>
      <c r="O607" s="84"/>
      <c r="P607" s="213">
        <f>O607*H607</f>
        <v>0</v>
      </c>
      <c r="Q607" s="213">
        <v>0</v>
      </c>
      <c r="R607" s="213">
        <f>Q607*H607</f>
        <v>0</v>
      </c>
      <c r="S607" s="213">
        <v>0</v>
      </c>
      <c r="T607" s="214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15" t="s">
        <v>166</v>
      </c>
      <c r="AT607" s="215" t="s">
        <v>161</v>
      </c>
      <c r="AU607" s="215" t="s">
        <v>167</v>
      </c>
      <c r="AY607" s="17" t="s">
        <v>157</v>
      </c>
      <c r="BE607" s="216">
        <f>IF(N607="základní",J607,0)</f>
        <v>0</v>
      </c>
      <c r="BF607" s="216">
        <f>IF(N607="snížená",J607,0)</f>
        <v>0</v>
      </c>
      <c r="BG607" s="216">
        <f>IF(N607="zákl. přenesená",J607,0)</f>
        <v>0</v>
      </c>
      <c r="BH607" s="216">
        <f>IF(N607="sníž. přenesená",J607,0)</f>
        <v>0</v>
      </c>
      <c r="BI607" s="216">
        <f>IF(N607="nulová",J607,0)</f>
        <v>0</v>
      </c>
      <c r="BJ607" s="17" t="s">
        <v>167</v>
      </c>
      <c r="BK607" s="216">
        <f>ROUND(I607*H607,2)</f>
        <v>0</v>
      </c>
      <c r="BL607" s="17" t="s">
        <v>166</v>
      </c>
      <c r="BM607" s="215" t="s">
        <v>445</v>
      </c>
    </row>
    <row r="608" s="2" customFormat="1">
      <c r="A608" s="38"/>
      <c r="B608" s="39"/>
      <c r="C608" s="40"/>
      <c r="D608" s="217" t="s">
        <v>169</v>
      </c>
      <c r="E608" s="40"/>
      <c r="F608" s="218" t="s">
        <v>446</v>
      </c>
      <c r="G608" s="40"/>
      <c r="H608" s="40"/>
      <c r="I608" s="219"/>
      <c r="J608" s="40"/>
      <c r="K608" s="40"/>
      <c r="L608" s="44"/>
      <c r="M608" s="220"/>
      <c r="N608" s="221"/>
      <c r="O608" s="84"/>
      <c r="P608" s="84"/>
      <c r="Q608" s="84"/>
      <c r="R608" s="84"/>
      <c r="S608" s="84"/>
      <c r="T608" s="85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169</v>
      </c>
      <c r="AU608" s="17" t="s">
        <v>167</v>
      </c>
    </row>
    <row r="609" s="13" customFormat="1">
      <c r="A609" s="13"/>
      <c r="B609" s="222"/>
      <c r="C609" s="223"/>
      <c r="D609" s="217" t="s">
        <v>171</v>
      </c>
      <c r="E609" s="224" t="s">
        <v>19</v>
      </c>
      <c r="F609" s="225" t="s">
        <v>447</v>
      </c>
      <c r="G609" s="223"/>
      <c r="H609" s="224" t="s">
        <v>19</v>
      </c>
      <c r="I609" s="226"/>
      <c r="J609" s="223"/>
      <c r="K609" s="223"/>
      <c r="L609" s="227"/>
      <c r="M609" s="228"/>
      <c r="N609" s="229"/>
      <c r="O609" s="229"/>
      <c r="P609" s="229"/>
      <c r="Q609" s="229"/>
      <c r="R609" s="229"/>
      <c r="S609" s="229"/>
      <c r="T609" s="23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1" t="s">
        <v>171</v>
      </c>
      <c r="AU609" s="231" t="s">
        <v>167</v>
      </c>
      <c r="AV609" s="13" t="s">
        <v>79</v>
      </c>
      <c r="AW609" s="13" t="s">
        <v>33</v>
      </c>
      <c r="AX609" s="13" t="s">
        <v>71</v>
      </c>
      <c r="AY609" s="231" t="s">
        <v>157</v>
      </c>
    </row>
    <row r="610" s="14" customFormat="1">
      <c r="A610" s="14"/>
      <c r="B610" s="232"/>
      <c r="C610" s="233"/>
      <c r="D610" s="217" t="s">
        <v>171</v>
      </c>
      <c r="E610" s="234" t="s">
        <v>19</v>
      </c>
      <c r="F610" s="235" t="s">
        <v>448</v>
      </c>
      <c r="G610" s="233"/>
      <c r="H610" s="236">
        <v>38.5</v>
      </c>
      <c r="I610" s="237"/>
      <c r="J610" s="233"/>
      <c r="K610" s="233"/>
      <c r="L610" s="238"/>
      <c r="M610" s="239"/>
      <c r="N610" s="240"/>
      <c r="O610" s="240"/>
      <c r="P610" s="240"/>
      <c r="Q610" s="240"/>
      <c r="R610" s="240"/>
      <c r="S610" s="240"/>
      <c r="T610" s="24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2" t="s">
        <v>171</v>
      </c>
      <c r="AU610" s="242" t="s">
        <v>167</v>
      </c>
      <c r="AV610" s="14" t="s">
        <v>167</v>
      </c>
      <c r="AW610" s="14" t="s">
        <v>33</v>
      </c>
      <c r="AX610" s="14" t="s">
        <v>71</v>
      </c>
      <c r="AY610" s="242" t="s">
        <v>157</v>
      </c>
    </row>
    <row r="611" s="14" customFormat="1">
      <c r="A611" s="14"/>
      <c r="B611" s="232"/>
      <c r="C611" s="233"/>
      <c r="D611" s="217" t="s">
        <v>171</v>
      </c>
      <c r="E611" s="234" t="s">
        <v>19</v>
      </c>
      <c r="F611" s="235" t="s">
        <v>449</v>
      </c>
      <c r="G611" s="233"/>
      <c r="H611" s="236">
        <v>14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2" t="s">
        <v>171</v>
      </c>
      <c r="AU611" s="242" t="s">
        <v>167</v>
      </c>
      <c r="AV611" s="14" t="s">
        <v>167</v>
      </c>
      <c r="AW611" s="14" t="s">
        <v>33</v>
      </c>
      <c r="AX611" s="14" t="s">
        <v>71</v>
      </c>
      <c r="AY611" s="242" t="s">
        <v>157</v>
      </c>
    </row>
    <row r="612" s="14" customFormat="1">
      <c r="A612" s="14"/>
      <c r="B612" s="232"/>
      <c r="C612" s="233"/>
      <c r="D612" s="217" t="s">
        <v>171</v>
      </c>
      <c r="E612" s="234" t="s">
        <v>19</v>
      </c>
      <c r="F612" s="235" t="s">
        <v>450</v>
      </c>
      <c r="G612" s="233"/>
      <c r="H612" s="236">
        <v>24</v>
      </c>
      <c r="I612" s="237"/>
      <c r="J612" s="233"/>
      <c r="K612" s="233"/>
      <c r="L612" s="238"/>
      <c r="M612" s="239"/>
      <c r="N612" s="240"/>
      <c r="O612" s="240"/>
      <c r="P612" s="240"/>
      <c r="Q612" s="240"/>
      <c r="R612" s="240"/>
      <c r="S612" s="240"/>
      <c r="T612" s="24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2" t="s">
        <v>171</v>
      </c>
      <c r="AU612" s="242" t="s">
        <v>167</v>
      </c>
      <c r="AV612" s="14" t="s">
        <v>167</v>
      </c>
      <c r="AW612" s="14" t="s">
        <v>33</v>
      </c>
      <c r="AX612" s="14" t="s">
        <v>71</v>
      </c>
      <c r="AY612" s="242" t="s">
        <v>157</v>
      </c>
    </row>
    <row r="613" s="14" customFormat="1">
      <c r="A613" s="14"/>
      <c r="B613" s="232"/>
      <c r="C613" s="233"/>
      <c r="D613" s="217" t="s">
        <v>171</v>
      </c>
      <c r="E613" s="234" t="s">
        <v>19</v>
      </c>
      <c r="F613" s="235" t="s">
        <v>451</v>
      </c>
      <c r="G613" s="233"/>
      <c r="H613" s="236">
        <v>9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2" t="s">
        <v>171</v>
      </c>
      <c r="AU613" s="242" t="s">
        <v>167</v>
      </c>
      <c r="AV613" s="14" t="s">
        <v>167</v>
      </c>
      <c r="AW613" s="14" t="s">
        <v>33</v>
      </c>
      <c r="AX613" s="14" t="s">
        <v>71</v>
      </c>
      <c r="AY613" s="242" t="s">
        <v>157</v>
      </c>
    </row>
    <row r="614" s="14" customFormat="1">
      <c r="A614" s="14"/>
      <c r="B614" s="232"/>
      <c r="C614" s="233"/>
      <c r="D614" s="217" t="s">
        <v>171</v>
      </c>
      <c r="E614" s="234" t="s">
        <v>19</v>
      </c>
      <c r="F614" s="235" t="s">
        <v>452</v>
      </c>
      <c r="G614" s="233"/>
      <c r="H614" s="236">
        <v>50.399999999999999</v>
      </c>
      <c r="I614" s="237"/>
      <c r="J614" s="233"/>
      <c r="K614" s="233"/>
      <c r="L614" s="238"/>
      <c r="M614" s="239"/>
      <c r="N614" s="240"/>
      <c r="O614" s="240"/>
      <c r="P614" s="240"/>
      <c r="Q614" s="240"/>
      <c r="R614" s="240"/>
      <c r="S614" s="240"/>
      <c r="T614" s="24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2" t="s">
        <v>171</v>
      </c>
      <c r="AU614" s="242" t="s">
        <v>167</v>
      </c>
      <c r="AV614" s="14" t="s">
        <v>167</v>
      </c>
      <c r="AW614" s="14" t="s">
        <v>33</v>
      </c>
      <c r="AX614" s="14" t="s">
        <v>71</v>
      </c>
      <c r="AY614" s="242" t="s">
        <v>157</v>
      </c>
    </row>
    <row r="615" s="14" customFormat="1">
      <c r="A615" s="14"/>
      <c r="B615" s="232"/>
      <c r="C615" s="233"/>
      <c r="D615" s="217" t="s">
        <v>171</v>
      </c>
      <c r="E615" s="234" t="s">
        <v>19</v>
      </c>
      <c r="F615" s="235" t="s">
        <v>453</v>
      </c>
      <c r="G615" s="233"/>
      <c r="H615" s="236">
        <v>3.7999999999999998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2" t="s">
        <v>171</v>
      </c>
      <c r="AU615" s="242" t="s">
        <v>167</v>
      </c>
      <c r="AV615" s="14" t="s">
        <v>167</v>
      </c>
      <c r="AW615" s="14" t="s">
        <v>33</v>
      </c>
      <c r="AX615" s="14" t="s">
        <v>71</v>
      </c>
      <c r="AY615" s="242" t="s">
        <v>157</v>
      </c>
    </row>
    <row r="616" s="15" customFormat="1">
      <c r="A616" s="15"/>
      <c r="B616" s="243"/>
      <c r="C616" s="244"/>
      <c r="D616" s="217" t="s">
        <v>171</v>
      </c>
      <c r="E616" s="245" t="s">
        <v>19</v>
      </c>
      <c r="F616" s="246" t="s">
        <v>191</v>
      </c>
      <c r="G616" s="244"/>
      <c r="H616" s="247">
        <v>139.70000000000002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53" t="s">
        <v>171</v>
      </c>
      <c r="AU616" s="253" t="s">
        <v>167</v>
      </c>
      <c r="AV616" s="15" t="s">
        <v>166</v>
      </c>
      <c r="AW616" s="15" t="s">
        <v>33</v>
      </c>
      <c r="AX616" s="15" t="s">
        <v>79</v>
      </c>
      <c r="AY616" s="253" t="s">
        <v>157</v>
      </c>
    </row>
    <row r="617" s="12" customFormat="1" ht="20.88" customHeight="1">
      <c r="A617" s="12"/>
      <c r="B617" s="188"/>
      <c r="C617" s="189"/>
      <c r="D617" s="190" t="s">
        <v>70</v>
      </c>
      <c r="E617" s="202" t="s">
        <v>454</v>
      </c>
      <c r="F617" s="202" t="s">
        <v>455</v>
      </c>
      <c r="G617" s="189"/>
      <c r="H617" s="189"/>
      <c r="I617" s="192"/>
      <c r="J617" s="203">
        <f>BK617</f>
        <v>0</v>
      </c>
      <c r="K617" s="189"/>
      <c r="L617" s="194"/>
      <c r="M617" s="195"/>
      <c r="N617" s="196"/>
      <c r="O617" s="196"/>
      <c r="P617" s="197">
        <f>SUM(P618:P628)</f>
        <v>0</v>
      </c>
      <c r="Q617" s="196"/>
      <c r="R617" s="197">
        <f>SUM(R618:R628)</f>
        <v>3.0586400000000005</v>
      </c>
      <c r="S617" s="196"/>
      <c r="T617" s="198">
        <f>SUM(T618:T628)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199" t="s">
        <v>79</v>
      </c>
      <c r="AT617" s="200" t="s">
        <v>70</v>
      </c>
      <c r="AU617" s="200" t="s">
        <v>167</v>
      </c>
      <c r="AY617" s="199" t="s">
        <v>157</v>
      </c>
      <c r="BK617" s="201">
        <f>SUM(BK618:BK628)</f>
        <v>0</v>
      </c>
    </row>
    <row r="618" s="2" customFormat="1" ht="24.15" customHeight="1">
      <c r="A618" s="38"/>
      <c r="B618" s="39"/>
      <c r="C618" s="204" t="s">
        <v>401</v>
      </c>
      <c r="D618" s="204" t="s">
        <v>161</v>
      </c>
      <c r="E618" s="205" t="s">
        <v>181</v>
      </c>
      <c r="F618" s="206" t="s">
        <v>182</v>
      </c>
      <c r="G618" s="207" t="s">
        <v>164</v>
      </c>
      <c r="H618" s="208">
        <v>138.40000000000001</v>
      </c>
      <c r="I618" s="209"/>
      <c r="J618" s="210">
        <f>ROUND(I618*H618,2)</f>
        <v>0</v>
      </c>
      <c r="K618" s="206" t="s">
        <v>165</v>
      </c>
      <c r="L618" s="44"/>
      <c r="M618" s="211" t="s">
        <v>19</v>
      </c>
      <c r="N618" s="212" t="s">
        <v>43</v>
      </c>
      <c r="O618" s="84"/>
      <c r="P618" s="213">
        <f>O618*H618</f>
        <v>0</v>
      </c>
      <c r="Q618" s="213">
        <v>0.00025999999999999998</v>
      </c>
      <c r="R618" s="213">
        <f>Q618*H618</f>
        <v>0.035983999999999995</v>
      </c>
      <c r="S618" s="213">
        <v>0</v>
      </c>
      <c r="T618" s="214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15" t="s">
        <v>166</v>
      </c>
      <c r="AT618" s="215" t="s">
        <v>161</v>
      </c>
      <c r="AU618" s="215" t="s">
        <v>197</v>
      </c>
      <c r="AY618" s="17" t="s">
        <v>157</v>
      </c>
      <c r="BE618" s="216">
        <f>IF(N618="základní",J618,0)</f>
        <v>0</v>
      </c>
      <c r="BF618" s="216">
        <f>IF(N618="snížená",J618,0)</f>
        <v>0</v>
      </c>
      <c r="BG618" s="216">
        <f>IF(N618="zákl. přenesená",J618,0)</f>
        <v>0</v>
      </c>
      <c r="BH618" s="216">
        <f>IF(N618="sníž. přenesená",J618,0)</f>
        <v>0</v>
      </c>
      <c r="BI618" s="216">
        <f>IF(N618="nulová",J618,0)</f>
        <v>0</v>
      </c>
      <c r="BJ618" s="17" t="s">
        <v>167</v>
      </c>
      <c r="BK618" s="216">
        <f>ROUND(I618*H618,2)</f>
        <v>0</v>
      </c>
      <c r="BL618" s="17" t="s">
        <v>166</v>
      </c>
      <c r="BM618" s="215" t="s">
        <v>456</v>
      </c>
    </row>
    <row r="619" s="2" customFormat="1">
      <c r="A619" s="38"/>
      <c r="B619" s="39"/>
      <c r="C619" s="40"/>
      <c r="D619" s="217" t="s">
        <v>169</v>
      </c>
      <c r="E619" s="40"/>
      <c r="F619" s="218" t="s">
        <v>184</v>
      </c>
      <c r="G619" s="40"/>
      <c r="H619" s="40"/>
      <c r="I619" s="219"/>
      <c r="J619" s="40"/>
      <c r="K619" s="40"/>
      <c r="L619" s="44"/>
      <c r="M619" s="220"/>
      <c r="N619" s="221"/>
      <c r="O619" s="84"/>
      <c r="P619" s="84"/>
      <c r="Q619" s="84"/>
      <c r="R619" s="84"/>
      <c r="S619" s="84"/>
      <c r="T619" s="85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7" t="s">
        <v>169</v>
      </c>
      <c r="AU619" s="17" t="s">
        <v>197</v>
      </c>
    </row>
    <row r="620" s="13" customFormat="1">
      <c r="A620" s="13"/>
      <c r="B620" s="222"/>
      <c r="C620" s="223"/>
      <c r="D620" s="217" t="s">
        <v>171</v>
      </c>
      <c r="E620" s="224" t="s">
        <v>19</v>
      </c>
      <c r="F620" s="225" t="s">
        <v>457</v>
      </c>
      <c r="G620" s="223"/>
      <c r="H620" s="224" t="s">
        <v>19</v>
      </c>
      <c r="I620" s="226"/>
      <c r="J620" s="223"/>
      <c r="K620" s="223"/>
      <c r="L620" s="227"/>
      <c r="M620" s="228"/>
      <c r="N620" s="229"/>
      <c r="O620" s="229"/>
      <c r="P620" s="229"/>
      <c r="Q620" s="229"/>
      <c r="R620" s="229"/>
      <c r="S620" s="229"/>
      <c r="T620" s="23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1" t="s">
        <v>171</v>
      </c>
      <c r="AU620" s="231" t="s">
        <v>197</v>
      </c>
      <c r="AV620" s="13" t="s">
        <v>79</v>
      </c>
      <c r="AW620" s="13" t="s">
        <v>33</v>
      </c>
      <c r="AX620" s="13" t="s">
        <v>71</v>
      </c>
      <c r="AY620" s="231" t="s">
        <v>157</v>
      </c>
    </row>
    <row r="621" s="14" customFormat="1">
      <c r="A621" s="14"/>
      <c r="B621" s="232"/>
      <c r="C621" s="233"/>
      <c r="D621" s="217" t="s">
        <v>171</v>
      </c>
      <c r="E621" s="234" t="s">
        <v>19</v>
      </c>
      <c r="F621" s="235" t="s">
        <v>458</v>
      </c>
      <c r="G621" s="233"/>
      <c r="H621" s="236">
        <v>138.40000000000001</v>
      </c>
      <c r="I621" s="237"/>
      <c r="J621" s="233"/>
      <c r="K621" s="233"/>
      <c r="L621" s="238"/>
      <c r="M621" s="239"/>
      <c r="N621" s="240"/>
      <c r="O621" s="240"/>
      <c r="P621" s="240"/>
      <c r="Q621" s="240"/>
      <c r="R621" s="240"/>
      <c r="S621" s="240"/>
      <c r="T621" s="241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2" t="s">
        <v>171</v>
      </c>
      <c r="AU621" s="242" t="s">
        <v>197</v>
      </c>
      <c r="AV621" s="14" t="s">
        <v>167</v>
      </c>
      <c r="AW621" s="14" t="s">
        <v>33</v>
      </c>
      <c r="AX621" s="14" t="s">
        <v>79</v>
      </c>
      <c r="AY621" s="242" t="s">
        <v>157</v>
      </c>
    </row>
    <row r="622" s="2" customFormat="1" ht="37.8" customHeight="1">
      <c r="A622" s="38"/>
      <c r="B622" s="39"/>
      <c r="C622" s="204" t="s">
        <v>459</v>
      </c>
      <c r="D622" s="204" t="s">
        <v>161</v>
      </c>
      <c r="E622" s="205" t="s">
        <v>460</v>
      </c>
      <c r="F622" s="206" t="s">
        <v>461</v>
      </c>
      <c r="G622" s="207" t="s">
        <v>164</v>
      </c>
      <c r="H622" s="208">
        <v>138.40000000000001</v>
      </c>
      <c r="I622" s="209"/>
      <c r="J622" s="210">
        <f>ROUND(I622*H622,2)</f>
        <v>0</v>
      </c>
      <c r="K622" s="206" t="s">
        <v>165</v>
      </c>
      <c r="L622" s="44"/>
      <c r="M622" s="211" t="s">
        <v>19</v>
      </c>
      <c r="N622" s="212" t="s">
        <v>43</v>
      </c>
      <c r="O622" s="84"/>
      <c r="P622" s="213">
        <f>O622*H622</f>
        <v>0</v>
      </c>
      <c r="Q622" s="213">
        <v>0.0095999999999999992</v>
      </c>
      <c r="R622" s="213">
        <f>Q622*H622</f>
        <v>1.32864</v>
      </c>
      <c r="S622" s="213">
        <v>0</v>
      </c>
      <c r="T622" s="214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15" t="s">
        <v>166</v>
      </c>
      <c r="AT622" s="215" t="s">
        <v>161</v>
      </c>
      <c r="AU622" s="215" t="s">
        <v>197</v>
      </c>
      <c r="AY622" s="17" t="s">
        <v>157</v>
      </c>
      <c r="BE622" s="216">
        <f>IF(N622="základní",J622,0)</f>
        <v>0</v>
      </c>
      <c r="BF622" s="216">
        <f>IF(N622="snížená",J622,0)</f>
        <v>0</v>
      </c>
      <c r="BG622" s="216">
        <f>IF(N622="zákl. přenesená",J622,0)</f>
        <v>0</v>
      </c>
      <c r="BH622" s="216">
        <f>IF(N622="sníž. přenesená",J622,0)</f>
        <v>0</v>
      </c>
      <c r="BI622" s="216">
        <f>IF(N622="nulová",J622,0)</f>
        <v>0</v>
      </c>
      <c r="BJ622" s="17" t="s">
        <v>167</v>
      </c>
      <c r="BK622" s="216">
        <f>ROUND(I622*H622,2)</f>
        <v>0</v>
      </c>
      <c r="BL622" s="17" t="s">
        <v>166</v>
      </c>
      <c r="BM622" s="215" t="s">
        <v>462</v>
      </c>
    </row>
    <row r="623" s="2" customFormat="1">
      <c r="A623" s="38"/>
      <c r="B623" s="39"/>
      <c r="C623" s="40"/>
      <c r="D623" s="217" t="s">
        <v>169</v>
      </c>
      <c r="E623" s="40"/>
      <c r="F623" s="218" t="s">
        <v>463</v>
      </c>
      <c r="G623" s="40"/>
      <c r="H623" s="40"/>
      <c r="I623" s="219"/>
      <c r="J623" s="40"/>
      <c r="K623" s="40"/>
      <c r="L623" s="44"/>
      <c r="M623" s="220"/>
      <c r="N623" s="221"/>
      <c r="O623" s="84"/>
      <c r="P623" s="84"/>
      <c r="Q623" s="84"/>
      <c r="R623" s="84"/>
      <c r="S623" s="84"/>
      <c r="T623" s="85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169</v>
      </c>
      <c r="AU623" s="17" t="s">
        <v>197</v>
      </c>
    </row>
    <row r="624" s="13" customFormat="1">
      <c r="A624" s="13"/>
      <c r="B624" s="222"/>
      <c r="C624" s="223"/>
      <c r="D624" s="217" t="s">
        <v>171</v>
      </c>
      <c r="E624" s="224" t="s">
        <v>19</v>
      </c>
      <c r="F624" s="225" t="s">
        <v>457</v>
      </c>
      <c r="G624" s="223"/>
      <c r="H624" s="224" t="s">
        <v>19</v>
      </c>
      <c r="I624" s="226"/>
      <c r="J624" s="223"/>
      <c r="K624" s="223"/>
      <c r="L624" s="227"/>
      <c r="M624" s="228"/>
      <c r="N624" s="229"/>
      <c r="O624" s="229"/>
      <c r="P624" s="229"/>
      <c r="Q624" s="229"/>
      <c r="R624" s="229"/>
      <c r="S624" s="229"/>
      <c r="T624" s="23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1" t="s">
        <v>171</v>
      </c>
      <c r="AU624" s="231" t="s">
        <v>197</v>
      </c>
      <c r="AV624" s="13" t="s">
        <v>79</v>
      </c>
      <c r="AW624" s="13" t="s">
        <v>33</v>
      </c>
      <c r="AX624" s="13" t="s">
        <v>71</v>
      </c>
      <c r="AY624" s="231" t="s">
        <v>157</v>
      </c>
    </row>
    <row r="625" s="14" customFormat="1">
      <c r="A625" s="14"/>
      <c r="B625" s="232"/>
      <c r="C625" s="233"/>
      <c r="D625" s="217" t="s">
        <v>171</v>
      </c>
      <c r="E625" s="234" t="s">
        <v>19</v>
      </c>
      <c r="F625" s="235" t="s">
        <v>458</v>
      </c>
      <c r="G625" s="233"/>
      <c r="H625" s="236">
        <v>138.40000000000001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2" t="s">
        <v>171</v>
      </c>
      <c r="AU625" s="242" t="s">
        <v>197</v>
      </c>
      <c r="AV625" s="14" t="s">
        <v>167</v>
      </c>
      <c r="AW625" s="14" t="s">
        <v>33</v>
      </c>
      <c r="AX625" s="14" t="s">
        <v>79</v>
      </c>
      <c r="AY625" s="242" t="s">
        <v>157</v>
      </c>
    </row>
    <row r="626" s="2" customFormat="1" ht="37.8" customHeight="1">
      <c r="A626" s="38"/>
      <c r="B626" s="39"/>
      <c r="C626" s="254" t="s">
        <v>464</v>
      </c>
      <c r="D626" s="254" t="s">
        <v>202</v>
      </c>
      <c r="E626" s="255" t="s">
        <v>465</v>
      </c>
      <c r="F626" s="256" t="s">
        <v>466</v>
      </c>
      <c r="G626" s="257" t="s">
        <v>164</v>
      </c>
      <c r="H626" s="258">
        <v>141.16800000000001</v>
      </c>
      <c r="I626" s="259"/>
      <c r="J626" s="260">
        <f>ROUND(I626*H626,2)</f>
        <v>0</v>
      </c>
      <c r="K626" s="256" t="s">
        <v>165</v>
      </c>
      <c r="L626" s="261"/>
      <c r="M626" s="262" t="s">
        <v>19</v>
      </c>
      <c r="N626" s="263" t="s">
        <v>43</v>
      </c>
      <c r="O626" s="84"/>
      <c r="P626" s="213">
        <f>O626*H626</f>
        <v>0</v>
      </c>
      <c r="Q626" s="213">
        <v>0.012</v>
      </c>
      <c r="R626" s="213">
        <f>Q626*H626</f>
        <v>1.6940160000000002</v>
      </c>
      <c r="S626" s="213">
        <v>0</v>
      </c>
      <c r="T626" s="214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15" t="s">
        <v>205</v>
      </c>
      <c r="AT626" s="215" t="s">
        <v>202</v>
      </c>
      <c r="AU626" s="215" t="s">
        <v>197</v>
      </c>
      <c r="AY626" s="17" t="s">
        <v>157</v>
      </c>
      <c r="BE626" s="216">
        <f>IF(N626="základní",J626,0)</f>
        <v>0</v>
      </c>
      <c r="BF626" s="216">
        <f>IF(N626="snížená",J626,0)</f>
        <v>0</v>
      </c>
      <c r="BG626" s="216">
        <f>IF(N626="zákl. přenesená",J626,0)</f>
        <v>0</v>
      </c>
      <c r="BH626" s="216">
        <f>IF(N626="sníž. přenesená",J626,0)</f>
        <v>0</v>
      </c>
      <c r="BI626" s="216">
        <f>IF(N626="nulová",J626,0)</f>
        <v>0</v>
      </c>
      <c r="BJ626" s="17" t="s">
        <v>167</v>
      </c>
      <c r="BK626" s="216">
        <f>ROUND(I626*H626,2)</f>
        <v>0</v>
      </c>
      <c r="BL626" s="17" t="s">
        <v>166</v>
      </c>
      <c r="BM626" s="215" t="s">
        <v>467</v>
      </c>
    </row>
    <row r="627" s="2" customFormat="1">
      <c r="A627" s="38"/>
      <c r="B627" s="39"/>
      <c r="C627" s="40"/>
      <c r="D627" s="217" t="s">
        <v>169</v>
      </c>
      <c r="E627" s="40"/>
      <c r="F627" s="218" t="s">
        <v>466</v>
      </c>
      <c r="G627" s="40"/>
      <c r="H627" s="40"/>
      <c r="I627" s="219"/>
      <c r="J627" s="40"/>
      <c r="K627" s="40"/>
      <c r="L627" s="44"/>
      <c r="M627" s="220"/>
      <c r="N627" s="221"/>
      <c r="O627" s="84"/>
      <c r="P627" s="84"/>
      <c r="Q627" s="84"/>
      <c r="R627" s="84"/>
      <c r="S627" s="84"/>
      <c r="T627" s="85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169</v>
      </c>
      <c r="AU627" s="17" t="s">
        <v>197</v>
      </c>
    </row>
    <row r="628" s="14" customFormat="1">
      <c r="A628" s="14"/>
      <c r="B628" s="232"/>
      <c r="C628" s="233"/>
      <c r="D628" s="217" t="s">
        <v>171</v>
      </c>
      <c r="E628" s="233"/>
      <c r="F628" s="235" t="s">
        <v>468</v>
      </c>
      <c r="G628" s="233"/>
      <c r="H628" s="236">
        <v>141.16800000000001</v>
      </c>
      <c r="I628" s="237"/>
      <c r="J628" s="233"/>
      <c r="K628" s="233"/>
      <c r="L628" s="238"/>
      <c r="M628" s="239"/>
      <c r="N628" s="240"/>
      <c r="O628" s="240"/>
      <c r="P628" s="240"/>
      <c r="Q628" s="240"/>
      <c r="R628" s="240"/>
      <c r="S628" s="240"/>
      <c r="T628" s="241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2" t="s">
        <v>171</v>
      </c>
      <c r="AU628" s="242" t="s">
        <v>197</v>
      </c>
      <c r="AV628" s="14" t="s">
        <v>167</v>
      </c>
      <c r="AW628" s="14" t="s">
        <v>4</v>
      </c>
      <c r="AX628" s="14" t="s">
        <v>79</v>
      </c>
      <c r="AY628" s="242" t="s">
        <v>157</v>
      </c>
    </row>
    <row r="629" s="12" customFormat="1" ht="20.88" customHeight="1">
      <c r="A629" s="12"/>
      <c r="B629" s="188"/>
      <c r="C629" s="189"/>
      <c r="D629" s="190" t="s">
        <v>70</v>
      </c>
      <c r="E629" s="202" t="s">
        <v>469</v>
      </c>
      <c r="F629" s="202" t="s">
        <v>470</v>
      </c>
      <c r="G629" s="189"/>
      <c r="H629" s="189"/>
      <c r="I629" s="192"/>
      <c r="J629" s="203">
        <f>BK629</f>
        <v>0</v>
      </c>
      <c r="K629" s="189"/>
      <c r="L629" s="194"/>
      <c r="M629" s="195"/>
      <c r="N629" s="196"/>
      <c r="O629" s="196"/>
      <c r="P629" s="197">
        <f>SUM(P630:P653)</f>
        <v>0</v>
      </c>
      <c r="Q629" s="196"/>
      <c r="R629" s="197">
        <f>SUM(R630:R653)</f>
        <v>1.0449912000000001</v>
      </c>
      <c r="S629" s="196"/>
      <c r="T629" s="198">
        <f>SUM(T630:T653)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199" t="s">
        <v>79</v>
      </c>
      <c r="AT629" s="200" t="s">
        <v>70</v>
      </c>
      <c r="AU629" s="200" t="s">
        <v>167</v>
      </c>
      <c r="AY629" s="199" t="s">
        <v>157</v>
      </c>
      <c r="BK629" s="201">
        <f>SUM(BK630:BK653)</f>
        <v>0</v>
      </c>
    </row>
    <row r="630" s="2" customFormat="1" ht="14.4" customHeight="1">
      <c r="A630" s="38"/>
      <c r="B630" s="39"/>
      <c r="C630" s="204" t="s">
        <v>471</v>
      </c>
      <c r="D630" s="204" t="s">
        <v>161</v>
      </c>
      <c r="E630" s="205" t="s">
        <v>472</v>
      </c>
      <c r="F630" s="206" t="s">
        <v>473</v>
      </c>
      <c r="G630" s="207" t="s">
        <v>164</v>
      </c>
      <c r="H630" s="208">
        <v>5.0599999999999996</v>
      </c>
      <c r="I630" s="209"/>
      <c r="J630" s="210">
        <f>ROUND(I630*H630,2)</f>
        <v>0</v>
      </c>
      <c r="K630" s="206" t="s">
        <v>165</v>
      </c>
      <c r="L630" s="44"/>
      <c r="M630" s="211" t="s">
        <v>19</v>
      </c>
      <c r="N630" s="212" t="s">
        <v>43</v>
      </c>
      <c r="O630" s="84"/>
      <c r="P630" s="213">
        <f>O630*H630</f>
        <v>0</v>
      </c>
      <c r="Q630" s="213">
        <v>0.013520000000000001</v>
      </c>
      <c r="R630" s="213">
        <f>Q630*H630</f>
        <v>0.068411200000000005</v>
      </c>
      <c r="S630" s="213">
        <v>0</v>
      </c>
      <c r="T630" s="214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15" t="s">
        <v>166</v>
      </c>
      <c r="AT630" s="215" t="s">
        <v>161</v>
      </c>
      <c r="AU630" s="215" t="s">
        <v>197</v>
      </c>
      <c r="AY630" s="17" t="s">
        <v>157</v>
      </c>
      <c r="BE630" s="216">
        <f>IF(N630="základní",J630,0)</f>
        <v>0</v>
      </c>
      <c r="BF630" s="216">
        <f>IF(N630="snížená",J630,0)</f>
        <v>0</v>
      </c>
      <c r="BG630" s="216">
        <f>IF(N630="zákl. přenesená",J630,0)</f>
        <v>0</v>
      </c>
      <c r="BH630" s="216">
        <f>IF(N630="sníž. přenesená",J630,0)</f>
        <v>0</v>
      </c>
      <c r="BI630" s="216">
        <f>IF(N630="nulová",J630,0)</f>
        <v>0</v>
      </c>
      <c r="BJ630" s="17" t="s">
        <v>167</v>
      </c>
      <c r="BK630" s="216">
        <f>ROUND(I630*H630,2)</f>
        <v>0</v>
      </c>
      <c r="BL630" s="17" t="s">
        <v>166</v>
      </c>
      <c r="BM630" s="215" t="s">
        <v>474</v>
      </c>
    </row>
    <row r="631" s="2" customFormat="1">
      <c r="A631" s="38"/>
      <c r="B631" s="39"/>
      <c r="C631" s="40"/>
      <c r="D631" s="217" t="s">
        <v>169</v>
      </c>
      <c r="E631" s="40"/>
      <c r="F631" s="218" t="s">
        <v>475</v>
      </c>
      <c r="G631" s="40"/>
      <c r="H631" s="40"/>
      <c r="I631" s="219"/>
      <c r="J631" s="40"/>
      <c r="K631" s="40"/>
      <c r="L631" s="44"/>
      <c r="M631" s="220"/>
      <c r="N631" s="221"/>
      <c r="O631" s="84"/>
      <c r="P631" s="84"/>
      <c r="Q631" s="84"/>
      <c r="R631" s="84"/>
      <c r="S631" s="84"/>
      <c r="T631" s="85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7" t="s">
        <v>169</v>
      </c>
      <c r="AU631" s="17" t="s">
        <v>197</v>
      </c>
    </row>
    <row r="632" s="13" customFormat="1">
      <c r="A632" s="13"/>
      <c r="B632" s="222"/>
      <c r="C632" s="223"/>
      <c r="D632" s="217" t="s">
        <v>171</v>
      </c>
      <c r="E632" s="224" t="s">
        <v>19</v>
      </c>
      <c r="F632" s="225" t="s">
        <v>233</v>
      </c>
      <c r="G632" s="223"/>
      <c r="H632" s="224" t="s">
        <v>19</v>
      </c>
      <c r="I632" s="226"/>
      <c r="J632" s="223"/>
      <c r="K632" s="223"/>
      <c r="L632" s="227"/>
      <c r="M632" s="228"/>
      <c r="N632" s="229"/>
      <c r="O632" s="229"/>
      <c r="P632" s="229"/>
      <c r="Q632" s="229"/>
      <c r="R632" s="229"/>
      <c r="S632" s="229"/>
      <c r="T632" s="23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1" t="s">
        <v>171</v>
      </c>
      <c r="AU632" s="231" t="s">
        <v>197</v>
      </c>
      <c r="AV632" s="13" t="s">
        <v>79</v>
      </c>
      <c r="AW632" s="13" t="s">
        <v>33</v>
      </c>
      <c r="AX632" s="13" t="s">
        <v>71</v>
      </c>
      <c r="AY632" s="231" t="s">
        <v>157</v>
      </c>
    </row>
    <row r="633" s="14" customFormat="1">
      <c r="A633" s="14"/>
      <c r="B633" s="232"/>
      <c r="C633" s="233"/>
      <c r="D633" s="217" t="s">
        <v>171</v>
      </c>
      <c r="E633" s="234" t="s">
        <v>19</v>
      </c>
      <c r="F633" s="235" t="s">
        <v>476</v>
      </c>
      <c r="G633" s="233"/>
      <c r="H633" s="236">
        <v>5.0599999999999996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2" t="s">
        <v>171</v>
      </c>
      <c r="AU633" s="242" t="s">
        <v>197</v>
      </c>
      <c r="AV633" s="14" t="s">
        <v>167</v>
      </c>
      <c r="AW633" s="14" t="s">
        <v>33</v>
      </c>
      <c r="AX633" s="14" t="s">
        <v>79</v>
      </c>
      <c r="AY633" s="242" t="s">
        <v>157</v>
      </c>
    </row>
    <row r="634" s="2" customFormat="1" ht="14.4" customHeight="1">
      <c r="A634" s="38"/>
      <c r="B634" s="39"/>
      <c r="C634" s="204" t="s">
        <v>477</v>
      </c>
      <c r="D634" s="204" t="s">
        <v>161</v>
      </c>
      <c r="E634" s="205" t="s">
        <v>478</v>
      </c>
      <c r="F634" s="206" t="s">
        <v>479</v>
      </c>
      <c r="G634" s="207" t="s">
        <v>164</v>
      </c>
      <c r="H634" s="208">
        <v>5.0599999999999996</v>
      </c>
      <c r="I634" s="209"/>
      <c r="J634" s="210">
        <f>ROUND(I634*H634,2)</f>
        <v>0</v>
      </c>
      <c r="K634" s="206" t="s">
        <v>165</v>
      </c>
      <c r="L634" s="44"/>
      <c r="M634" s="211" t="s">
        <v>19</v>
      </c>
      <c r="N634" s="212" t="s">
        <v>43</v>
      </c>
      <c r="O634" s="84"/>
      <c r="P634" s="213">
        <f>O634*H634</f>
        <v>0</v>
      </c>
      <c r="Q634" s="213">
        <v>0</v>
      </c>
      <c r="R634" s="213">
        <f>Q634*H634</f>
        <v>0</v>
      </c>
      <c r="S634" s="213">
        <v>0</v>
      </c>
      <c r="T634" s="214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15" t="s">
        <v>166</v>
      </c>
      <c r="AT634" s="215" t="s">
        <v>161</v>
      </c>
      <c r="AU634" s="215" t="s">
        <v>197</v>
      </c>
      <c r="AY634" s="17" t="s">
        <v>157</v>
      </c>
      <c r="BE634" s="216">
        <f>IF(N634="základní",J634,0)</f>
        <v>0</v>
      </c>
      <c r="BF634" s="216">
        <f>IF(N634="snížená",J634,0)</f>
        <v>0</v>
      </c>
      <c r="BG634" s="216">
        <f>IF(N634="zákl. přenesená",J634,0)</f>
        <v>0</v>
      </c>
      <c r="BH634" s="216">
        <f>IF(N634="sníž. přenesená",J634,0)</f>
        <v>0</v>
      </c>
      <c r="BI634" s="216">
        <f>IF(N634="nulová",J634,0)</f>
        <v>0</v>
      </c>
      <c r="BJ634" s="17" t="s">
        <v>167</v>
      </c>
      <c r="BK634" s="216">
        <f>ROUND(I634*H634,2)</f>
        <v>0</v>
      </c>
      <c r="BL634" s="17" t="s">
        <v>166</v>
      </c>
      <c r="BM634" s="215" t="s">
        <v>480</v>
      </c>
    </row>
    <row r="635" s="2" customFormat="1">
      <c r="A635" s="38"/>
      <c r="B635" s="39"/>
      <c r="C635" s="40"/>
      <c r="D635" s="217" t="s">
        <v>169</v>
      </c>
      <c r="E635" s="40"/>
      <c r="F635" s="218" t="s">
        <v>481</v>
      </c>
      <c r="G635" s="40"/>
      <c r="H635" s="40"/>
      <c r="I635" s="219"/>
      <c r="J635" s="40"/>
      <c r="K635" s="40"/>
      <c r="L635" s="44"/>
      <c r="M635" s="220"/>
      <c r="N635" s="221"/>
      <c r="O635" s="84"/>
      <c r="P635" s="84"/>
      <c r="Q635" s="84"/>
      <c r="R635" s="84"/>
      <c r="S635" s="84"/>
      <c r="T635" s="85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7" t="s">
        <v>169</v>
      </c>
      <c r="AU635" s="17" t="s">
        <v>197</v>
      </c>
    </row>
    <row r="636" s="13" customFormat="1">
      <c r="A636" s="13"/>
      <c r="B636" s="222"/>
      <c r="C636" s="223"/>
      <c r="D636" s="217" t="s">
        <v>171</v>
      </c>
      <c r="E636" s="224" t="s">
        <v>19</v>
      </c>
      <c r="F636" s="225" t="s">
        <v>233</v>
      </c>
      <c r="G636" s="223"/>
      <c r="H636" s="224" t="s">
        <v>19</v>
      </c>
      <c r="I636" s="226"/>
      <c r="J636" s="223"/>
      <c r="K636" s="223"/>
      <c r="L636" s="227"/>
      <c r="M636" s="228"/>
      <c r="N636" s="229"/>
      <c r="O636" s="229"/>
      <c r="P636" s="229"/>
      <c r="Q636" s="229"/>
      <c r="R636" s="229"/>
      <c r="S636" s="229"/>
      <c r="T636" s="23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1" t="s">
        <v>171</v>
      </c>
      <c r="AU636" s="231" t="s">
        <v>197</v>
      </c>
      <c r="AV636" s="13" t="s">
        <v>79</v>
      </c>
      <c r="AW636" s="13" t="s">
        <v>33</v>
      </c>
      <c r="AX636" s="13" t="s">
        <v>71</v>
      </c>
      <c r="AY636" s="231" t="s">
        <v>157</v>
      </c>
    </row>
    <row r="637" s="14" customFormat="1">
      <c r="A637" s="14"/>
      <c r="B637" s="232"/>
      <c r="C637" s="233"/>
      <c r="D637" s="217" t="s">
        <v>171</v>
      </c>
      <c r="E637" s="234" t="s">
        <v>19</v>
      </c>
      <c r="F637" s="235" t="s">
        <v>476</v>
      </c>
      <c r="G637" s="233"/>
      <c r="H637" s="236">
        <v>5.0599999999999996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2" t="s">
        <v>171</v>
      </c>
      <c r="AU637" s="242" t="s">
        <v>197</v>
      </c>
      <c r="AV637" s="14" t="s">
        <v>167</v>
      </c>
      <c r="AW637" s="14" t="s">
        <v>33</v>
      </c>
      <c r="AX637" s="14" t="s">
        <v>79</v>
      </c>
      <c r="AY637" s="242" t="s">
        <v>157</v>
      </c>
    </row>
    <row r="638" s="2" customFormat="1" ht="24.15" customHeight="1">
      <c r="A638" s="38"/>
      <c r="B638" s="39"/>
      <c r="C638" s="204" t="s">
        <v>482</v>
      </c>
      <c r="D638" s="204" t="s">
        <v>161</v>
      </c>
      <c r="E638" s="205" t="s">
        <v>483</v>
      </c>
      <c r="F638" s="206" t="s">
        <v>484</v>
      </c>
      <c r="G638" s="207" t="s">
        <v>164</v>
      </c>
      <c r="H638" s="208">
        <v>5.0599999999999996</v>
      </c>
      <c r="I638" s="209"/>
      <c r="J638" s="210">
        <f>ROUND(I638*H638,2)</f>
        <v>0</v>
      </c>
      <c r="K638" s="206" t="s">
        <v>165</v>
      </c>
      <c r="L638" s="44"/>
      <c r="M638" s="211" t="s">
        <v>19</v>
      </c>
      <c r="N638" s="212" t="s">
        <v>43</v>
      </c>
      <c r="O638" s="84"/>
      <c r="P638" s="213">
        <f>O638*H638</f>
        <v>0</v>
      </c>
      <c r="Q638" s="213">
        <v>0.105</v>
      </c>
      <c r="R638" s="213">
        <f>Q638*H638</f>
        <v>0.53129999999999999</v>
      </c>
      <c r="S638" s="213">
        <v>0</v>
      </c>
      <c r="T638" s="214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15" t="s">
        <v>166</v>
      </c>
      <c r="AT638" s="215" t="s">
        <v>161</v>
      </c>
      <c r="AU638" s="215" t="s">
        <v>197</v>
      </c>
      <c r="AY638" s="17" t="s">
        <v>157</v>
      </c>
      <c r="BE638" s="216">
        <f>IF(N638="základní",J638,0)</f>
        <v>0</v>
      </c>
      <c r="BF638" s="216">
        <f>IF(N638="snížená",J638,0)</f>
        <v>0</v>
      </c>
      <c r="BG638" s="216">
        <f>IF(N638="zákl. přenesená",J638,0)</f>
        <v>0</v>
      </c>
      <c r="BH638" s="216">
        <f>IF(N638="sníž. přenesená",J638,0)</f>
        <v>0</v>
      </c>
      <c r="BI638" s="216">
        <f>IF(N638="nulová",J638,0)</f>
        <v>0</v>
      </c>
      <c r="BJ638" s="17" t="s">
        <v>167</v>
      </c>
      <c r="BK638" s="216">
        <f>ROUND(I638*H638,2)</f>
        <v>0</v>
      </c>
      <c r="BL638" s="17" t="s">
        <v>166</v>
      </c>
      <c r="BM638" s="215" t="s">
        <v>485</v>
      </c>
    </row>
    <row r="639" s="2" customFormat="1">
      <c r="A639" s="38"/>
      <c r="B639" s="39"/>
      <c r="C639" s="40"/>
      <c r="D639" s="217" t="s">
        <v>169</v>
      </c>
      <c r="E639" s="40"/>
      <c r="F639" s="218" t="s">
        <v>486</v>
      </c>
      <c r="G639" s="40"/>
      <c r="H639" s="40"/>
      <c r="I639" s="219"/>
      <c r="J639" s="40"/>
      <c r="K639" s="40"/>
      <c r="L639" s="44"/>
      <c r="M639" s="220"/>
      <c r="N639" s="221"/>
      <c r="O639" s="84"/>
      <c r="P639" s="84"/>
      <c r="Q639" s="84"/>
      <c r="R639" s="84"/>
      <c r="S639" s="84"/>
      <c r="T639" s="85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169</v>
      </c>
      <c r="AU639" s="17" t="s">
        <v>197</v>
      </c>
    </row>
    <row r="640" s="13" customFormat="1">
      <c r="A640" s="13"/>
      <c r="B640" s="222"/>
      <c r="C640" s="223"/>
      <c r="D640" s="217" t="s">
        <v>171</v>
      </c>
      <c r="E640" s="224" t="s">
        <v>19</v>
      </c>
      <c r="F640" s="225" t="s">
        <v>233</v>
      </c>
      <c r="G640" s="223"/>
      <c r="H640" s="224" t="s">
        <v>19</v>
      </c>
      <c r="I640" s="226"/>
      <c r="J640" s="223"/>
      <c r="K640" s="223"/>
      <c r="L640" s="227"/>
      <c r="M640" s="228"/>
      <c r="N640" s="229"/>
      <c r="O640" s="229"/>
      <c r="P640" s="229"/>
      <c r="Q640" s="229"/>
      <c r="R640" s="229"/>
      <c r="S640" s="229"/>
      <c r="T640" s="23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1" t="s">
        <v>171</v>
      </c>
      <c r="AU640" s="231" t="s">
        <v>197</v>
      </c>
      <c r="AV640" s="13" t="s">
        <v>79</v>
      </c>
      <c r="AW640" s="13" t="s">
        <v>33</v>
      </c>
      <c r="AX640" s="13" t="s">
        <v>71</v>
      </c>
      <c r="AY640" s="231" t="s">
        <v>157</v>
      </c>
    </row>
    <row r="641" s="14" customFormat="1">
      <c r="A641" s="14"/>
      <c r="B641" s="232"/>
      <c r="C641" s="233"/>
      <c r="D641" s="217" t="s">
        <v>171</v>
      </c>
      <c r="E641" s="234" t="s">
        <v>19</v>
      </c>
      <c r="F641" s="235" t="s">
        <v>476</v>
      </c>
      <c r="G641" s="233"/>
      <c r="H641" s="236">
        <v>5.0599999999999996</v>
      </c>
      <c r="I641" s="237"/>
      <c r="J641" s="233"/>
      <c r="K641" s="233"/>
      <c r="L641" s="238"/>
      <c r="M641" s="239"/>
      <c r="N641" s="240"/>
      <c r="O641" s="240"/>
      <c r="P641" s="240"/>
      <c r="Q641" s="240"/>
      <c r="R641" s="240"/>
      <c r="S641" s="240"/>
      <c r="T641" s="24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2" t="s">
        <v>171</v>
      </c>
      <c r="AU641" s="242" t="s">
        <v>197</v>
      </c>
      <c r="AV641" s="14" t="s">
        <v>167</v>
      </c>
      <c r="AW641" s="14" t="s">
        <v>33</v>
      </c>
      <c r="AX641" s="14" t="s">
        <v>79</v>
      </c>
      <c r="AY641" s="242" t="s">
        <v>157</v>
      </c>
    </row>
    <row r="642" s="2" customFormat="1" ht="14.4" customHeight="1">
      <c r="A642" s="38"/>
      <c r="B642" s="39"/>
      <c r="C642" s="204" t="s">
        <v>487</v>
      </c>
      <c r="D642" s="204" t="s">
        <v>161</v>
      </c>
      <c r="E642" s="205" t="s">
        <v>488</v>
      </c>
      <c r="F642" s="206" t="s">
        <v>489</v>
      </c>
      <c r="G642" s="207" t="s">
        <v>164</v>
      </c>
      <c r="H642" s="208">
        <v>5.0599999999999996</v>
      </c>
      <c r="I642" s="209"/>
      <c r="J642" s="210">
        <f>ROUND(I642*H642,2)</f>
        <v>0</v>
      </c>
      <c r="K642" s="206" t="s">
        <v>165</v>
      </c>
      <c r="L642" s="44"/>
      <c r="M642" s="211" t="s">
        <v>19</v>
      </c>
      <c r="N642" s="212" t="s">
        <v>43</v>
      </c>
      <c r="O642" s="84"/>
      <c r="P642" s="213">
        <f>O642*H642</f>
        <v>0</v>
      </c>
      <c r="Q642" s="213">
        <v>0.087999999999999995</v>
      </c>
      <c r="R642" s="213">
        <f>Q642*H642</f>
        <v>0.44527999999999995</v>
      </c>
      <c r="S642" s="213">
        <v>0</v>
      </c>
      <c r="T642" s="214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15" t="s">
        <v>166</v>
      </c>
      <c r="AT642" s="215" t="s">
        <v>161</v>
      </c>
      <c r="AU642" s="215" t="s">
        <v>197</v>
      </c>
      <c r="AY642" s="17" t="s">
        <v>157</v>
      </c>
      <c r="BE642" s="216">
        <f>IF(N642="základní",J642,0)</f>
        <v>0</v>
      </c>
      <c r="BF642" s="216">
        <f>IF(N642="snížená",J642,0)</f>
        <v>0</v>
      </c>
      <c r="BG642" s="216">
        <f>IF(N642="zákl. přenesená",J642,0)</f>
        <v>0</v>
      </c>
      <c r="BH642" s="216">
        <f>IF(N642="sníž. přenesená",J642,0)</f>
        <v>0</v>
      </c>
      <c r="BI642" s="216">
        <f>IF(N642="nulová",J642,0)</f>
        <v>0</v>
      </c>
      <c r="BJ642" s="17" t="s">
        <v>167</v>
      </c>
      <c r="BK642" s="216">
        <f>ROUND(I642*H642,2)</f>
        <v>0</v>
      </c>
      <c r="BL642" s="17" t="s">
        <v>166</v>
      </c>
      <c r="BM642" s="215" t="s">
        <v>490</v>
      </c>
    </row>
    <row r="643" s="2" customFormat="1">
      <c r="A643" s="38"/>
      <c r="B643" s="39"/>
      <c r="C643" s="40"/>
      <c r="D643" s="217" t="s">
        <v>169</v>
      </c>
      <c r="E643" s="40"/>
      <c r="F643" s="218" t="s">
        <v>491</v>
      </c>
      <c r="G643" s="40"/>
      <c r="H643" s="40"/>
      <c r="I643" s="219"/>
      <c r="J643" s="40"/>
      <c r="K643" s="40"/>
      <c r="L643" s="44"/>
      <c r="M643" s="220"/>
      <c r="N643" s="221"/>
      <c r="O643" s="84"/>
      <c r="P643" s="84"/>
      <c r="Q643" s="84"/>
      <c r="R643" s="84"/>
      <c r="S643" s="84"/>
      <c r="T643" s="85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169</v>
      </c>
      <c r="AU643" s="17" t="s">
        <v>197</v>
      </c>
    </row>
    <row r="644" s="13" customFormat="1">
      <c r="A644" s="13"/>
      <c r="B644" s="222"/>
      <c r="C644" s="223"/>
      <c r="D644" s="217" t="s">
        <v>171</v>
      </c>
      <c r="E644" s="224" t="s">
        <v>19</v>
      </c>
      <c r="F644" s="225" t="s">
        <v>233</v>
      </c>
      <c r="G644" s="223"/>
      <c r="H644" s="224" t="s">
        <v>19</v>
      </c>
      <c r="I644" s="226"/>
      <c r="J644" s="223"/>
      <c r="K644" s="223"/>
      <c r="L644" s="227"/>
      <c r="M644" s="228"/>
      <c r="N644" s="229"/>
      <c r="O644" s="229"/>
      <c r="P644" s="229"/>
      <c r="Q644" s="229"/>
      <c r="R644" s="229"/>
      <c r="S644" s="229"/>
      <c r="T644" s="23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1" t="s">
        <v>171</v>
      </c>
      <c r="AU644" s="231" t="s">
        <v>197</v>
      </c>
      <c r="AV644" s="13" t="s">
        <v>79</v>
      </c>
      <c r="AW644" s="13" t="s">
        <v>33</v>
      </c>
      <c r="AX644" s="13" t="s">
        <v>71</v>
      </c>
      <c r="AY644" s="231" t="s">
        <v>157</v>
      </c>
    </row>
    <row r="645" s="14" customFormat="1">
      <c r="A645" s="14"/>
      <c r="B645" s="232"/>
      <c r="C645" s="233"/>
      <c r="D645" s="217" t="s">
        <v>171</v>
      </c>
      <c r="E645" s="234" t="s">
        <v>19</v>
      </c>
      <c r="F645" s="235" t="s">
        <v>476</v>
      </c>
      <c r="G645" s="233"/>
      <c r="H645" s="236">
        <v>5.0599999999999996</v>
      </c>
      <c r="I645" s="237"/>
      <c r="J645" s="233"/>
      <c r="K645" s="233"/>
      <c r="L645" s="238"/>
      <c r="M645" s="239"/>
      <c r="N645" s="240"/>
      <c r="O645" s="240"/>
      <c r="P645" s="240"/>
      <c r="Q645" s="240"/>
      <c r="R645" s="240"/>
      <c r="S645" s="240"/>
      <c r="T645" s="24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2" t="s">
        <v>171</v>
      </c>
      <c r="AU645" s="242" t="s">
        <v>197</v>
      </c>
      <c r="AV645" s="14" t="s">
        <v>167</v>
      </c>
      <c r="AW645" s="14" t="s">
        <v>33</v>
      </c>
      <c r="AX645" s="14" t="s">
        <v>79</v>
      </c>
      <c r="AY645" s="242" t="s">
        <v>157</v>
      </c>
    </row>
    <row r="646" s="2" customFormat="1" ht="24.15" customHeight="1">
      <c r="A646" s="38"/>
      <c r="B646" s="39"/>
      <c r="C646" s="204" t="s">
        <v>492</v>
      </c>
      <c r="D646" s="204" t="s">
        <v>161</v>
      </c>
      <c r="E646" s="205" t="s">
        <v>493</v>
      </c>
      <c r="F646" s="206" t="s">
        <v>494</v>
      </c>
      <c r="G646" s="207" t="s">
        <v>164</v>
      </c>
      <c r="H646" s="208">
        <v>5.0599999999999996</v>
      </c>
      <c r="I646" s="209"/>
      <c r="J646" s="210">
        <f>ROUND(I646*H646,2)</f>
        <v>0</v>
      </c>
      <c r="K646" s="206" t="s">
        <v>165</v>
      </c>
      <c r="L646" s="44"/>
      <c r="M646" s="211" t="s">
        <v>19</v>
      </c>
      <c r="N646" s="212" t="s">
        <v>43</v>
      </c>
      <c r="O646" s="84"/>
      <c r="P646" s="213">
        <f>O646*H646</f>
        <v>0</v>
      </c>
      <c r="Q646" s="213">
        <v>0</v>
      </c>
      <c r="R646" s="213">
        <f>Q646*H646</f>
        <v>0</v>
      </c>
      <c r="S646" s="213">
        <v>0</v>
      </c>
      <c r="T646" s="214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15" t="s">
        <v>166</v>
      </c>
      <c r="AT646" s="215" t="s">
        <v>161</v>
      </c>
      <c r="AU646" s="215" t="s">
        <v>197</v>
      </c>
      <c r="AY646" s="17" t="s">
        <v>157</v>
      </c>
      <c r="BE646" s="216">
        <f>IF(N646="základní",J646,0)</f>
        <v>0</v>
      </c>
      <c r="BF646" s="216">
        <f>IF(N646="snížená",J646,0)</f>
        <v>0</v>
      </c>
      <c r="BG646" s="216">
        <f>IF(N646="zákl. přenesená",J646,0)</f>
        <v>0</v>
      </c>
      <c r="BH646" s="216">
        <f>IF(N646="sníž. přenesená",J646,0)</f>
        <v>0</v>
      </c>
      <c r="BI646" s="216">
        <f>IF(N646="nulová",J646,0)</f>
        <v>0</v>
      </c>
      <c r="BJ646" s="17" t="s">
        <v>167</v>
      </c>
      <c r="BK646" s="216">
        <f>ROUND(I646*H646,2)</f>
        <v>0</v>
      </c>
      <c r="BL646" s="17" t="s">
        <v>166</v>
      </c>
      <c r="BM646" s="215" t="s">
        <v>495</v>
      </c>
    </row>
    <row r="647" s="2" customFormat="1">
      <c r="A647" s="38"/>
      <c r="B647" s="39"/>
      <c r="C647" s="40"/>
      <c r="D647" s="217" t="s">
        <v>169</v>
      </c>
      <c r="E647" s="40"/>
      <c r="F647" s="218" t="s">
        <v>496</v>
      </c>
      <c r="G647" s="40"/>
      <c r="H647" s="40"/>
      <c r="I647" s="219"/>
      <c r="J647" s="40"/>
      <c r="K647" s="40"/>
      <c r="L647" s="44"/>
      <c r="M647" s="220"/>
      <c r="N647" s="221"/>
      <c r="O647" s="84"/>
      <c r="P647" s="84"/>
      <c r="Q647" s="84"/>
      <c r="R647" s="84"/>
      <c r="S647" s="84"/>
      <c r="T647" s="85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T647" s="17" t="s">
        <v>169</v>
      </c>
      <c r="AU647" s="17" t="s">
        <v>197</v>
      </c>
    </row>
    <row r="648" s="13" customFormat="1">
      <c r="A648" s="13"/>
      <c r="B648" s="222"/>
      <c r="C648" s="223"/>
      <c r="D648" s="217" t="s">
        <v>171</v>
      </c>
      <c r="E648" s="224" t="s">
        <v>19</v>
      </c>
      <c r="F648" s="225" t="s">
        <v>233</v>
      </c>
      <c r="G648" s="223"/>
      <c r="H648" s="224" t="s">
        <v>19</v>
      </c>
      <c r="I648" s="226"/>
      <c r="J648" s="223"/>
      <c r="K648" s="223"/>
      <c r="L648" s="227"/>
      <c r="M648" s="228"/>
      <c r="N648" s="229"/>
      <c r="O648" s="229"/>
      <c r="P648" s="229"/>
      <c r="Q648" s="229"/>
      <c r="R648" s="229"/>
      <c r="S648" s="229"/>
      <c r="T648" s="23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1" t="s">
        <v>171</v>
      </c>
      <c r="AU648" s="231" t="s">
        <v>197</v>
      </c>
      <c r="AV648" s="13" t="s">
        <v>79</v>
      </c>
      <c r="AW648" s="13" t="s">
        <v>33</v>
      </c>
      <c r="AX648" s="13" t="s">
        <v>71</v>
      </c>
      <c r="AY648" s="231" t="s">
        <v>157</v>
      </c>
    </row>
    <row r="649" s="14" customFormat="1">
      <c r="A649" s="14"/>
      <c r="B649" s="232"/>
      <c r="C649" s="233"/>
      <c r="D649" s="217" t="s">
        <v>171</v>
      </c>
      <c r="E649" s="234" t="s">
        <v>19</v>
      </c>
      <c r="F649" s="235" t="s">
        <v>476</v>
      </c>
      <c r="G649" s="233"/>
      <c r="H649" s="236">
        <v>5.0599999999999996</v>
      </c>
      <c r="I649" s="237"/>
      <c r="J649" s="233"/>
      <c r="K649" s="233"/>
      <c r="L649" s="238"/>
      <c r="M649" s="239"/>
      <c r="N649" s="240"/>
      <c r="O649" s="240"/>
      <c r="P649" s="240"/>
      <c r="Q649" s="240"/>
      <c r="R649" s="240"/>
      <c r="S649" s="240"/>
      <c r="T649" s="241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2" t="s">
        <v>171</v>
      </c>
      <c r="AU649" s="242" t="s">
        <v>197</v>
      </c>
      <c r="AV649" s="14" t="s">
        <v>167</v>
      </c>
      <c r="AW649" s="14" t="s">
        <v>33</v>
      </c>
      <c r="AX649" s="14" t="s">
        <v>79</v>
      </c>
      <c r="AY649" s="242" t="s">
        <v>157</v>
      </c>
    </row>
    <row r="650" s="2" customFormat="1" ht="14.4" customHeight="1">
      <c r="A650" s="38"/>
      <c r="B650" s="39"/>
      <c r="C650" s="204" t="s">
        <v>497</v>
      </c>
      <c r="D650" s="204" t="s">
        <v>161</v>
      </c>
      <c r="E650" s="205" t="s">
        <v>498</v>
      </c>
      <c r="F650" s="206" t="s">
        <v>499</v>
      </c>
      <c r="G650" s="207" t="s">
        <v>164</v>
      </c>
      <c r="H650" s="208">
        <v>5.0599999999999996</v>
      </c>
      <c r="I650" s="209"/>
      <c r="J650" s="210">
        <f>ROUND(I650*H650,2)</f>
        <v>0</v>
      </c>
      <c r="K650" s="206" t="s">
        <v>165</v>
      </c>
      <c r="L650" s="44"/>
      <c r="M650" s="211" t="s">
        <v>19</v>
      </c>
      <c r="N650" s="212" t="s">
        <v>43</v>
      </c>
      <c r="O650" s="84"/>
      <c r="P650" s="213">
        <f>O650*H650</f>
        <v>0</v>
      </c>
      <c r="Q650" s="213">
        <v>0</v>
      </c>
      <c r="R650" s="213">
        <f>Q650*H650</f>
        <v>0</v>
      </c>
      <c r="S650" s="213">
        <v>0</v>
      </c>
      <c r="T650" s="214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15" t="s">
        <v>166</v>
      </c>
      <c r="AT650" s="215" t="s">
        <v>161</v>
      </c>
      <c r="AU650" s="215" t="s">
        <v>197</v>
      </c>
      <c r="AY650" s="17" t="s">
        <v>157</v>
      </c>
      <c r="BE650" s="216">
        <f>IF(N650="základní",J650,0)</f>
        <v>0</v>
      </c>
      <c r="BF650" s="216">
        <f>IF(N650="snížená",J650,0)</f>
        <v>0</v>
      </c>
      <c r="BG650" s="216">
        <f>IF(N650="zákl. přenesená",J650,0)</f>
        <v>0</v>
      </c>
      <c r="BH650" s="216">
        <f>IF(N650="sníž. přenesená",J650,0)</f>
        <v>0</v>
      </c>
      <c r="BI650" s="216">
        <f>IF(N650="nulová",J650,0)</f>
        <v>0</v>
      </c>
      <c r="BJ650" s="17" t="s">
        <v>167</v>
      </c>
      <c r="BK650" s="216">
        <f>ROUND(I650*H650,2)</f>
        <v>0</v>
      </c>
      <c r="BL650" s="17" t="s">
        <v>166</v>
      </c>
      <c r="BM650" s="215" t="s">
        <v>500</v>
      </c>
    </row>
    <row r="651" s="2" customFormat="1">
      <c r="A651" s="38"/>
      <c r="B651" s="39"/>
      <c r="C651" s="40"/>
      <c r="D651" s="217" t="s">
        <v>169</v>
      </c>
      <c r="E651" s="40"/>
      <c r="F651" s="218" t="s">
        <v>501</v>
      </c>
      <c r="G651" s="40"/>
      <c r="H651" s="40"/>
      <c r="I651" s="219"/>
      <c r="J651" s="40"/>
      <c r="K651" s="40"/>
      <c r="L651" s="44"/>
      <c r="M651" s="220"/>
      <c r="N651" s="221"/>
      <c r="O651" s="84"/>
      <c r="P651" s="84"/>
      <c r="Q651" s="84"/>
      <c r="R651" s="84"/>
      <c r="S651" s="84"/>
      <c r="T651" s="85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7" t="s">
        <v>169</v>
      </c>
      <c r="AU651" s="17" t="s">
        <v>197</v>
      </c>
    </row>
    <row r="652" s="13" customFormat="1">
      <c r="A652" s="13"/>
      <c r="B652" s="222"/>
      <c r="C652" s="223"/>
      <c r="D652" s="217" t="s">
        <v>171</v>
      </c>
      <c r="E652" s="224" t="s">
        <v>19</v>
      </c>
      <c r="F652" s="225" t="s">
        <v>233</v>
      </c>
      <c r="G652" s="223"/>
      <c r="H652" s="224" t="s">
        <v>19</v>
      </c>
      <c r="I652" s="226"/>
      <c r="J652" s="223"/>
      <c r="K652" s="223"/>
      <c r="L652" s="227"/>
      <c r="M652" s="228"/>
      <c r="N652" s="229"/>
      <c r="O652" s="229"/>
      <c r="P652" s="229"/>
      <c r="Q652" s="229"/>
      <c r="R652" s="229"/>
      <c r="S652" s="229"/>
      <c r="T652" s="23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1" t="s">
        <v>171</v>
      </c>
      <c r="AU652" s="231" t="s">
        <v>197</v>
      </c>
      <c r="AV652" s="13" t="s">
        <v>79</v>
      </c>
      <c r="AW652" s="13" t="s">
        <v>33</v>
      </c>
      <c r="AX652" s="13" t="s">
        <v>71</v>
      </c>
      <c r="AY652" s="231" t="s">
        <v>157</v>
      </c>
    </row>
    <row r="653" s="14" customFormat="1">
      <c r="A653" s="14"/>
      <c r="B653" s="232"/>
      <c r="C653" s="233"/>
      <c r="D653" s="217" t="s">
        <v>171</v>
      </c>
      <c r="E653" s="234" t="s">
        <v>19</v>
      </c>
      <c r="F653" s="235" t="s">
        <v>476</v>
      </c>
      <c r="G653" s="233"/>
      <c r="H653" s="236">
        <v>5.0599999999999996</v>
      </c>
      <c r="I653" s="237"/>
      <c r="J653" s="233"/>
      <c r="K653" s="233"/>
      <c r="L653" s="238"/>
      <c r="M653" s="239"/>
      <c r="N653" s="240"/>
      <c r="O653" s="240"/>
      <c r="P653" s="240"/>
      <c r="Q653" s="240"/>
      <c r="R653" s="240"/>
      <c r="S653" s="240"/>
      <c r="T653" s="24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2" t="s">
        <v>171</v>
      </c>
      <c r="AU653" s="242" t="s">
        <v>197</v>
      </c>
      <c r="AV653" s="14" t="s">
        <v>167</v>
      </c>
      <c r="AW653" s="14" t="s">
        <v>33</v>
      </c>
      <c r="AX653" s="14" t="s">
        <v>79</v>
      </c>
      <c r="AY653" s="242" t="s">
        <v>157</v>
      </c>
    </row>
    <row r="654" s="12" customFormat="1" ht="22.8" customHeight="1">
      <c r="A654" s="12"/>
      <c r="B654" s="188"/>
      <c r="C654" s="189"/>
      <c r="D654" s="190" t="s">
        <v>70</v>
      </c>
      <c r="E654" s="202" t="s">
        <v>265</v>
      </c>
      <c r="F654" s="202" t="s">
        <v>502</v>
      </c>
      <c r="G654" s="189"/>
      <c r="H654" s="189"/>
      <c r="I654" s="192"/>
      <c r="J654" s="203">
        <f>BK654</f>
        <v>0</v>
      </c>
      <c r="K654" s="189"/>
      <c r="L654" s="194"/>
      <c r="M654" s="195"/>
      <c r="N654" s="196"/>
      <c r="O654" s="196"/>
      <c r="P654" s="197">
        <f>P655+SUM(P656:P751)</f>
        <v>0</v>
      </c>
      <c r="Q654" s="196"/>
      <c r="R654" s="197">
        <f>R655+SUM(R656:R751)</f>
        <v>0.0062632000000000009</v>
      </c>
      <c r="S654" s="196"/>
      <c r="T654" s="198">
        <f>T655+SUM(T656:T751)</f>
        <v>6.2280439999999997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199" t="s">
        <v>79</v>
      </c>
      <c r="AT654" s="200" t="s">
        <v>70</v>
      </c>
      <c r="AU654" s="200" t="s">
        <v>79</v>
      </c>
      <c r="AY654" s="199" t="s">
        <v>157</v>
      </c>
      <c r="BK654" s="201">
        <f>BK655+SUM(BK656:BK751)</f>
        <v>0</v>
      </c>
    </row>
    <row r="655" s="2" customFormat="1" ht="24.15" customHeight="1">
      <c r="A655" s="38"/>
      <c r="B655" s="39"/>
      <c r="C655" s="204" t="s">
        <v>503</v>
      </c>
      <c r="D655" s="204" t="s">
        <v>161</v>
      </c>
      <c r="E655" s="205" t="s">
        <v>504</v>
      </c>
      <c r="F655" s="206" t="s">
        <v>505</v>
      </c>
      <c r="G655" s="207" t="s">
        <v>164</v>
      </c>
      <c r="H655" s="208">
        <v>156.58000000000001</v>
      </c>
      <c r="I655" s="209"/>
      <c r="J655" s="210">
        <f>ROUND(I655*H655,2)</f>
        <v>0</v>
      </c>
      <c r="K655" s="206" t="s">
        <v>165</v>
      </c>
      <c r="L655" s="44"/>
      <c r="M655" s="211" t="s">
        <v>19</v>
      </c>
      <c r="N655" s="212" t="s">
        <v>43</v>
      </c>
      <c r="O655" s="84"/>
      <c r="P655" s="213">
        <f>O655*H655</f>
        <v>0</v>
      </c>
      <c r="Q655" s="213">
        <v>4.0000000000000003E-05</v>
      </c>
      <c r="R655" s="213">
        <f>Q655*H655</f>
        <v>0.0062632000000000009</v>
      </c>
      <c r="S655" s="213">
        <v>0</v>
      </c>
      <c r="T655" s="214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15" t="s">
        <v>166</v>
      </c>
      <c r="AT655" s="215" t="s">
        <v>161</v>
      </c>
      <c r="AU655" s="215" t="s">
        <v>167</v>
      </c>
      <c r="AY655" s="17" t="s">
        <v>157</v>
      </c>
      <c r="BE655" s="216">
        <f>IF(N655="základní",J655,0)</f>
        <v>0</v>
      </c>
      <c r="BF655" s="216">
        <f>IF(N655="snížená",J655,0)</f>
        <v>0</v>
      </c>
      <c r="BG655" s="216">
        <f>IF(N655="zákl. přenesená",J655,0)</f>
        <v>0</v>
      </c>
      <c r="BH655" s="216">
        <f>IF(N655="sníž. přenesená",J655,0)</f>
        <v>0</v>
      </c>
      <c r="BI655" s="216">
        <f>IF(N655="nulová",J655,0)</f>
        <v>0</v>
      </c>
      <c r="BJ655" s="17" t="s">
        <v>167</v>
      </c>
      <c r="BK655" s="216">
        <f>ROUND(I655*H655,2)</f>
        <v>0</v>
      </c>
      <c r="BL655" s="17" t="s">
        <v>166</v>
      </c>
      <c r="BM655" s="215" t="s">
        <v>506</v>
      </c>
    </row>
    <row r="656" s="2" customFormat="1">
      <c r="A656" s="38"/>
      <c r="B656" s="39"/>
      <c r="C656" s="40"/>
      <c r="D656" s="217" t="s">
        <v>169</v>
      </c>
      <c r="E656" s="40"/>
      <c r="F656" s="218" t="s">
        <v>507</v>
      </c>
      <c r="G656" s="40"/>
      <c r="H656" s="40"/>
      <c r="I656" s="219"/>
      <c r="J656" s="40"/>
      <c r="K656" s="40"/>
      <c r="L656" s="44"/>
      <c r="M656" s="220"/>
      <c r="N656" s="221"/>
      <c r="O656" s="84"/>
      <c r="P656" s="84"/>
      <c r="Q656" s="84"/>
      <c r="R656" s="84"/>
      <c r="S656" s="84"/>
      <c r="T656" s="85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169</v>
      </c>
      <c r="AU656" s="17" t="s">
        <v>167</v>
      </c>
    </row>
    <row r="657" s="13" customFormat="1">
      <c r="A657" s="13"/>
      <c r="B657" s="222"/>
      <c r="C657" s="223"/>
      <c r="D657" s="217" t="s">
        <v>171</v>
      </c>
      <c r="E657" s="224" t="s">
        <v>19</v>
      </c>
      <c r="F657" s="225" t="s">
        <v>508</v>
      </c>
      <c r="G657" s="223"/>
      <c r="H657" s="224" t="s">
        <v>19</v>
      </c>
      <c r="I657" s="226"/>
      <c r="J657" s="223"/>
      <c r="K657" s="223"/>
      <c r="L657" s="227"/>
      <c r="M657" s="228"/>
      <c r="N657" s="229"/>
      <c r="O657" s="229"/>
      <c r="P657" s="229"/>
      <c r="Q657" s="229"/>
      <c r="R657" s="229"/>
      <c r="S657" s="229"/>
      <c r="T657" s="23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1" t="s">
        <v>171</v>
      </c>
      <c r="AU657" s="231" t="s">
        <v>167</v>
      </c>
      <c r="AV657" s="13" t="s">
        <v>79</v>
      </c>
      <c r="AW657" s="13" t="s">
        <v>33</v>
      </c>
      <c r="AX657" s="13" t="s">
        <v>71</v>
      </c>
      <c r="AY657" s="231" t="s">
        <v>157</v>
      </c>
    </row>
    <row r="658" s="14" customFormat="1">
      <c r="A658" s="14"/>
      <c r="B658" s="232"/>
      <c r="C658" s="233"/>
      <c r="D658" s="217" t="s">
        <v>171</v>
      </c>
      <c r="E658" s="234" t="s">
        <v>19</v>
      </c>
      <c r="F658" s="235" t="s">
        <v>458</v>
      </c>
      <c r="G658" s="233"/>
      <c r="H658" s="236">
        <v>138.40000000000001</v>
      </c>
      <c r="I658" s="237"/>
      <c r="J658" s="233"/>
      <c r="K658" s="233"/>
      <c r="L658" s="238"/>
      <c r="M658" s="239"/>
      <c r="N658" s="240"/>
      <c r="O658" s="240"/>
      <c r="P658" s="240"/>
      <c r="Q658" s="240"/>
      <c r="R658" s="240"/>
      <c r="S658" s="240"/>
      <c r="T658" s="24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2" t="s">
        <v>171</v>
      </c>
      <c r="AU658" s="242" t="s">
        <v>167</v>
      </c>
      <c r="AV658" s="14" t="s">
        <v>167</v>
      </c>
      <c r="AW658" s="14" t="s">
        <v>33</v>
      </c>
      <c r="AX658" s="14" t="s">
        <v>71</v>
      </c>
      <c r="AY658" s="242" t="s">
        <v>157</v>
      </c>
    </row>
    <row r="659" s="13" customFormat="1">
      <c r="A659" s="13"/>
      <c r="B659" s="222"/>
      <c r="C659" s="223"/>
      <c r="D659" s="217" t="s">
        <v>171</v>
      </c>
      <c r="E659" s="224" t="s">
        <v>19</v>
      </c>
      <c r="F659" s="225" t="s">
        <v>509</v>
      </c>
      <c r="G659" s="223"/>
      <c r="H659" s="224" t="s">
        <v>19</v>
      </c>
      <c r="I659" s="226"/>
      <c r="J659" s="223"/>
      <c r="K659" s="223"/>
      <c r="L659" s="227"/>
      <c r="M659" s="228"/>
      <c r="N659" s="229"/>
      <c r="O659" s="229"/>
      <c r="P659" s="229"/>
      <c r="Q659" s="229"/>
      <c r="R659" s="229"/>
      <c r="S659" s="229"/>
      <c r="T659" s="23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1" t="s">
        <v>171</v>
      </c>
      <c r="AU659" s="231" t="s">
        <v>167</v>
      </c>
      <c r="AV659" s="13" t="s">
        <v>79</v>
      </c>
      <c r="AW659" s="13" t="s">
        <v>33</v>
      </c>
      <c r="AX659" s="13" t="s">
        <v>71</v>
      </c>
      <c r="AY659" s="231" t="s">
        <v>157</v>
      </c>
    </row>
    <row r="660" s="14" customFormat="1">
      <c r="A660" s="14"/>
      <c r="B660" s="232"/>
      <c r="C660" s="233"/>
      <c r="D660" s="217" t="s">
        <v>171</v>
      </c>
      <c r="E660" s="234" t="s">
        <v>19</v>
      </c>
      <c r="F660" s="235" t="s">
        <v>510</v>
      </c>
      <c r="G660" s="233"/>
      <c r="H660" s="236">
        <v>156.58000000000001</v>
      </c>
      <c r="I660" s="237"/>
      <c r="J660" s="233"/>
      <c r="K660" s="233"/>
      <c r="L660" s="238"/>
      <c r="M660" s="239"/>
      <c r="N660" s="240"/>
      <c r="O660" s="240"/>
      <c r="P660" s="240"/>
      <c r="Q660" s="240"/>
      <c r="R660" s="240"/>
      <c r="S660" s="240"/>
      <c r="T660" s="24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2" t="s">
        <v>171</v>
      </c>
      <c r="AU660" s="242" t="s">
        <v>167</v>
      </c>
      <c r="AV660" s="14" t="s">
        <v>167</v>
      </c>
      <c r="AW660" s="14" t="s">
        <v>33</v>
      </c>
      <c r="AX660" s="14" t="s">
        <v>79</v>
      </c>
      <c r="AY660" s="242" t="s">
        <v>157</v>
      </c>
    </row>
    <row r="661" s="2" customFormat="1" ht="24.15" customHeight="1">
      <c r="A661" s="38"/>
      <c r="B661" s="39"/>
      <c r="C661" s="204" t="s">
        <v>511</v>
      </c>
      <c r="D661" s="204" t="s">
        <v>161</v>
      </c>
      <c r="E661" s="205" t="s">
        <v>512</v>
      </c>
      <c r="F661" s="206" t="s">
        <v>513</v>
      </c>
      <c r="G661" s="207" t="s">
        <v>164</v>
      </c>
      <c r="H661" s="208">
        <v>315.476</v>
      </c>
      <c r="I661" s="209"/>
      <c r="J661" s="210">
        <f>ROUND(I661*H661,2)</f>
        <v>0</v>
      </c>
      <c r="K661" s="206" t="s">
        <v>165</v>
      </c>
      <c r="L661" s="44"/>
      <c r="M661" s="211" t="s">
        <v>19</v>
      </c>
      <c r="N661" s="212" t="s">
        <v>43</v>
      </c>
      <c r="O661" s="84"/>
      <c r="P661" s="213">
        <f>O661*H661</f>
        <v>0</v>
      </c>
      <c r="Q661" s="213">
        <v>0</v>
      </c>
      <c r="R661" s="213">
        <f>Q661*H661</f>
        <v>0</v>
      </c>
      <c r="S661" s="213">
        <v>0.014</v>
      </c>
      <c r="T661" s="214">
        <f>S661*H661</f>
        <v>4.4166639999999999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15" t="s">
        <v>166</v>
      </c>
      <c r="AT661" s="215" t="s">
        <v>161</v>
      </c>
      <c r="AU661" s="215" t="s">
        <v>167</v>
      </c>
      <c r="AY661" s="17" t="s">
        <v>157</v>
      </c>
      <c r="BE661" s="216">
        <f>IF(N661="základní",J661,0)</f>
        <v>0</v>
      </c>
      <c r="BF661" s="216">
        <f>IF(N661="snížená",J661,0)</f>
        <v>0</v>
      </c>
      <c r="BG661" s="216">
        <f>IF(N661="zákl. přenesená",J661,0)</f>
        <v>0</v>
      </c>
      <c r="BH661" s="216">
        <f>IF(N661="sníž. přenesená",J661,0)</f>
        <v>0</v>
      </c>
      <c r="BI661" s="216">
        <f>IF(N661="nulová",J661,0)</f>
        <v>0</v>
      </c>
      <c r="BJ661" s="17" t="s">
        <v>167</v>
      </c>
      <c r="BK661" s="216">
        <f>ROUND(I661*H661,2)</f>
        <v>0</v>
      </c>
      <c r="BL661" s="17" t="s">
        <v>166</v>
      </c>
      <c r="BM661" s="215" t="s">
        <v>514</v>
      </c>
    </row>
    <row r="662" s="2" customFormat="1">
      <c r="A662" s="38"/>
      <c r="B662" s="39"/>
      <c r="C662" s="40"/>
      <c r="D662" s="217" t="s">
        <v>169</v>
      </c>
      <c r="E662" s="40"/>
      <c r="F662" s="218" t="s">
        <v>515</v>
      </c>
      <c r="G662" s="40"/>
      <c r="H662" s="40"/>
      <c r="I662" s="219"/>
      <c r="J662" s="40"/>
      <c r="K662" s="40"/>
      <c r="L662" s="44"/>
      <c r="M662" s="220"/>
      <c r="N662" s="221"/>
      <c r="O662" s="84"/>
      <c r="P662" s="84"/>
      <c r="Q662" s="84"/>
      <c r="R662" s="84"/>
      <c r="S662" s="84"/>
      <c r="T662" s="85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17" t="s">
        <v>169</v>
      </c>
      <c r="AU662" s="17" t="s">
        <v>167</v>
      </c>
    </row>
    <row r="663" s="13" customFormat="1">
      <c r="A663" s="13"/>
      <c r="B663" s="222"/>
      <c r="C663" s="223"/>
      <c r="D663" s="217" t="s">
        <v>171</v>
      </c>
      <c r="E663" s="224" t="s">
        <v>19</v>
      </c>
      <c r="F663" s="225" t="s">
        <v>217</v>
      </c>
      <c r="G663" s="223"/>
      <c r="H663" s="224" t="s">
        <v>19</v>
      </c>
      <c r="I663" s="226"/>
      <c r="J663" s="223"/>
      <c r="K663" s="223"/>
      <c r="L663" s="227"/>
      <c r="M663" s="228"/>
      <c r="N663" s="229"/>
      <c r="O663" s="229"/>
      <c r="P663" s="229"/>
      <c r="Q663" s="229"/>
      <c r="R663" s="229"/>
      <c r="S663" s="229"/>
      <c r="T663" s="23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1" t="s">
        <v>171</v>
      </c>
      <c r="AU663" s="231" t="s">
        <v>167</v>
      </c>
      <c r="AV663" s="13" t="s">
        <v>79</v>
      </c>
      <c r="AW663" s="13" t="s">
        <v>33</v>
      </c>
      <c r="AX663" s="13" t="s">
        <v>71</v>
      </c>
      <c r="AY663" s="231" t="s">
        <v>157</v>
      </c>
    </row>
    <row r="664" s="14" customFormat="1">
      <c r="A664" s="14"/>
      <c r="B664" s="232"/>
      <c r="C664" s="233"/>
      <c r="D664" s="217" t="s">
        <v>171</v>
      </c>
      <c r="E664" s="234" t="s">
        <v>19</v>
      </c>
      <c r="F664" s="235" t="s">
        <v>218</v>
      </c>
      <c r="G664" s="233"/>
      <c r="H664" s="236">
        <v>39.799999999999997</v>
      </c>
      <c r="I664" s="237"/>
      <c r="J664" s="233"/>
      <c r="K664" s="233"/>
      <c r="L664" s="238"/>
      <c r="M664" s="239"/>
      <c r="N664" s="240"/>
      <c r="O664" s="240"/>
      <c r="P664" s="240"/>
      <c r="Q664" s="240"/>
      <c r="R664" s="240"/>
      <c r="S664" s="240"/>
      <c r="T664" s="24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2" t="s">
        <v>171</v>
      </c>
      <c r="AU664" s="242" t="s">
        <v>167</v>
      </c>
      <c r="AV664" s="14" t="s">
        <v>167</v>
      </c>
      <c r="AW664" s="14" t="s">
        <v>33</v>
      </c>
      <c r="AX664" s="14" t="s">
        <v>71</v>
      </c>
      <c r="AY664" s="242" t="s">
        <v>157</v>
      </c>
    </row>
    <row r="665" s="13" customFormat="1">
      <c r="A665" s="13"/>
      <c r="B665" s="222"/>
      <c r="C665" s="223"/>
      <c r="D665" s="217" t="s">
        <v>171</v>
      </c>
      <c r="E665" s="224" t="s">
        <v>19</v>
      </c>
      <c r="F665" s="225" t="s">
        <v>219</v>
      </c>
      <c r="G665" s="223"/>
      <c r="H665" s="224" t="s">
        <v>19</v>
      </c>
      <c r="I665" s="226"/>
      <c r="J665" s="223"/>
      <c r="K665" s="223"/>
      <c r="L665" s="227"/>
      <c r="M665" s="228"/>
      <c r="N665" s="229"/>
      <c r="O665" s="229"/>
      <c r="P665" s="229"/>
      <c r="Q665" s="229"/>
      <c r="R665" s="229"/>
      <c r="S665" s="229"/>
      <c r="T665" s="23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1" t="s">
        <v>171</v>
      </c>
      <c r="AU665" s="231" t="s">
        <v>167</v>
      </c>
      <c r="AV665" s="13" t="s">
        <v>79</v>
      </c>
      <c r="AW665" s="13" t="s">
        <v>33</v>
      </c>
      <c r="AX665" s="13" t="s">
        <v>71</v>
      </c>
      <c r="AY665" s="231" t="s">
        <v>157</v>
      </c>
    </row>
    <row r="666" s="14" customFormat="1">
      <c r="A666" s="14"/>
      <c r="B666" s="232"/>
      <c r="C666" s="233"/>
      <c r="D666" s="217" t="s">
        <v>171</v>
      </c>
      <c r="E666" s="234" t="s">
        <v>19</v>
      </c>
      <c r="F666" s="235" t="s">
        <v>220</v>
      </c>
      <c r="G666" s="233"/>
      <c r="H666" s="236">
        <v>251.25</v>
      </c>
      <c r="I666" s="237"/>
      <c r="J666" s="233"/>
      <c r="K666" s="233"/>
      <c r="L666" s="238"/>
      <c r="M666" s="239"/>
      <c r="N666" s="240"/>
      <c r="O666" s="240"/>
      <c r="P666" s="240"/>
      <c r="Q666" s="240"/>
      <c r="R666" s="240"/>
      <c r="S666" s="240"/>
      <c r="T666" s="24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2" t="s">
        <v>171</v>
      </c>
      <c r="AU666" s="242" t="s">
        <v>167</v>
      </c>
      <c r="AV666" s="14" t="s">
        <v>167</v>
      </c>
      <c r="AW666" s="14" t="s">
        <v>33</v>
      </c>
      <c r="AX666" s="14" t="s">
        <v>71</v>
      </c>
      <c r="AY666" s="242" t="s">
        <v>157</v>
      </c>
    </row>
    <row r="667" s="13" customFormat="1">
      <c r="A667" s="13"/>
      <c r="B667" s="222"/>
      <c r="C667" s="223"/>
      <c r="D667" s="217" t="s">
        <v>171</v>
      </c>
      <c r="E667" s="224" t="s">
        <v>19</v>
      </c>
      <c r="F667" s="225" t="s">
        <v>221</v>
      </c>
      <c r="G667" s="223"/>
      <c r="H667" s="224" t="s">
        <v>19</v>
      </c>
      <c r="I667" s="226"/>
      <c r="J667" s="223"/>
      <c r="K667" s="223"/>
      <c r="L667" s="227"/>
      <c r="M667" s="228"/>
      <c r="N667" s="229"/>
      <c r="O667" s="229"/>
      <c r="P667" s="229"/>
      <c r="Q667" s="229"/>
      <c r="R667" s="229"/>
      <c r="S667" s="229"/>
      <c r="T667" s="23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1" t="s">
        <v>171</v>
      </c>
      <c r="AU667" s="231" t="s">
        <v>167</v>
      </c>
      <c r="AV667" s="13" t="s">
        <v>79</v>
      </c>
      <c r="AW667" s="13" t="s">
        <v>33</v>
      </c>
      <c r="AX667" s="13" t="s">
        <v>71</v>
      </c>
      <c r="AY667" s="231" t="s">
        <v>157</v>
      </c>
    </row>
    <row r="668" s="14" customFormat="1">
      <c r="A668" s="14"/>
      <c r="B668" s="232"/>
      <c r="C668" s="233"/>
      <c r="D668" s="217" t="s">
        <v>171</v>
      </c>
      <c r="E668" s="234" t="s">
        <v>19</v>
      </c>
      <c r="F668" s="235" t="s">
        <v>222</v>
      </c>
      <c r="G668" s="233"/>
      <c r="H668" s="236">
        <v>-15.75</v>
      </c>
      <c r="I668" s="237"/>
      <c r="J668" s="233"/>
      <c r="K668" s="233"/>
      <c r="L668" s="238"/>
      <c r="M668" s="239"/>
      <c r="N668" s="240"/>
      <c r="O668" s="240"/>
      <c r="P668" s="240"/>
      <c r="Q668" s="240"/>
      <c r="R668" s="240"/>
      <c r="S668" s="240"/>
      <c r="T668" s="24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2" t="s">
        <v>171</v>
      </c>
      <c r="AU668" s="242" t="s">
        <v>167</v>
      </c>
      <c r="AV668" s="14" t="s">
        <v>167</v>
      </c>
      <c r="AW668" s="14" t="s">
        <v>33</v>
      </c>
      <c r="AX668" s="14" t="s">
        <v>71</v>
      </c>
      <c r="AY668" s="242" t="s">
        <v>157</v>
      </c>
    </row>
    <row r="669" s="14" customFormat="1">
      <c r="A669" s="14"/>
      <c r="B669" s="232"/>
      <c r="C669" s="233"/>
      <c r="D669" s="217" t="s">
        <v>171</v>
      </c>
      <c r="E669" s="234" t="s">
        <v>19</v>
      </c>
      <c r="F669" s="235" t="s">
        <v>223</v>
      </c>
      <c r="G669" s="233"/>
      <c r="H669" s="236">
        <v>-13.5</v>
      </c>
      <c r="I669" s="237"/>
      <c r="J669" s="233"/>
      <c r="K669" s="233"/>
      <c r="L669" s="238"/>
      <c r="M669" s="239"/>
      <c r="N669" s="240"/>
      <c r="O669" s="240"/>
      <c r="P669" s="240"/>
      <c r="Q669" s="240"/>
      <c r="R669" s="240"/>
      <c r="S669" s="240"/>
      <c r="T669" s="24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2" t="s">
        <v>171</v>
      </c>
      <c r="AU669" s="242" t="s">
        <v>167</v>
      </c>
      <c r="AV669" s="14" t="s">
        <v>167</v>
      </c>
      <c r="AW669" s="14" t="s">
        <v>33</v>
      </c>
      <c r="AX669" s="14" t="s">
        <v>71</v>
      </c>
      <c r="AY669" s="242" t="s">
        <v>157</v>
      </c>
    </row>
    <row r="670" s="14" customFormat="1">
      <c r="A670" s="14"/>
      <c r="B670" s="232"/>
      <c r="C670" s="233"/>
      <c r="D670" s="217" t="s">
        <v>171</v>
      </c>
      <c r="E670" s="234" t="s">
        <v>19</v>
      </c>
      <c r="F670" s="235" t="s">
        <v>224</v>
      </c>
      <c r="G670" s="233"/>
      <c r="H670" s="236">
        <v>-10.800000000000001</v>
      </c>
      <c r="I670" s="237"/>
      <c r="J670" s="233"/>
      <c r="K670" s="233"/>
      <c r="L670" s="238"/>
      <c r="M670" s="239"/>
      <c r="N670" s="240"/>
      <c r="O670" s="240"/>
      <c r="P670" s="240"/>
      <c r="Q670" s="240"/>
      <c r="R670" s="240"/>
      <c r="S670" s="240"/>
      <c r="T670" s="241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2" t="s">
        <v>171</v>
      </c>
      <c r="AU670" s="242" t="s">
        <v>167</v>
      </c>
      <c r="AV670" s="14" t="s">
        <v>167</v>
      </c>
      <c r="AW670" s="14" t="s">
        <v>33</v>
      </c>
      <c r="AX670" s="14" t="s">
        <v>71</v>
      </c>
      <c r="AY670" s="242" t="s">
        <v>157</v>
      </c>
    </row>
    <row r="671" s="14" customFormat="1">
      <c r="A671" s="14"/>
      <c r="B671" s="232"/>
      <c r="C671" s="233"/>
      <c r="D671" s="217" t="s">
        <v>171</v>
      </c>
      <c r="E671" s="234" t="s">
        <v>19</v>
      </c>
      <c r="F671" s="235" t="s">
        <v>225</v>
      </c>
      <c r="G671" s="233"/>
      <c r="H671" s="236">
        <v>-2.25</v>
      </c>
      <c r="I671" s="237"/>
      <c r="J671" s="233"/>
      <c r="K671" s="233"/>
      <c r="L671" s="238"/>
      <c r="M671" s="239"/>
      <c r="N671" s="240"/>
      <c r="O671" s="240"/>
      <c r="P671" s="240"/>
      <c r="Q671" s="240"/>
      <c r="R671" s="240"/>
      <c r="S671" s="240"/>
      <c r="T671" s="24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2" t="s">
        <v>171</v>
      </c>
      <c r="AU671" s="242" t="s">
        <v>167</v>
      </c>
      <c r="AV671" s="14" t="s">
        <v>167</v>
      </c>
      <c r="AW671" s="14" t="s">
        <v>33</v>
      </c>
      <c r="AX671" s="14" t="s">
        <v>71</v>
      </c>
      <c r="AY671" s="242" t="s">
        <v>157</v>
      </c>
    </row>
    <row r="672" s="14" customFormat="1">
      <c r="A672" s="14"/>
      <c r="B672" s="232"/>
      <c r="C672" s="233"/>
      <c r="D672" s="217" t="s">
        <v>171</v>
      </c>
      <c r="E672" s="234" t="s">
        <v>19</v>
      </c>
      <c r="F672" s="235" t="s">
        <v>226</v>
      </c>
      <c r="G672" s="233"/>
      <c r="H672" s="236">
        <v>-5.5199999999999996</v>
      </c>
      <c r="I672" s="237"/>
      <c r="J672" s="233"/>
      <c r="K672" s="233"/>
      <c r="L672" s="238"/>
      <c r="M672" s="239"/>
      <c r="N672" s="240"/>
      <c r="O672" s="240"/>
      <c r="P672" s="240"/>
      <c r="Q672" s="240"/>
      <c r="R672" s="240"/>
      <c r="S672" s="240"/>
      <c r="T672" s="24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2" t="s">
        <v>171</v>
      </c>
      <c r="AU672" s="242" t="s">
        <v>167</v>
      </c>
      <c r="AV672" s="14" t="s">
        <v>167</v>
      </c>
      <c r="AW672" s="14" t="s">
        <v>33</v>
      </c>
      <c r="AX672" s="14" t="s">
        <v>71</v>
      </c>
      <c r="AY672" s="242" t="s">
        <v>157</v>
      </c>
    </row>
    <row r="673" s="14" customFormat="1">
      <c r="A673" s="14"/>
      <c r="B673" s="232"/>
      <c r="C673" s="233"/>
      <c r="D673" s="217" t="s">
        <v>171</v>
      </c>
      <c r="E673" s="234" t="s">
        <v>19</v>
      </c>
      <c r="F673" s="235" t="s">
        <v>227</v>
      </c>
      <c r="G673" s="233"/>
      <c r="H673" s="236">
        <v>-0.75</v>
      </c>
      <c r="I673" s="237"/>
      <c r="J673" s="233"/>
      <c r="K673" s="233"/>
      <c r="L673" s="238"/>
      <c r="M673" s="239"/>
      <c r="N673" s="240"/>
      <c r="O673" s="240"/>
      <c r="P673" s="240"/>
      <c r="Q673" s="240"/>
      <c r="R673" s="240"/>
      <c r="S673" s="240"/>
      <c r="T673" s="24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2" t="s">
        <v>171</v>
      </c>
      <c r="AU673" s="242" t="s">
        <v>167</v>
      </c>
      <c r="AV673" s="14" t="s">
        <v>167</v>
      </c>
      <c r="AW673" s="14" t="s">
        <v>33</v>
      </c>
      <c r="AX673" s="14" t="s">
        <v>71</v>
      </c>
      <c r="AY673" s="242" t="s">
        <v>157</v>
      </c>
    </row>
    <row r="674" s="14" customFormat="1">
      <c r="A674" s="14"/>
      <c r="B674" s="232"/>
      <c r="C674" s="233"/>
      <c r="D674" s="217" t="s">
        <v>171</v>
      </c>
      <c r="E674" s="234" t="s">
        <v>19</v>
      </c>
      <c r="F674" s="235" t="s">
        <v>228</v>
      </c>
      <c r="G674" s="233"/>
      <c r="H674" s="236">
        <v>-1.125</v>
      </c>
      <c r="I674" s="237"/>
      <c r="J674" s="233"/>
      <c r="K674" s="233"/>
      <c r="L674" s="238"/>
      <c r="M674" s="239"/>
      <c r="N674" s="240"/>
      <c r="O674" s="240"/>
      <c r="P674" s="240"/>
      <c r="Q674" s="240"/>
      <c r="R674" s="240"/>
      <c r="S674" s="240"/>
      <c r="T674" s="241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2" t="s">
        <v>171</v>
      </c>
      <c r="AU674" s="242" t="s">
        <v>167</v>
      </c>
      <c r="AV674" s="14" t="s">
        <v>167</v>
      </c>
      <c r="AW674" s="14" t="s">
        <v>33</v>
      </c>
      <c r="AX674" s="14" t="s">
        <v>71</v>
      </c>
      <c r="AY674" s="242" t="s">
        <v>157</v>
      </c>
    </row>
    <row r="675" s="13" customFormat="1">
      <c r="A675" s="13"/>
      <c r="B675" s="222"/>
      <c r="C675" s="223"/>
      <c r="D675" s="217" t="s">
        <v>171</v>
      </c>
      <c r="E675" s="224" t="s">
        <v>19</v>
      </c>
      <c r="F675" s="225" t="s">
        <v>229</v>
      </c>
      <c r="G675" s="223"/>
      <c r="H675" s="224" t="s">
        <v>19</v>
      </c>
      <c r="I675" s="226"/>
      <c r="J675" s="223"/>
      <c r="K675" s="223"/>
      <c r="L675" s="227"/>
      <c r="M675" s="228"/>
      <c r="N675" s="229"/>
      <c r="O675" s="229"/>
      <c r="P675" s="229"/>
      <c r="Q675" s="229"/>
      <c r="R675" s="229"/>
      <c r="S675" s="229"/>
      <c r="T675" s="23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1" t="s">
        <v>171</v>
      </c>
      <c r="AU675" s="231" t="s">
        <v>167</v>
      </c>
      <c r="AV675" s="13" t="s">
        <v>79</v>
      </c>
      <c r="AW675" s="13" t="s">
        <v>33</v>
      </c>
      <c r="AX675" s="13" t="s">
        <v>71</v>
      </c>
      <c r="AY675" s="231" t="s">
        <v>157</v>
      </c>
    </row>
    <row r="676" s="14" customFormat="1">
      <c r="A676" s="14"/>
      <c r="B676" s="232"/>
      <c r="C676" s="233"/>
      <c r="D676" s="217" t="s">
        <v>171</v>
      </c>
      <c r="E676" s="234" t="s">
        <v>19</v>
      </c>
      <c r="F676" s="235" t="s">
        <v>230</v>
      </c>
      <c r="G676" s="233"/>
      <c r="H676" s="236">
        <v>2.6000000000000001</v>
      </c>
      <c r="I676" s="237"/>
      <c r="J676" s="233"/>
      <c r="K676" s="233"/>
      <c r="L676" s="238"/>
      <c r="M676" s="239"/>
      <c r="N676" s="240"/>
      <c r="O676" s="240"/>
      <c r="P676" s="240"/>
      <c r="Q676" s="240"/>
      <c r="R676" s="240"/>
      <c r="S676" s="240"/>
      <c r="T676" s="241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2" t="s">
        <v>171</v>
      </c>
      <c r="AU676" s="242" t="s">
        <v>167</v>
      </c>
      <c r="AV676" s="14" t="s">
        <v>167</v>
      </c>
      <c r="AW676" s="14" t="s">
        <v>33</v>
      </c>
      <c r="AX676" s="14" t="s">
        <v>71</v>
      </c>
      <c r="AY676" s="242" t="s">
        <v>157</v>
      </c>
    </row>
    <row r="677" s="13" customFormat="1">
      <c r="A677" s="13"/>
      <c r="B677" s="222"/>
      <c r="C677" s="223"/>
      <c r="D677" s="217" t="s">
        <v>171</v>
      </c>
      <c r="E677" s="224" t="s">
        <v>19</v>
      </c>
      <c r="F677" s="225" t="s">
        <v>231</v>
      </c>
      <c r="G677" s="223"/>
      <c r="H677" s="224" t="s">
        <v>19</v>
      </c>
      <c r="I677" s="226"/>
      <c r="J677" s="223"/>
      <c r="K677" s="223"/>
      <c r="L677" s="227"/>
      <c r="M677" s="228"/>
      <c r="N677" s="229"/>
      <c r="O677" s="229"/>
      <c r="P677" s="229"/>
      <c r="Q677" s="229"/>
      <c r="R677" s="229"/>
      <c r="S677" s="229"/>
      <c r="T677" s="23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1" t="s">
        <v>171</v>
      </c>
      <c r="AU677" s="231" t="s">
        <v>167</v>
      </c>
      <c r="AV677" s="13" t="s">
        <v>79</v>
      </c>
      <c r="AW677" s="13" t="s">
        <v>33</v>
      </c>
      <c r="AX677" s="13" t="s">
        <v>71</v>
      </c>
      <c r="AY677" s="231" t="s">
        <v>157</v>
      </c>
    </row>
    <row r="678" s="14" customFormat="1">
      <c r="A678" s="14"/>
      <c r="B678" s="232"/>
      <c r="C678" s="233"/>
      <c r="D678" s="217" t="s">
        <v>171</v>
      </c>
      <c r="E678" s="234" t="s">
        <v>19</v>
      </c>
      <c r="F678" s="235" t="s">
        <v>232</v>
      </c>
      <c r="G678" s="233"/>
      <c r="H678" s="236">
        <v>1.2</v>
      </c>
      <c r="I678" s="237"/>
      <c r="J678" s="233"/>
      <c r="K678" s="233"/>
      <c r="L678" s="238"/>
      <c r="M678" s="239"/>
      <c r="N678" s="240"/>
      <c r="O678" s="240"/>
      <c r="P678" s="240"/>
      <c r="Q678" s="240"/>
      <c r="R678" s="240"/>
      <c r="S678" s="240"/>
      <c r="T678" s="24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2" t="s">
        <v>171</v>
      </c>
      <c r="AU678" s="242" t="s">
        <v>167</v>
      </c>
      <c r="AV678" s="14" t="s">
        <v>167</v>
      </c>
      <c r="AW678" s="14" t="s">
        <v>33</v>
      </c>
      <c r="AX678" s="14" t="s">
        <v>71</v>
      </c>
      <c r="AY678" s="242" t="s">
        <v>157</v>
      </c>
    </row>
    <row r="679" s="13" customFormat="1">
      <c r="A679" s="13"/>
      <c r="B679" s="222"/>
      <c r="C679" s="223"/>
      <c r="D679" s="217" t="s">
        <v>171</v>
      </c>
      <c r="E679" s="224" t="s">
        <v>19</v>
      </c>
      <c r="F679" s="225" t="s">
        <v>233</v>
      </c>
      <c r="G679" s="223"/>
      <c r="H679" s="224" t="s">
        <v>19</v>
      </c>
      <c r="I679" s="226"/>
      <c r="J679" s="223"/>
      <c r="K679" s="223"/>
      <c r="L679" s="227"/>
      <c r="M679" s="228"/>
      <c r="N679" s="229"/>
      <c r="O679" s="229"/>
      <c r="P679" s="229"/>
      <c r="Q679" s="229"/>
      <c r="R679" s="229"/>
      <c r="S679" s="229"/>
      <c r="T679" s="23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1" t="s">
        <v>171</v>
      </c>
      <c r="AU679" s="231" t="s">
        <v>167</v>
      </c>
      <c r="AV679" s="13" t="s">
        <v>79</v>
      </c>
      <c r="AW679" s="13" t="s">
        <v>33</v>
      </c>
      <c r="AX679" s="13" t="s">
        <v>71</v>
      </c>
      <c r="AY679" s="231" t="s">
        <v>157</v>
      </c>
    </row>
    <row r="680" s="14" customFormat="1">
      <c r="A680" s="14"/>
      <c r="B680" s="232"/>
      <c r="C680" s="233"/>
      <c r="D680" s="217" t="s">
        <v>171</v>
      </c>
      <c r="E680" s="234" t="s">
        <v>19</v>
      </c>
      <c r="F680" s="235" t="s">
        <v>234</v>
      </c>
      <c r="G680" s="233"/>
      <c r="H680" s="236">
        <v>1.5</v>
      </c>
      <c r="I680" s="237"/>
      <c r="J680" s="233"/>
      <c r="K680" s="233"/>
      <c r="L680" s="238"/>
      <c r="M680" s="239"/>
      <c r="N680" s="240"/>
      <c r="O680" s="240"/>
      <c r="P680" s="240"/>
      <c r="Q680" s="240"/>
      <c r="R680" s="240"/>
      <c r="S680" s="240"/>
      <c r="T680" s="24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2" t="s">
        <v>171</v>
      </c>
      <c r="AU680" s="242" t="s">
        <v>167</v>
      </c>
      <c r="AV680" s="14" t="s">
        <v>167</v>
      </c>
      <c r="AW680" s="14" t="s">
        <v>33</v>
      </c>
      <c r="AX680" s="14" t="s">
        <v>71</v>
      </c>
      <c r="AY680" s="242" t="s">
        <v>157</v>
      </c>
    </row>
    <row r="681" s="13" customFormat="1">
      <c r="A681" s="13"/>
      <c r="B681" s="222"/>
      <c r="C681" s="223"/>
      <c r="D681" s="217" t="s">
        <v>171</v>
      </c>
      <c r="E681" s="224" t="s">
        <v>19</v>
      </c>
      <c r="F681" s="225" t="s">
        <v>235</v>
      </c>
      <c r="G681" s="223"/>
      <c r="H681" s="224" t="s">
        <v>19</v>
      </c>
      <c r="I681" s="226"/>
      <c r="J681" s="223"/>
      <c r="K681" s="223"/>
      <c r="L681" s="227"/>
      <c r="M681" s="228"/>
      <c r="N681" s="229"/>
      <c r="O681" s="229"/>
      <c r="P681" s="229"/>
      <c r="Q681" s="229"/>
      <c r="R681" s="229"/>
      <c r="S681" s="229"/>
      <c r="T681" s="23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1" t="s">
        <v>171</v>
      </c>
      <c r="AU681" s="231" t="s">
        <v>167</v>
      </c>
      <c r="AV681" s="13" t="s">
        <v>79</v>
      </c>
      <c r="AW681" s="13" t="s">
        <v>33</v>
      </c>
      <c r="AX681" s="13" t="s">
        <v>71</v>
      </c>
      <c r="AY681" s="231" t="s">
        <v>157</v>
      </c>
    </row>
    <row r="682" s="14" customFormat="1">
      <c r="A682" s="14"/>
      <c r="B682" s="232"/>
      <c r="C682" s="233"/>
      <c r="D682" s="217" t="s">
        <v>171</v>
      </c>
      <c r="E682" s="234" t="s">
        <v>19</v>
      </c>
      <c r="F682" s="235" t="s">
        <v>236</v>
      </c>
      <c r="G682" s="233"/>
      <c r="H682" s="236">
        <v>7.9000000000000004</v>
      </c>
      <c r="I682" s="237"/>
      <c r="J682" s="233"/>
      <c r="K682" s="233"/>
      <c r="L682" s="238"/>
      <c r="M682" s="239"/>
      <c r="N682" s="240"/>
      <c r="O682" s="240"/>
      <c r="P682" s="240"/>
      <c r="Q682" s="240"/>
      <c r="R682" s="240"/>
      <c r="S682" s="240"/>
      <c r="T682" s="24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2" t="s">
        <v>171</v>
      </c>
      <c r="AU682" s="242" t="s">
        <v>167</v>
      </c>
      <c r="AV682" s="14" t="s">
        <v>167</v>
      </c>
      <c r="AW682" s="14" t="s">
        <v>33</v>
      </c>
      <c r="AX682" s="14" t="s">
        <v>71</v>
      </c>
      <c r="AY682" s="242" t="s">
        <v>157</v>
      </c>
    </row>
    <row r="683" s="13" customFormat="1">
      <c r="A683" s="13"/>
      <c r="B683" s="222"/>
      <c r="C683" s="223"/>
      <c r="D683" s="217" t="s">
        <v>171</v>
      </c>
      <c r="E683" s="224" t="s">
        <v>19</v>
      </c>
      <c r="F683" s="225" t="s">
        <v>221</v>
      </c>
      <c r="G683" s="223"/>
      <c r="H683" s="224" t="s">
        <v>19</v>
      </c>
      <c r="I683" s="226"/>
      <c r="J683" s="223"/>
      <c r="K683" s="223"/>
      <c r="L683" s="227"/>
      <c r="M683" s="228"/>
      <c r="N683" s="229"/>
      <c r="O683" s="229"/>
      <c r="P683" s="229"/>
      <c r="Q683" s="229"/>
      <c r="R683" s="229"/>
      <c r="S683" s="229"/>
      <c r="T683" s="23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1" t="s">
        <v>171</v>
      </c>
      <c r="AU683" s="231" t="s">
        <v>167</v>
      </c>
      <c r="AV683" s="13" t="s">
        <v>79</v>
      </c>
      <c r="AW683" s="13" t="s">
        <v>33</v>
      </c>
      <c r="AX683" s="13" t="s">
        <v>71</v>
      </c>
      <c r="AY683" s="231" t="s">
        <v>157</v>
      </c>
    </row>
    <row r="684" s="14" customFormat="1">
      <c r="A684" s="14"/>
      <c r="B684" s="232"/>
      <c r="C684" s="233"/>
      <c r="D684" s="217" t="s">
        <v>171</v>
      </c>
      <c r="E684" s="234" t="s">
        <v>19</v>
      </c>
      <c r="F684" s="235" t="s">
        <v>237</v>
      </c>
      <c r="G684" s="233"/>
      <c r="H684" s="236">
        <v>10.395</v>
      </c>
      <c r="I684" s="237"/>
      <c r="J684" s="233"/>
      <c r="K684" s="233"/>
      <c r="L684" s="238"/>
      <c r="M684" s="239"/>
      <c r="N684" s="240"/>
      <c r="O684" s="240"/>
      <c r="P684" s="240"/>
      <c r="Q684" s="240"/>
      <c r="R684" s="240"/>
      <c r="S684" s="240"/>
      <c r="T684" s="24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2" t="s">
        <v>171</v>
      </c>
      <c r="AU684" s="242" t="s">
        <v>167</v>
      </c>
      <c r="AV684" s="14" t="s">
        <v>167</v>
      </c>
      <c r="AW684" s="14" t="s">
        <v>33</v>
      </c>
      <c r="AX684" s="14" t="s">
        <v>71</v>
      </c>
      <c r="AY684" s="242" t="s">
        <v>157</v>
      </c>
    </row>
    <row r="685" s="14" customFormat="1">
      <c r="A685" s="14"/>
      <c r="B685" s="232"/>
      <c r="C685" s="233"/>
      <c r="D685" s="217" t="s">
        <v>171</v>
      </c>
      <c r="E685" s="234" t="s">
        <v>19</v>
      </c>
      <c r="F685" s="235" t="s">
        <v>238</v>
      </c>
      <c r="G685" s="233"/>
      <c r="H685" s="236">
        <v>6.9299999999999997</v>
      </c>
      <c r="I685" s="237"/>
      <c r="J685" s="233"/>
      <c r="K685" s="233"/>
      <c r="L685" s="238"/>
      <c r="M685" s="239"/>
      <c r="N685" s="240"/>
      <c r="O685" s="240"/>
      <c r="P685" s="240"/>
      <c r="Q685" s="240"/>
      <c r="R685" s="240"/>
      <c r="S685" s="240"/>
      <c r="T685" s="24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2" t="s">
        <v>171</v>
      </c>
      <c r="AU685" s="242" t="s">
        <v>167</v>
      </c>
      <c r="AV685" s="14" t="s">
        <v>167</v>
      </c>
      <c r="AW685" s="14" t="s">
        <v>33</v>
      </c>
      <c r="AX685" s="14" t="s">
        <v>71</v>
      </c>
      <c r="AY685" s="242" t="s">
        <v>157</v>
      </c>
    </row>
    <row r="686" s="14" customFormat="1">
      <c r="A686" s="14"/>
      <c r="B686" s="232"/>
      <c r="C686" s="233"/>
      <c r="D686" s="217" t="s">
        <v>171</v>
      </c>
      <c r="E686" s="234" t="s">
        <v>19</v>
      </c>
      <c r="F686" s="235" t="s">
        <v>239</v>
      </c>
      <c r="G686" s="233"/>
      <c r="H686" s="236">
        <v>14.256</v>
      </c>
      <c r="I686" s="237"/>
      <c r="J686" s="233"/>
      <c r="K686" s="233"/>
      <c r="L686" s="238"/>
      <c r="M686" s="239"/>
      <c r="N686" s="240"/>
      <c r="O686" s="240"/>
      <c r="P686" s="240"/>
      <c r="Q686" s="240"/>
      <c r="R686" s="240"/>
      <c r="S686" s="240"/>
      <c r="T686" s="24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2" t="s">
        <v>171</v>
      </c>
      <c r="AU686" s="242" t="s">
        <v>167</v>
      </c>
      <c r="AV686" s="14" t="s">
        <v>167</v>
      </c>
      <c r="AW686" s="14" t="s">
        <v>33</v>
      </c>
      <c r="AX686" s="14" t="s">
        <v>71</v>
      </c>
      <c r="AY686" s="242" t="s">
        <v>157</v>
      </c>
    </row>
    <row r="687" s="14" customFormat="1">
      <c r="A687" s="14"/>
      <c r="B687" s="232"/>
      <c r="C687" s="233"/>
      <c r="D687" s="217" t="s">
        <v>171</v>
      </c>
      <c r="E687" s="234" t="s">
        <v>19</v>
      </c>
      <c r="F687" s="235" t="s">
        <v>240</v>
      </c>
      <c r="G687" s="233"/>
      <c r="H687" s="236">
        <v>2.4750000000000001</v>
      </c>
      <c r="I687" s="237"/>
      <c r="J687" s="233"/>
      <c r="K687" s="233"/>
      <c r="L687" s="238"/>
      <c r="M687" s="239"/>
      <c r="N687" s="240"/>
      <c r="O687" s="240"/>
      <c r="P687" s="240"/>
      <c r="Q687" s="240"/>
      <c r="R687" s="240"/>
      <c r="S687" s="240"/>
      <c r="T687" s="24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2" t="s">
        <v>171</v>
      </c>
      <c r="AU687" s="242" t="s">
        <v>167</v>
      </c>
      <c r="AV687" s="14" t="s">
        <v>167</v>
      </c>
      <c r="AW687" s="14" t="s">
        <v>33</v>
      </c>
      <c r="AX687" s="14" t="s">
        <v>71</v>
      </c>
      <c r="AY687" s="242" t="s">
        <v>157</v>
      </c>
    </row>
    <row r="688" s="14" customFormat="1">
      <c r="A688" s="14"/>
      <c r="B688" s="232"/>
      <c r="C688" s="233"/>
      <c r="D688" s="217" t="s">
        <v>171</v>
      </c>
      <c r="E688" s="234" t="s">
        <v>19</v>
      </c>
      <c r="F688" s="235" t="s">
        <v>241</v>
      </c>
      <c r="G688" s="233"/>
      <c r="H688" s="236">
        <v>3.8279999999999998</v>
      </c>
      <c r="I688" s="237"/>
      <c r="J688" s="233"/>
      <c r="K688" s="233"/>
      <c r="L688" s="238"/>
      <c r="M688" s="239"/>
      <c r="N688" s="240"/>
      <c r="O688" s="240"/>
      <c r="P688" s="240"/>
      <c r="Q688" s="240"/>
      <c r="R688" s="240"/>
      <c r="S688" s="240"/>
      <c r="T688" s="24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2" t="s">
        <v>171</v>
      </c>
      <c r="AU688" s="242" t="s">
        <v>167</v>
      </c>
      <c r="AV688" s="14" t="s">
        <v>167</v>
      </c>
      <c r="AW688" s="14" t="s">
        <v>33</v>
      </c>
      <c r="AX688" s="14" t="s">
        <v>71</v>
      </c>
      <c r="AY688" s="242" t="s">
        <v>157</v>
      </c>
    </row>
    <row r="689" s="14" customFormat="1">
      <c r="A689" s="14"/>
      <c r="B689" s="232"/>
      <c r="C689" s="233"/>
      <c r="D689" s="217" t="s">
        <v>171</v>
      </c>
      <c r="E689" s="234" t="s">
        <v>19</v>
      </c>
      <c r="F689" s="235" t="s">
        <v>242</v>
      </c>
      <c r="G689" s="233"/>
      <c r="H689" s="236">
        <v>1.3200000000000001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2" t="s">
        <v>171</v>
      </c>
      <c r="AU689" s="242" t="s">
        <v>167</v>
      </c>
      <c r="AV689" s="14" t="s">
        <v>167</v>
      </c>
      <c r="AW689" s="14" t="s">
        <v>33</v>
      </c>
      <c r="AX689" s="14" t="s">
        <v>71</v>
      </c>
      <c r="AY689" s="242" t="s">
        <v>157</v>
      </c>
    </row>
    <row r="690" s="14" customFormat="1">
      <c r="A690" s="14"/>
      <c r="B690" s="232"/>
      <c r="C690" s="233"/>
      <c r="D690" s="217" t="s">
        <v>171</v>
      </c>
      <c r="E690" s="234" t="s">
        <v>19</v>
      </c>
      <c r="F690" s="235" t="s">
        <v>243</v>
      </c>
      <c r="G690" s="233"/>
      <c r="H690" s="236">
        <v>0.98999999999999999</v>
      </c>
      <c r="I690" s="237"/>
      <c r="J690" s="233"/>
      <c r="K690" s="233"/>
      <c r="L690" s="238"/>
      <c r="M690" s="239"/>
      <c r="N690" s="240"/>
      <c r="O690" s="240"/>
      <c r="P690" s="240"/>
      <c r="Q690" s="240"/>
      <c r="R690" s="240"/>
      <c r="S690" s="240"/>
      <c r="T690" s="24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2" t="s">
        <v>171</v>
      </c>
      <c r="AU690" s="242" t="s">
        <v>167</v>
      </c>
      <c r="AV690" s="14" t="s">
        <v>167</v>
      </c>
      <c r="AW690" s="14" t="s">
        <v>33</v>
      </c>
      <c r="AX690" s="14" t="s">
        <v>71</v>
      </c>
      <c r="AY690" s="242" t="s">
        <v>157</v>
      </c>
    </row>
    <row r="691" s="13" customFormat="1">
      <c r="A691" s="13"/>
      <c r="B691" s="222"/>
      <c r="C691" s="223"/>
      <c r="D691" s="217" t="s">
        <v>171</v>
      </c>
      <c r="E691" s="224" t="s">
        <v>19</v>
      </c>
      <c r="F691" s="225" t="s">
        <v>244</v>
      </c>
      <c r="G691" s="223"/>
      <c r="H691" s="224" t="s">
        <v>19</v>
      </c>
      <c r="I691" s="226"/>
      <c r="J691" s="223"/>
      <c r="K691" s="223"/>
      <c r="L691" s="227"/>
      <c r="M691" s="228"/>
      <c r="N691" s="229"/>
      <c r="O691" s="229"/>
      <c r="P691" s="229"/>
      <c r="Q691" s="229"/>
      <c r="R691" s="229"/>
      <c r="S691" s="229"/>
      <c r="T691" s="230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1" t="s">
        <v>171</v>
      </c>
      <c r="AU691" s="231" t="s">
        <v>167</v>
      </c>
      <c r="AV691" s="13" t="s">
        <v>79</v>
      </c>
      <c r="AW691" s="13" t="s">
        <v>33</v>
      </c>
      <c r="AX691" s="13" t="s">
        <v>71</v>
      </c>
      <c r="AY691" s="231" t="s">
        <v>157</v>
      </c>
    </row>
    <row r="692" s="14" customFormat="1">
      <c r="A692" s="14"/>
      <c r="B692" s="232"/>
      <c r="C692" s="233"/>
      <c r="D692" s="217" t="s">
        <v>171</v>
      </c>
      <c r="E692" s="234" t="s">
        <v>19</v>
      </c>
      <c r="F692" s="235" t="s">
        <v>245</v>
      </c>
      <c r="G692" s="233"/>
      <c r="H692" s="236">
        <v>6.9000000000000004</v>
      </c>
      <c r="I692" s="237"/>
      <c r="J692" s="233"/>
      <c r="K692" s="233"/>
      <c r="L692" s="238"/>
      <c r="M692" s="239"/>
      <c r="N692" s="240"/>
      <c r="O692" s="240"/>
      <c r="P692" s="240"/>
      <c r="Q692" s="240"/>
      <c r="R692" s="240"/>
      <c r="S692" s="240"/>
      <c r="T692" s="24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2" t="s">
        <v>171</v>
      </c>
      <c r="AU692" s="242" t="s">
        <v>167</v>
      </c>
      <c r="AV692" s="14" t="s">
        <v>167</v>
      </c>
      <c r="AW692" s="14" t="s">
        <v>33</v>
      </c>
      <c r="AX692" s="14" t="s">
        <v>71</v>
      </c>
      <c r="AY692" s="242" t="s">
        <v>157</v>
      </c>
    </row>
    <row r="693" s="13" customFormat="1">
      <c r="A693" s="13"/>
      <c r="B693" s="222"/>
      <c r="C693" s="223"/>
      <c r="D693" s="217" t="s">
        <v>171</v>
      </c>
      <c r="E693" s="224" t="s">
        <v>19</v>
      </c>
      <c r="F693" s="225" t="s">
        <v>246</v>
      </c>
      <c r="G693" s="223"/>
      <c r="H693" s="224" t="s">
        <v>19</v>
      </c>
      <c r="I693" s="226"/>
      <c r="J693" s="223"/>
      <c r="K693" s="223"/>
      <c r="L693" s="227"/>
      <c r="M693" s="228"/>
      <c r="N693" s="229"/>
      <c r="O693" s="229"/>
      <c r="P693" s="229"/>
      <c r="Q693" s="229"/>
      <c r="R693" s="229"/>
      <c r="S693" s="229"/>
      <c r="T693" s="23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1" t="s">
        <v>171</v>
      </c>
      <c r="AU693" s="231" t="s">
        <v>167</v>
      </c>
      <c r="AV693" s="13" t="s">
        <v>79</v>
      </c>
      <c r="AW693" s="13" t="s">
        <v>33</v>
      </c>
      <c r="AX693" s="13" t="s">
        <v>71</v>
      </c>
      <c r="AY693" s="231" t="s">
        <v>157</v>
      </c>
    </row>
    <row r="694" s="13" customFormat="1">
      <c r="A694" s="13"/>
      <c r="B694" s="222"/>
      <c r="C694" s="223"/>
      <c r="D694" s="217" t="s">
        <v>171</v>
      </c>
      <c r="E694" s="224" t="s">
        <v>19</v>
      </c>
      <c r="F694" s="225" t="s">
        <v>221</v>
      </c>
      <c r="G694" s="223"/>
      <c r="H694" s="224" t="s">
        <v>19</v>
      </c>
      <c r="I694" s="226"/>
      <c r="J694" s="223"/>
      <c r="K694" s="223"/>
      <c r="L694" s="227"/>
      <c r="M694" s="228"/>
      <c r="N694" s="229"/>
      <c r="O694" s="229"/>
      <c r="P694" s="229"/>
      <c r="Q694" s="229"/>
      <c r="R694" s="229"/>
      <c r="S694" s="229"/>
      <c r="T694" s="23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1" t="s">
        <v>171</v>
      </c>
      <c r="AU694" s="231" t="s">
        <v>167</v>
      </c>
      <c r="AV694" s="13" t="s">
        <v>79</v>
      </c>
      <c r="AW694" s="13" t="s">
        <v>33</v>
      </c>
      <c r="AX694" s="13" t="s">
        <v>71</v>
      </c>
      <c r="AY694" s="231" t="s">
        <v>157</v>
      </c>
    </row>
    <row r="695" s="14" customFormat="1">
      <c r="A695" s="14"/>
      <c r="B695" s="232"/>
      <c r="C695" s="233"/>
      <c r="D695" s="217" t="s">
        <v>171</v>
      </c>
      <c r="E695" s="234" t="s">
        <v>19</v>
      </c>
      <c r="F695" s="235" t="s">
        <v>247</v>
      </c>
      <c r="G695" s="233"/>
      <c r="H695" s="236">
        <v>3.4649999999999999</v>
      </c>
      <c r="I695" s="237"/>
      <c r="J695" s="233"/>
      <c r="K695" s="233"/>
      <c r="L695" s="238"/>
      <c r="M695" s="239"/>
      <c r="N695" s="240"/>
      <c r="O695" s="240"/>
      <c r="P695" s="240"/>
      <c r="Q695" s="240"/>
      <c r="R695" s="240"/>
      <c r="S695" s="240"/>
      <c r="T695" s="24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2" t="s">
        <v>171</v>
      </c>
      <c r="AU695" s="242" t="s">
        <v>167</v>
      </c>
      <c r="AV695" s="14" t="s">
        <v>167</v>
      </c>
      <c r="AW695" s="14" t="s">
        <v>33</v>
      </c>
      <c r="AX695" s="14" t="s">
        <v>71</v>
      </c>
      <c r="AY695" s="242" t="s">
        <v>157</v>
      </c>
    </row>
    <row r="696" s="14" customFormat="1">
      <c r="A696" s="14"/>
      <c r="B696" s="232"/>
      <c r="C696" s="233"/>
      <c r="D696" s="217" t="s">
        <v>171</v>
      </c>
      <c r="E696" s="234" t="s">
        <v>19</v>
      </c>
      <c r="F696" s="235" t="s">
        <v>248</v>
      </c>
      <c r="G696" s="233"/>
      <c r="H696" s="236">
        <v>2.9700000000000002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2" t="s">
        <v>171</v>
      </c>
      <c r="AU696" s="242" t="s">
        <v>167</v>
      </c>
      <c r="AV696" s="14" t="s">
        <v>167</v>
      </c>
      <c r="AW696" s="14" t="s">
        <v>33</v>
      </c>
      <c r="AX696" s="14" t="s">
        <v>71</v>
      </c>
      <c r="AY696" s="242" t="s">
        <v>157</v>
      </c>
    </row>
    <row r="697" s="14" customFormat="1">
      <c r="A697" s="14"/>
      <c r="B697" s="232"/>
      <c r="C697" s="233"/>
      <c r="D697" s="217" t="s">
        <v>171</v>
      </c>
      <c r="E697" s="234" t="s">
        <v>19</v>
      </c>
      <c r="F697" s="235" t="s">
        <v>249</v>
      </c>
      <c r="G697" s="233"/>
      <c r="H697" s="236">
        <v>2.3759999999999999</v>
      </c>
      <c r="I697" s="237"/>
      <c r="J697" s="233"/>
      <c r="K697" s="233"/>
      <c r="L697" s="238"/>
      <c r="M697" s="239"/>
      <c r="N697" s="240"/>
      <c r="O697" s="240"/>
      <c r="P697" s="240"/>
      <c r="Q697" s="240"/>
      <c r="R697" s="240"/>
      <c r="S697" s="240"/>
      <c r="T697" s="24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2" t="s">
        <v>171</v>
      </c>
      <c r="AU697" s="242" t="s">
        <v>167</v>
      </c>
      <c r="AV697" s="14" t="s">
        <v>167</v>
      </c>
      <c r="AW697" s="14" t="s">
        <v>33</v>
      </c>
      <c r="AX697" s="14" t="s">
        <v>71</v>
      </c>
      <c r="AY697" s="242" t="s">
        <v>157</v>
      </c>
    </row>
    <row r="698" s="14" customFormat="1">
      <c r="A698" s="14"/>
      <c r="B698" s="232"/>
      <c r="C698" s="233"/>
      <c r="D698" s="217" t="s">
        <v>171</v>
      </c>
      <c r="E698" s="234" t="s">
        <v>19</v>
      </c>
      <c r="F698" s="235" t="s">
        <v>250</v>
      </c>
      <c r="G698" s="233"/>
      <c r="H698" s="236">
        <v>0.495</v>
      </c>
      <c r="I698" s="237"/>
      <c r="J698" s="233"/>
      <c r="K698" s="233"/>
      <c r="L698" s="238"/>
      <c r="M698" s="239"/>
      <c r="N698" s="240"/>
      <c r="O698" s="240"/>
      <c r="P698" s="240"/>
      <c r="Q698" s="240"/>
      <c r="R698" s="240"/>
      <c r="S698" s="240"/>
      <c r="T698" s="24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2" t="s">
        <v>171</v>
      </c>
      <c r="AU698" s="242" t="s">
        <v>167</v>
      </c>
      <c r="AV698" s="14" t="s">
        <v>167</v>
      </c>
      <c r="AW698" s="14" t="s">
        <v>33</v>
      </c>
      <c r="AX698" s="14" t="s">
        <v>71</v>
      </c>
      <c r="AY698" s="242" t="s">
        <v>157</v>
      </c>
    </row>
    <row r="699" s="14" customFormat="1">
      <c r="A699" s="14"/>
      <c r="B699" s="232"/>
      <c r="C699" s="233"/>
      <c r="D699" s="217" t="s">
        <v>171</v>
      </c>
      <c r="E699" s="234" t="s">
        <v>19</v>
      </c>
      <c r="F699" s="235" t="s">
        <v>251</v>
      </c>
      <c r="G699" s="233"/>
      <c r="H699" s="236">
        <v>0.79200000000000004</v>
      </c>
      <c r="I699" s="237"/>
      <c r="J699" s="233"/>
      <c r="K699" s="233"/>
      <c r="L699" s="238"/>
      <c r="M699" s="239"/>
      <c r="N699" s="240"/>
      <c r="O699" s="240"/>
      <c r="P699" s="240"/>
      <c r="Q699" s="240"/>
      <c r="R699" s="240"/>
      <c r="S699" s="240"/>
      <c r="T699" s="24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2" t="s">
        <v>171</v>
      </c>
      <c r="AU699" s="242" t="s">
        <v>167</v>
      </c>
      <c r="AV699" s="14" t="s">
        <v>167</v>
      </c>
      <c r="AW699" s="14" t="s">
        <v>33</v>
      </c>
      <c r="AX699" s="14" t="s">
        <v>71</v>
      </c>
      <c r="AY699" s="242" t="s">
        <v>157</v>
      </c>
    </row>
    <row r="700" s="14" customFormat="1">
      <c r="A700" s="14"/>
      <c r="B700" s="232"/>
      <c r="C700" s="233"/>
      <c r="D700" s="217" t="s">
        <v>171</v>
      </c>
      <c r="E700" s="234" t="s">
        <v>19</v>
      </c>
      <c r="F700" s="235" t="s">
        <v>252</v>
      </c>
      <c r="G700" s="233"/>
      <c r="H700" s="236">
        <v>0.495</v>
      </c>
      <c r="I700" s="237"/>
      <c r="J700" s="233"/>
      <c r="K700" s="233"/>
      <c r="L700" s="238"/>
      <c r="M700" s="239"/>
      <c r="N700" s="240"/>
      <c r="O700" s="240"/>
      <c r="P700" s="240"/>
      <c r="Q700" s="240"/>
      <c r="R700" s="240"/>
      <c r="S700" s="240"/>
      <c r="T700" s="24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2" t="s">
        <v>171</v>
      </c>
      <c r="AU700" s="242" t="s">
        <v>167</v>
      </c>
      <c r="AV700" s="14" t="s">
        <v>167</v>
      </c>
      <c r="AW700" s="14" t="s">
        <v>33</v>
      </c>
      <c r="AX700" s="14" t="s">
        <v>71</v>
      </c>
      <c r="AY700" s="242" t="s">
        <v>157</v>
      </c>
    </row>
    <row r="701" s="13" customFormat="1">
      <c r="A701" s="13"/>
      <c r="B701" s="222"/>
      <c r="C701" s="223"/>
      <c r="D701" s="217" t="s">
        <v>171</v>
      </c>
      <c r="E701" s="224" t="s">
        <v>19</v>
      </c>
      <c r="F701" s="225" t="s">
        <v>253</v>
      </c>
      <c r="G701" s="223"/>
      <c r="H701" s="224" t="s">
        <v>19</v>
      </c>
      <c r="I701" s="226"/>
      <c r="J701" s="223"/>
      <c r="K701" s="223"/>
      <c r="L701" s="227"/>
      <c r="M701" s="228"/>
      <c r="N701" s="229"/>
      <c r="O701" s="229"/>
      <c r="P701" s="229"/>
      <c r="Q701" s="229"/>
      <c r="R701" s="229"/>
      <c r="S701" s="229"/>
      <c r="T701" s="23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1" t="s">
        <v>171</v>
      </c>
      <c r="AU701" s="231" t="s">
        <v>167</v>
      </c>
      <c r="AV701" s="13" t="s">
        <v>79</v>
      </c>
      <c r="AW701" s="13" t="s">
        <v>33</v>
      </c>
      <c r="AX701" s="13" t="s">
        <v>71</v>
      </c>
      <c r="AY701" s="231" t="s">
        <v>157</v>
      </c>
    </row>
    <row r="702" s="14" customFormat="1">
      <c r="A702" s="14"/>
      <c r="B702" s="232"/>
      <c r="C702" s="233"/>
      <c r="D702" s="217" t="s">
        <v>171</v>
      </c>
      <c r="E702" s="234" t="s">
        <v>19</v>
      </c>
      <c r="F702" s="235" t="s">
        <v>254</v>
      </c>
      <c r="G702" s="233"/>
      <c r="H702" s="236">
        <v>3.234</v>
      </c>
      <c r="I702" s="237"/>
      <c r="J702" s="233"/>
      <c r="K702" s="233"/>
      <c r="L702" s="238"/>
      <c r="M702" s="239"/>
      <c r="N702" s="240"/>
      <c r="O702" s="240"/>
      <c r="P702" s="240"/>
      <c r="Q702" s="240"/>
      <c r="R702" s="240"/>
      <c r="S702" s="240"/>
      <c r="T702" s="241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2" t="s">
        <v>171</v>
      </c>
      <c r="AU702" s="242" t="s">
        <v>167</v>
      </c>
      <c r="AV702" s="14" t="s">
        <v>167</v>
      </c>
      <c r="AW702" s="14" t="s">
        <v>33</v>
      </c>
      <c r="AX702" s="14" t="s">
        <v>71</v>
      </c>
      <c r="AY702" s="242" t="s">
        <v>157</v>
      </c>
    </row>
    <row r="703" s="15" customFormat="1">
      <c r="A703" s="15"/>
      <c r="B703" s="243"/>
      <c r="C703" s="244"/>
      <c r="D703" s="217" t="s">
        <v>171</v>
      </c>
      <c r="E703" s="245" t="s">
        <v>19</v>
      </c>
      <c r="F703" s="246" t="s">
        <v>191</v>
      </c>
      <c r="G703" s="244"/>
      <c r="H703" s="247">
        <v>315.47599999999989</v>
      </c>
      <c r="I703" s="248"/>
      <c r="J703" s="244"/>
      <c r="K703" s="244"/>
      <c r="L703" s="249"/>
      <c r="M703" s="250"/>
      <c r="N703" s="251"/>
      <c r="O703" s="251"/>
      <c r="P703" s="251"/>
      <c r="Q703" s="251"/>
      <c r="R703" s="251"/>
      <c r="S703" s="251"/>
      <c r="T703" s="252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53" t="s">
        <v>171</v>
      </c>
      <c r="AU703" s="253" t="s">
        <v>167</v>
      </c>
      <c r="AV703" s="15" t="s">
        <v>166</v>
      </c>
      <c r="AW703" s="15" t="s">
        <v>33</v>
      </c>
      <c r="AX703" s="15" t="s">
        <v>79</v>
      </c>
      <c r="AY703" s="253" t="s">
        <v>157</v>
      </c>
    </row>
    <row r="704" s="2" customFormat="1" ht="24.15" customHeight="1">
      <c r="A704" s="38"/>
      <c r="B704" s="39"/>
      <c r="C704" s="204" t="s">
        <v>516</v>
      </c>
      <c r="D704" s="204" t="s">
        <v>161</v>
      </c>
      <c r="E704" s="205" t="s">
        <v>517</v>
      </c>
      <c r="F704" s="206" t="s">
        <v>518</v>
      </c>
      <c r="G704" s="207" t="s">
        <v>164</v>
      </c>
      <c r="H704" s="208">
        <v>3.6000000000000001</v>
      </c>
      <c r="I704" s="209"/>
      <c r="J704" s="210">
        <f>ROUND(I704*H704,2)</f>
        <v>0</v>
      </c>
      <c r="K704" s="206" t="s">
        <v>165</v>
      </c>
      <c r="L704" s="44"/>
      <c r="M704" s="211" t="s">
        <v>19</v>
      </c>
      <c r="N704" s="212" t="s">
        <v>43</v>
      </c>
      <c r="O704" s="84"/>
      <c r="P704" s="213">
        <f>O704*H704</f>
        <v>0</v>
      </c>
      <c r="Q704" s="213">
        <v>0</v>
      </c>
      <c r="R704" s="213">
        <f>Q704*H704</f>
        <v>0</v>
      </c>
      <c r="S704" s="213">
        <v>0.065000000000000002</v>
      </c>
      <c r="T704" s="214">
        <f>S704*H704</f>
        <v>0.23400000000000001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15" t="s">
        <v>166</v>
      </c>
      <c r="AT704" s="215" t="s">
        <v>161</v>
      </c>
      <c r="AU704" s="215" t="s">
        <v>167</v>
      </c>
      <c r="AY704" s="17" t="s">
        <v>157</v>
      </c>
      <c r="BE704" s="216">
        <f>IF(N704="základní",J704,0)</f>
        <v>0</v>
      </c>
      <c r="BF704" s="216">
        <f>IF(N704="snížená",J704,0)</f>
        <v>0</v>
      </c>
      <c r="BG704" s="216">
        <f>IF(N704="zákl. přenesená",J704,0)</f>
        <v>0</v>
      </c>
      <c r="BH704" s="216">
        <f>IF(N704="sníž. přenesená",J704,0)</f>
        <v>0</v>
      </c>
      <c r="BI704" s="216">
        <f>IF(N704="nulová",J704,0)</f>
        <v>0</v>
      </c>
      <c r="BJ704" s="17" t="s">
        <v>167</v>
      </c>
      <c r="BK704" s="216">
        <f>ROUND(I704*H704,2)</f>
        <v>0</v>
      </c>
      <c r="BL704" s="17" t="s">
        <v>166</v>
      </c>
      <c r="BM704" s="215" t="s">
        <v>519</v>
      </c>
    </row>
    <row r="705" s="2" customFormat="1">
      <c r="A705" s="38"/>
      <c r="B705" s="39"/>
      <c r="C705" s="40"/>
      <c r="D705" s="217" t="s">
        <v>169</v>
      </c>
      <c r="E705" s="40"/>
      <c r="F705" s="218" t="s">
        <v>520</v>
      </c>
      <c r="G705" s="40"/>
      <c r="H705" s="40"/>
      <c r="I705" s="219"/>
      <c r="J705" s="40"/>
      <c r="K705" s="40"/>
      <c r="L705" s="44"/>
      <c r="M705" s="220"/>
      <c r="N705" s="221"/>
      <c r="O705" s="84"/>
      <c r="P705" s="84"/>
      <c r="Q705" s="84"/>
      <c r="R705" s="84"/>
      <c r="S705" s="84"/>
      <c r="T705" s="85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T705" s="17" t="s">
        <v>169</v>
      </c>
      <c r="AU705" s="17" t="s">
        <v>167</v>
      </c>
    </row>
    <row r="706" s="13" customFormat="1">
      <c r="A706" s="13"/>
      <c r="B706" s="222"/>
      <c r="C706" s="223"/>
      <c r="D706" s="217" t="s">
        <v>171</v>
      </c>
      <c r="E706" s="224" t="s">
        <v>19</v>
      </c>
      <c r="F706" s="225" t="s">
        <v>521</v>
      </c>
      <c r="G706" s="223"/>
      <c r="H706" s="224" t="s">
        <v>19</v>
      </c>
      <c r="I706" s="226"/>
      <c r="J706" s="223"/>
      <c r="K706" s="223"/>
      <c r="L706" s="227"/>
      <c r="M706" s="228"/>
      <c r="N706" s="229"/>
      <c r="O706" s="229"/>
      <c r="P706" s="229"/>
      <c r="Q706" s="229"/>
      <c r="R706" s="229"/>
      <c r="S706" s="229"/>
      <c r="T706" s="23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1" t="s">
        <v>171</v>
      </c>
      <c r="AU706" s="231" t="s">
        <v>167</v>
      </c>
      <c r="AV706" s="13" t="s">
        <v>79</v>
      </c>
      <c r="AW706" s="13" t="s">
        <v>33</v>
      </c>
      <c r="AX706" s="13" t="s">
        <v>71</v>
      </c>
      <c r="AY706" s="231" t="s">
        <v>157</v>
      </c>
    </row>
    <row r="707" s="14" customFormat="1">
      <c r="A707" s="14"/>
      <c r="B707" s="232"/>
      <c r="C707" s="233"/>
      <c r="D707" s="217" t="s">
        <v>171</v>
      </c>
      <c r="E707" s="234" t="s">
        <v>19</v>
      </c>
      <c r="F707" s="235" t="s">
        <v>522</v>
      </c>
      <c r="G707" s="233"/>
      <c r="H707" s="236">
        <v>3.6000000000000001</v>
      </c>
      <c r="I707" s="237"/>
      <c r="J707" s="233"/>
      <c r="K707" s="233"/>
      <c r="L707" s="238"/>
      <c r="M707" s="239"/>
      <c r="N707" s="240"/>
      <c r="O707" s="240"/>
      <c r="P707" s="240"/>
      <c r="Q707" s="240"/>
      <c r="R707" s="240"/>
      <c r="S707" s="240"/>
      <c r="T707" s="24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2" t="s">
        <v>171</v>
      </c>
      <c r="AU707" s="242" t="s">
        <v>167</v>
      </c>
      <c r="AV707" s="14" t="s">
        <v>167</v>
      </c>
      <c r="AW707" s="14" t="s">
        <v>33</v>
      </c>
      <c r="AX707" s="14" t="s">
        <v>79</v>
      </c>
      <c r="AY707" s="242" t="s">
        <v>157</v>
      </c>
    </row>
    <row r="708" s="2" customFormat="1" ht="37.8" customHeight="1">
      <c r="A708" s="38"/>
      <c r="B708" s="39"/>
      <c r="C708" s="204" t="s">
        <v>523</v>
      </c>
      <c r="D708" s="204" t="s">
        <v>161</v>
      </c>
      <c r="E708" s="205" t="s">
        <v>524</v>
      </c>
      <c r="F708" s="206" t="s">
        <v>525</v>
      </c>
      <c r="G708" s="207" t="s">
        <v>164</v>
      </c>
      <c r="H708" s="208">
        <v>315.476</v>
      </c>
      <c r="I708" s="209"/>
      <c r="J708" s="210">
        <f>ROUND(I708*H708,2)</f>
        <v>0</v>
      </c>
      <c r="K708" s="206" t="s">
        <v>165</v>
      </c>
      <c r="L708" s="44"/>
      <c r="M708" s="211" t="s">
        <v>19</v>
      </c>
      <c r="N708" s="212" t="s">
        <v>43</v>
      </c>
      <c r="O708" s="84"/>
      <c r="P708" s="213">
        <f>O708*H708</f>
        <v>0</v>
      </c>
      <c r="Q708" s="213">
        <v>0</v>
      </c>
      <c r="R708" s="213">
        <f>Q708*H708</f>
        <v>0</v>
      </c>
      <c r="S708" s="213">
        <v>0.0050000000000000001</v>
      </c>
      <c r="T708" s="214">
        <f>S708*H708</f>
        <v>1.57738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15" t="s">
        <v>166</v>
      </c>
      <c r="AT708" s="215" t="s">
        <v>161</v>
      </c>
      <c r="AU708" s="215" t="s">
        <v>167</v>
      </c>
      <c r="AY708" s="17" t="s">
        <v>157</v>
      </c>
      <c r="BE708" s="216">
        <f>IF(N708="základní",J708,0)</f>
        <v>0</v>
      </c>
      <c r="BF708" s="216">
        <f>IF(N708="snížená",J708,0)</f>
        <v>0</v>
      </c>
      <c r="BG708" s="216">
        <f>IF(N708="zákl. přenesená",J708,0)</f>
        <v>0</v>
      </c>
      <c r="BH708" s="216">
        <f>IF(N708="sníž. přenesená",J708,0)</f>
        <v>0</v>
      </c>
      <c r="BI708" s="216">
        <f>IF(N708="nulová",J708,0)</f>
        <v>0</v>
      </c>
      <c r="BJ708" s="17" t="s">
        <v>167</v>
      </c>
      <c r="BK708" s="216">
        <f>ROUND(I708*H708,2)</f>
        <v>0</v>
      </c>
      <c r="BL708" s="17" t="s">
        <v>166</v>
      </c>
      <c r="BM708" s="215" t="s">
        <v>526</v>
      </c>
    </row>
    <row r="709" s="2" customFormat="1">
      <c r="A709" s="38"/>
      <c r="B709" s="39"/>
      <c r="C709" s="40"/>
      <c r="D709" s="217" t="s">
        <v>169</v>
      </c>
      <c r="E709" s="40"/>
      <c r="F709" s="218" t="s">
        <v>527</v>
      </c>
      <c r="G709" s="40"/>
      <c r="H709" s="40"/>
      <c r="I709" s="219"/>
      <c r="J709" s="40"/>
      <c r="K709" s="40"/>
      <c r="L709" s="44"/>
      <c r="M709" s="220"/>
      <c r="N709" s="221"/>
      <c r="O709" s="84"/>
      <c r="P709" s="84"/>
      <c r="Q709" s="84"/>
      <c r="R709" s="84"/>
      <c r="S709" s="84"/>
      <c r="T709" s="85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T709" s="17" t="s">
        <v>169</v>
      </c>
      <c r="AU709" s="17" t="s">
        <v>167</v>
      </c>
    </row>
    <row r="710" s="13" customFormat="1">
      <c r="A710" s="13"/>
      <c r="B710" s="222"/>
      <c r="C710" s="223"/>
      <c r="D710" s="217" t="s">
        <v>171</v>
      </c>
      <c r="E710" s="224" t="s">
        <v>19</v>
      </c>
      <c r="F710" s="225" t="s">
        <v>217</v>
      </c>
      <c r="G710" s="223"/>
      <c r="H710" s="224" t="s">
        <v>19</v>
      </c>
      <c r="I710" s="226"/>
      <c r="J710" s="223"/>
      <c r="K710" s="223"/>
      <c r="L710" s="227"/>
      <c r="M710" s="228"/>
      <c r="N710" s="229"/>
      <c r="O710" s="229"/>
      <c r="P710" s="229"/>
      <c r="Q710" s="229"/>
      <c r="R710" s="229"/>
      <c r="S710" s="229"/>
      <c r="T710" s="23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1" t="s">
        <v>171</v>
      </c>
      <c r="AU710" s="231" t="s">
        <v>167</v>
      </c>
      <c r="AV710" s="13" t="s">
        <v>79</v>
      </c>
      <c r="AW710" s="13" t="s">
        <v>33</v>
      </c>
      <c r="AX710" s="13" t="s">
        <v>71</v>
      </c>
      <c r="AY710" s="231" t="s">
        <v>157</v>
      </c>
    </row>
    <row r="711" s="14" customFormat="1">
      <c r="A711" s="14"/>
      <c r="B711" s="232"/>
      <c r="C711" s="233"/>
      <c r="D711" s="217" t="s">
        <v>171</v>
      </c>
      <c r="E711" s="234" t="s">
        <v>19</v>
      </c>
      <c r="F711" s="235" t="s">
        <v>218</v>
      </c>
      <c r="G711" s="233"/>
      <c r="H711" s="236">
        <v>39.799999999999997</v>
      </c>
      <c r="I711" s="237"/>
      <c r="J711" s="233"/>
      <c r="K711" s="233"/>
      <c r="L711" s="238"/>
      <c r="M711" s="239"/>
      <c r="N711" s="240"/>
      <c r="O711" s="240"/>
      <c r="P711" s="240"/>
      <c r="Q711" s="240"/>
      <c r="R711" s="240"/>
      <c r="S711" s="240"/>
      <c r="T711" s="24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2" t="s">
        <v>171</v>
      </c>
      <c r="AU711" s="242" t="s">
        <v>167</v>
      </c>
      <c r="AV711" s="14" t="s">
        <v>167</v>
      </c>
      <c r="AW711" s="14" t="s">
        <v>33</v>
      </c>
      <c r="AX711" s="14" t="s">
        <v>71</v>
      </c>
      <c r="AY711" s="242" t="s">
        <v>157</v>
      </c>
    </row>
    <row r="712" s="13" customFormat="1">
      <c r="A712" s="13"/>
      <c r="B712" s="222"/>
      <c r="C712" s="223"/>
      <c r="D712" s="217" t="s">
        <v>171</v>
      </c>
      <c r="E712" s="224" t="s">
        <v>19</v>
      </c>
      <c r="F712" s="225" t="s">
        <v>219</v>
      </c>
      <c r="G712" s="223"/>
      <c r="H712" s="224" t="s">
        <v>19</v>
      </c>
      <c r="I712" s="226"/>
      <c r="J712" s="223"/>
      <c r="K712" s="223"/>
      <c r="L712" s="227"/>
      <c r="M712" s="228"/>
      <c r="N712" s="229"/>
      <c r="O712" s="229"/>
      <c r="P712" s="229"/>
      <c r="Q712" s="229"/>
      <c r="R712" s="229"/>
      <c r="S712" s="229"/>
      <c r="T712" s="230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1" t="s">
        <v>171</v>
      </c>
      <c r="AU712" s="231" t="s">
        <v>167</v>
      </c>
      <c r="AV712" s="13" t="s">
        <v>79</v>
      </c>
      <c r="AW712" s="13" t="s">
        <v>33</v>
      </c>
      <c r="AX712" s="13" t="s">
        <v>71</v>
      </c>
      <c r="AY712" s="231" t="s">
        <v>157</v>
      </c>
    </row>
    <row r="713" s="14" customFormat="1">
      <c r="A713" s="14"/>
      <c r="B713" s="232"/>
      <c r="C713" s="233"/>
      <c r="D713" s="217" t="s">
        <v>171</v>
      </c>
      <c r="E713" s="234" t="s">
        <v>19</v>
      </c>
      <c r="F713" s="235" t="s">
        <v>220</v>
      </c>
      <c r="G713" s="233"/>
      <c r="H713" s="236">
        <v>251.25</v>
      </c>
      <c r="I713" s="237"/>
      <c r="J713" s="233"/>
      <c r="K713" s="233"/>
      <c r="L713" s="238"/>
      <c r="M713" s="239"/>
      <c r="N713" s="240"/>
      <c r="O713" s="240"/>
      <c r="P713" s="240"/>
      <c r="Q713" s="240"/>
      <c r="R713" s="240"/>
      <c r="S713" s="240"/>
      <c r="T713" s="241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2" t="s">
        <v>171</v>
      </c>
      <c r="AU713" s="242" t="s">
        <v>167</v>
      </c>
      <c r="AV713" s="14" t="s">
        <v>167</v>
      </c>
      <c r="AW713" s="14" t="s">
        <v>33</v>
      </c>
      <c r="AX713" s="14" t="s">
        <v>71</v>
      </c>
      <c r="AY713" s="242" t="s">
        <v>157</v>
      </c>
    </row>
    <row r="714" s="13" customFormat="1">
      <c r="A714" s="13"/>
      <c r="B714" s="222"/>
      <c r="C714" s="223"/>
      <c r="D714" s="217" t="s">
        <v>171</v>
      </c>
      <c r="E714" s="224" t="s">
        <v>19</v>
      </c>
      <c r="F714" s="225" t="s">
        <v>221</v>
      </c>
      <c r="G714" s="223"/>
      <c r="H714" s="224" t="s">
        <v>19</v>
      </c>
      <c r="I714" s="226"/>
      <c r="J714" s="223"/>
      <c r="K714" s="223"/>
      <c r="L714" s="227"/>
      <c r="M714" s="228"/>
      <c r="N714" s="229"/>
      <c r="O714" s="229"/>
      <c r="P714" s="229"/>
      <c r="Q714" s="229"/>
      <c r="R714" s="229"/>
      <c r="S714" s="229"/>
      <c r="T714" s="23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1" t="s">
        <v>171</v>
      </c>
      <c r="AU714" s="231" t="s">
        <v>167</v>
      </c>
      <c r="AV714" s="13" t="s">
        <v>79</v>
      </c>
      <c r="AW714" s="13" t="s">
        <v>33</v>
      </c>
      <c r="AX714" s="13" t="s">
        <v>71</v>
      </c>
      <c r="AY714" s="231" t="s">
        <v>157</v>
      </c>
    </row>
    <row r="715" s="14" customFormat="1">
      <c r="A715" s="14"/>
      <c r="B715" s="232"/>
      <c r="C715" s="233"/>
      <c r="D715" s="217" t="s">
        <v>171</v>
      </c>
      <c r="E715" s="234" t="s">
        <v>19</v>
      </c>
      <c r="F715" s="235" t="s">
        <v>222</v>
      </c>
      <c r="G715" s="233"/>
      <c r="H715" s="236">
        <v>-15.75</v>
      </c>
      <c r="I715" s="237"/>
      <c r="J715" s="233"/>
      <c r="K715" s="233"/>
      <c r="L715" s="238"/>
      <c r="M715" s="239"/>
      <c r="N715" s="240"/>
      <c r="O715" s="240"/>
      <c r="P715" s="240"/>
      <c r="Q715" s="240"/>
      <c r="R715" s="240"/>
      <c r="S715" s="240"/>
      <c r="T715" s="24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2" t="s">
        <v>171</v>
      </c>
      <c r="AU715" s="242" t="s">
        <v>167</v>
      </c>
      <c r="AV715" s="14" t="s">
        <v>167</v>
      </c>
      <c r="AW715" s="14" t="s">
        <v>33</v>
      </c>
      <c r="AX715" s="14" t="s">
        <v>71</v>
      </c>
      <c r="AY715" s="242" t="s">
        <v>157</v>
      </c>
    </row>
    <row r="716" s="14" customFormat="1">
      <c r="A716" s="14"/>
      <c r="B716" s="232"/>
      <c r="C716" s="233"/>
      <c r="D716" s="217" t="s">
        <v>171</v>
      </c>
      <c r="E716" s="234" t="s">
        <v>19</v>
      </c>
      <c r="F716" s="235" t="s">
        <v>223</v>
      </c>
      <c r="G716" s="233"/>
      <c r="H716" s="236">
        <v>-13.5</v>
      </c>
      <c r="I716" s="237"/>
      <c r="J716" s="233"/>
      <c r="K716" s="233"/>
      <c r="L716" s="238"/>
      <c r="M716" s="239"/>
      <c r="N716" s="240"/>
      <c r="O716" s="240"/>
      <c r="P716" s="240"/>
      <c r="Q716" s="240"/>
      <c r="R716" s="240"/>
      <c r="S716" s="240"/>
      <c r="T716" s="241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2" t="s">
        <v>171</v>
      </c>
      <c r="AU716" s="242" t="s">
        <v>167</v>
      </c>
      <c r="AV716" s="14" t="s">
        <v>167</v>
      </c>
      <c r="AW716" s="14" t="s">
        <v>33</v>
      </c>
      <c r="AX716" s="14" t="s">
        <v>71</v>
      </c>
      <c r="AY716" s="242" t="s">
        <v>157</v>
      </c>
    </row>
    <row r="717" s="14" customFormat="1">
      <c r="A717" s="14"/>
      <c r="B717" s="232"/>
      <c r="C717" s="233"/>
      <c r="D717" s="217" t="s">
        <v>171</v>
      </c>
      <c r="E717" s="234" t="s">
        <v>19</v>
      </c>
      <c r="F717" s="235" t="s">
        <v>224</v>
      </c>
      <c r="G717" s="233"/>
      <c r="H717" s="236">
        <v>-10.800000000000001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2" t="s">
        <v>171</v>
      </c>
      <c r="AU717" s="242" t="s">
        <v>167</v>
      </c>
      <c r="AV717" s="14" t="s">
        <v>167</v>
      </c>
      <c r="AW717" s="14" t="s">
        <v>33</v>
      </c>
      <c r="AX717" s="14" t="s">
        <v>71</v>
      </c>
      <c r="AY717" s="242" t="s">
        <v>157</v>
      </c>
    </row>
    <row r="718" s="14" customFormat="1">
      <c r="A718" s="14"/>
      <c r="B718" s="232"/>
      <c r="C718" s="233"/>
      <c r="D718" s="217" t="s">
        <v>171</v>
      </c>
      <c r="E718" s="234" t="s">
        <v>19</v>
      </c>
      <c r="F718" s="235" t="s">
        <v>225</v>
      </c>
      <c r="G718" s="233"/>
      <c r="H718" s="236">
        <v>-2.25</v>
      </c>
      <c r="I718" s="237"/>
      <c r="J718" s="233"/>
      <c r="K718" s="233"/>
      <c r="L718" s="238"/>
      <c r="M718" s="239"/>
      <c r="N718" s="240"/>
      <c r="O718" s="240"/>
      <c r="P718" s="240"/>
      <c r="Q718" s="240"/>
      <c r="R718" s="240"/>
      <c r="S718" s="240"/>
      <c r="T718" s="24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2" t="s">
        <v>171</v>
      </c>
      <c r="AU718" s="242" t="s">
        <v>167</v>
      </c>
      <c r="AV718" s="14" t="s">
        <v>167</v>
      </c>
      <c r="AW718" s="14" t="s">
        <v>33</v>
      </c>
      <c r="AX718" s="14" t="s">
        <v>71</v>
      </c>
      <c r="AY718" s="242" t="s">
        <v>157</v>
      </c>
    </row>
    <row r="719" s="14" customFormat="1">
      <c r="A719" s="14"/>
      <c r="B719" s="232"/>
      <c r="C719" s="233"/>
      <c r="D719" s="217" t="s">
        <v>171</v>
      </c>
      <c r="E719" s="234" t="s">
        <v>19</v>
      </c>
      <c r="F719" s="235" t="s">
        <v>226</v>
      </c>
      <c r="G719" s="233"/>
      <c r="H719" s="236">
        <v>-5.5199999999999996</v>
      </c>
      <c r="I719" s="237"/>
      <c r="J719" s="233"/>
      <c r="K719" s="233"/>
      <c r="L719" s="238"/>
      <c r="M719" s="239"/>
      <c r="N719" s="240"/>
      <c r="O719" s="240"/>
      <c r="P719" s="240"/>
      <c r="Q719" s="240"/>
      <c r="R719" s="240"/>
      <c r="S719" s="240"/>
      <c r="T719" s="241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2" t="s">
        <v>171</v>
      </c>
      <c r="AU719" s="242" t="s">
        <v>167</v>
      </c>
      <c r="AV719" s="14" t="s">
        <v>167</v>
      </c>
      <c r="AW719" s="14" t="s">
        <v>33</v>
      </c>
      <c r="AX719" s="14" t="s">
        <v>71</v>
      </c>
      <c r="AY719" s="242" t="s">
        <v>157</v>
      </c>
    </row>
    <row r="720" s="14" customFormat="1">
      <c r="A720" s="14"/>
      <c r="B720" s="232"/>
      <c r="C720" s="233"/>
      <c r="D720" s="217" t="s">
        <v>171</v>
      </c>
      <c r="E720" s="234" t="s">
        <v>19</v>
      </c>
      <c r="F720" s="235" t="s">
        <v>227</v>
      </c>
      <c r="G720" s="233"/>
      <c r="H720" s="236">
        <v>-0.75</v>
      </c>
      <c r="I720" s="237"/>
      <c r="J720" s="233"/>
      <c r="K720" s="233"/>
      <c r="L720" s="238"/>
      <c r="M720" s="239"/>
      <c r="N720" s="240"/>
      <c r="O720" s="240"/>
      <c r="P720" s="240"/>
      <c r="Q720" s="240"/>
      <c r="R720" s="240"/>
      <c r="S720" s="240"/>
      <c r="T720" s="241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2" t="s">
        <v>171</v>
      </c>
      <c r="AU720" s="242" t="s">
        <v>167</v>
      </c>
      <c r="AV720" s="14" t="s">
        <v>167</v>
      </c>
      <c r="AW720" s="14" t="s">
        <v>33</v>
      </c>
      <c r="AX720" s="14" t="s">
        <v>71</v>
      </c>
      <c r="AY720" s="242" t="s">
        <v>157</v>
      </c>
    </row>
    <row r="721" s="14" customFormat="1">
      <c r="A721" s="14"/>
      <c r="B721" s="232"/>
      <c r="C721" s="233"/>
      <c r="D721" s="217" t="s">
        <v>171</v>
      </c>
      <c r="E721" s="234" t="s">
        <v>19</v>
      </c>
      <c r="F721" s="235" t="s">
        <v>228</v>
      </c>
      <c r="G721" s="233"/>
      <c r="H721" s="236">
        <v>-1.125</v>
      </c>
      <c r="I721" s="237"/>
      <c r="J721" s="233"/>
      <c r="K721" s="233"/>
      <c r="L721" s="238"/>
      <c r="M721" s="239"/>
      <c r="N721" s="240"/>
      <c r="O721" s="240"/>
      <c r="P721" s="240"/>
      <c r="Q721" s="240"/>
      <c r="R721" s="240"/>
      <c r="S721" s="240"/>
      <c r="T721" s="241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2" t="s">
        <v>171</v>
      </c>
      <c r="AU721" s="242" t="s">
        <v>167</v>
      </c>
      <c r="AV721" s="14" t="s">
        <v>167</v>
      </c>
      <c r="AW721" s="14" t="s">
        <v>33</v>
      </c>
      <c r="AX721" s="14" t="s">
        <v>71</v>
      </c>
      <c r="AY721" s="242" t="s">
        <v>157</v>
      </c>
    </row>
    <row r="722" s="13" customFormat="1">
      <c r="A722" s="13"/>
      <c r="B722" s="222"/>
      <c r="C722" s="223"/>
      <c r="D722" s="217" t="s">
        <v>171</v>
      </c>
      <c r="E722" s="224" t="s">
        <v>19</v>
      </c>
      <c r="F722" s="225" t="s">
        <v>229</v>
      </c>
      <c r="G722" s="223"/>
      <c r="H722" s="224" t="s">
        <v>19</v>
      </c>
      <c r="I722" s="226"/>
      <c r="J722" s="223"/>
      <c r="K722" s="223"/>
      <c r="L722" s="227"/>
      <c r="M722" s="228"/>
      <c r="N722" s="229"/>
      <c r="O722" s="229"/>
      <c r="P722" s="229"/>
      <c r="Q722" s="229"/>
      <c r="R722" s="229"/>
      <c r="S722" s="229"/>
      <c r="T722" s="23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1" t="s">
        <v>171</v>
      </c>
      <c r="AU722" s="231" t="s">
        <v>167</v>
      </c>
      <c r="AV722" s="13" t="s">
        <v>79</v>
      </c>
      <c r="AW722" s="13" t="s">
        <v>33</v>
      </c>
      <c r="AX722" s="13" t="s">
        <v>71</v>
      </c>
      <c r="AY722" s="231" t="s">
        <v>157</v>
      </c>
    </row>
    <row r="723" s="14" customFormat="1">
      <c r="A723" s="14"/>
      <c r="B723" s="232"/>
      <c r="C723" s="233"/>
      <c r="D723" s="217" t="s">
        <v>171</v>
      </c>
      <c r="E723" s="234" t="s">
        <v>19</v>
      </c>
      <c r="F723" s="235" t="s">
        <v>230</v>
      </c>
      <c r="G723" s="233"/>
      <c r="H723" s="236">
        <v>2.6000000000000001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2" t="s">
        <v>171</v>
      </c>
      <c r="AU723" s="242" t="s">
        <v>167</v>
      </c>
      <c r="AV723" s="14" t="s">
        <v>167</v>
      </c>
      <c r="AW723" s="14" t="s">
        <v>33</v>
      </c>
      <c r="AX723" s="14" t="s">
        <v>71</v>
      </c>
      <c r="AY723" s="242" t="s">
        <v>157</v>
      </c>
    </row>
    <row r="724" s="13" customFormat="1">
      <c r="A724" s="13"/>
      <c r="B724" s="222"/>
      <c r="C724" s="223"/>
      <c r="D724" s="217" t="s">
        <v>171</v>
      </c>
      <c r="E724" s="224" t="s">
        <v>19</v>
      </c>
      <c r="F724" s="225" t="s">
        <v>231</v>
      </c>
      <c r="G724" s="223"/>
      <c r="H724" s="224" t="s">
        <v>19</v>
      </c>
      <c r="I724" s="226"/>
      <c r="J724" s="223"/>
      <c r="K724" s="223"/>
      <c r="L724" s="227"/>
      <c r="M724" s="228"/>
      <c r="N724" s="229"/>
      <c r="O724" s="229"/>
      <c r="P724" s="229"/>
      <c r="Q724" s="229"/>
      <c r="R724" s="229"/>
      <c r="S724" s="229"/>
      <c r="T724" s="230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1" t="s">
        <v>171</v>
      </c>
      <c r="AU724" s="231" t="s">
        <v>167</v>
      </c>
      <c r="AV724" s="13" t="s">
        <v>79</v>
      </c>
      <c r="AW724" s="13" t="s">
        <v>33</v>
      </c>
      <c r="AX724" s="13" t="s">
        <v>71</v>
      </c>
      <c r="AY724" s="231" t="s">
        <v>157</v>
      </c>
    </row>
    <row r="725" s="14" customFormat="1">
      <c r="A725" s="14"/>
      <c r="B725" s="232"/>
      <c r="C725" s="233"/>
      <c r="D725" s="217" t="s">
        <v>171</v>
      </c>
      <c r="E725" s="234" t="s">
        <v>19</v>
      </c>
      <c r="F725" s="235" t="s">
        <v>232</v>
      </c>
      <c r="G725" s="233"/>
      <c r="H725" s="236">
        <v>1.2</v>
      </c>
      <c r="I725" s="237"/>
      <c r="J725" s="233"/>
      <c r="K725" s="233"/>
      <c r="L725" s="238"/>
      <c r="M725" s="239"/>
      <c r="N725" s="240"/>
      <c r="O725" s="240"/>
      <c r="P725" s="240"/>
      <c r="Q725" s="240"/>
      <c r="R725" s="240"/>
      <c r="S725" s="240"/>
      <c r="T725" s="24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2" t="s">
        <v>171</v>
      </c>
      <c r="AU725" s="242" t="s">
        <v>167</v>
      </c>
      <c r="AV725" s="14" t="s">
        <v>167</v>
      </c>
      <c r="AW725" s="14" t="s">
        <v>33</v>
      </c>
      <c r="AX725" s="14" t="s">
        <v>71</v>
      </c>
      <c r="AY725" s="242" t="s">
        <v>157</v>
      </c>
    </row>
    <row r="726" s="13" customFormat="1">
      <c r="A726" s="13"/>
      <c r="B726" s="222"/>
      <c r="C726" s="223"/>
      <c r="D726" s="217" t="s">
        <v>171</v>
      </c>
      <c r="E726" s="224" t="s">
        <v>19</v>
      </c>
      <c r="F726" s="225" t="s">
        <v>233</v>
      </c>
      <c r="G726" s="223"/>
      <c r="H726" s="224" t="s">
        <v>19</v>
      </c>
      <c r="I726" s="226"/>
      <c r="J726" s="223"/>
      <c r="K726" s="223"/>
      <c r="L726" s="227"/>
      <c r="M726" s="228"/>
      <c r="N726" s="229"/>
      <c r="O726" s="229"/>
      <c r="P726" s="229"/>
      <c r="Q726" s="229"/>
      <c r="R726" s="229"/>
      <c r="S726" s="229"/>
      <c r="T726" s="23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1" t="s">
        <v>171</v>
      </c>
      <c r="AU726" s="231" t="s">
        <v>167</v>
      </c>
      <c r="AV726" s="13" t="s">
        <v>79</v>
      </c>
      <c r="AW726" s="13" t="s">
        <v>33</v>
      </c>
      <c r="AX726" s="13" t="s">
        <v>71</v>
      </c>
      <c r="AY726" s="231" t="s">
        <v>157</v>
      </c>
    </row>
    <row r="727" s="14" customFormat="1">
      <c r="A727" s="14"/>
      <c r="B727" s="232"/>
      <c r="C727" s="233"/>
      <c r="D727" s="217" t="s">
        <v>171</v>
      </c>
      <c r="E727" s="234" t="s">
        <v>19</v>
      </c>
      <c r="F727" s="235" t="s">
        <v>234</v>
      </c>
      <c r="G727" s="233"/>
      <c r="H727" s="236">
        <v>1.5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2" t="s">
        <v>171</v>
      </c>
      <c r="AU727" s="242" t="s">
        <v>167</v>
      </c>
      <c r="AV727" s="14" t="s">
        <v>167</v>
      </c>
      <c r="AW727" s="14" t="s">
        <v>33</v>
      </c>
      <c r="AX727" s="14" t="s">
        <v>71</v>
      </c>
      <c r="AY727" s="242" t="s">
        <v>157</v>
      </c>
    </row>
    <row r="728" s="13" customFormat="1">
      <c r="A728" s="13"/>
      <c r="B728" s="222"/>
      <c r="C728" s="223"/>
      <c r="D728" s="217" t="s">
        <v>171</v>
      </c>
      <c r="E728" s="224" t="s">
        <v>19</v>
      </c>
      <c r="F728" s="225" t="s">
        <v>235</v>
      </c>
      <c r="G728" s="223"/>
      <c r="H728" s="224" t="s">
        <v>19</v>
      </c>
      <c r="I728" s="226"/>
      <c r="J728" s="223"/>
      <c r="K728" s="223"/>
      <c r="L728" s="227"/>
      <c r="M728" s="228"/>
      <c r="N728" s="229"/>
      <c r="O728" s="229"/>
      <c r="P728" s="229"/>
      <c r="Q728" s="229"/>
      <c r="R728" s="229"/>
      <c r="S728" s="229"/>
      <c r="T728" s="230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1" t="s">
        <v>171</v>
      </c>
      <c r="AU728" s="231" t="s">
        <v>167</v>
      </c>
      <c r="AV728" s="13" t="s">
        <v>79</v>
      </c>
      <c r="AW728" s="13" t="s">
        <v>33</v>
      </c>
      <c r="AX728" s="13" t="s">
        <v>71</v>
      </c>
      <c r="AY728" s="231" t="s">
        <v>157</v>
      </c>
    </row>
    <row r="729" s="14" customFormat="1">
      <c r="A729" s="14"/>
      <c r="B729" s="232"/>
      <c r="C729" s="233"/>
      <c r="D729" s="217" t="s">
        <v>171</v>
      </c>
      <c r="E729" s="234" t="s">
        <v>19</v>
      </c>
      <c r="F729" s="235" t="s">
        <v>236</v>
      </c>
      <c r="G729" s="233"/>
      <c r="H729" s="236">
        <v>7.9000000000000004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2" t="s">
        <v>171</v>
      </c>
      <c r="AU729" s="242" t="s">
        <v>167</v>
      </c>
      <c r="AV729" s="14" t="s">
        <v>167</v>
      </c>
      <c r="AW729" s="14" t="s">
        <v>33</v>
      </c>
      <c r="AX729" s="14" t="s">
        <v>71</v>
      </c>
      <c r="AY729" s="242" t="s">
        <v>157</v>
      </c>
    </row>
    <row r="730" s="13" customFormat="1">
      <c r="A730" s="13"/>
      <c r="B730" s="222"/>
      <c r="C730" s="223"/>
      <c r="D730" s="217" t="s">
        <v>171</v>
      </c>
      <c r="E730" s="224" t="s">
        <v>19</v>
      </c>
      <c r="F730" s="225" t="s">
        <v>221</v>
      </c>
      <c r="G730" s="223"/>
      <c r="H730" s="224" t="s">
        <v>19</v>
      </c>
      <c r="I730" s="226"/>
      <c r="J730" s="223"/>
      <c r="K730" s="223"/>
      <c r="L730" s="227"/>
      <c r="M730" s="228"/>
      <c r="N730" s="229"/>
      <c r="O730" s="229"/>
      <c r="P730" s="229"/>
      <c r="Q730" s="229"/>
      <c r="R730" s="229"/>
      <c r="S730" s="229"/>
      <c r="T730" s="230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1" t="s">
        <v>171</v>
      </c>
      <c r="AU730" s="231" t="s">
        <v>167</v>
      </c>
      <c r="AV730" s="13" t="s">
        <v>79</v>
      </c>
      <c r="AW730" s="13" t="s">
        <v>33</v>
      </c>
      <c r="AX730" s="13" t="s">
        <v>71</v>
      </c>
      <c r="AY730" s="231" t="s">
        <v>157</v>
      </c>
    </row>
    <row r="731" s="14" customFormat="1">
      <c r="A731" s="14"/>
      <c r="B731" s="232"/>
      <c r="C731" s="233"/>
      <c r="D731" s="217" t="s">
        <v>171</v>
      </c>
      <c r="E731" s="234" t="s">
        <v>19</v>
      </c>
      <c r="F731" s="235" t="s">
        <v>237</v>
      </c>
      <c r="G731" s="233"/>
      <c r="H731" s="236">
        <v>10.395</v>
      </c>
      <c r="I731" s="237"/>
      <c r="J731" s="233"/>
      <c r="K731" s="233"/>
      <c r="L731" s="238"/>
      <c r="M731" s="239"/>
      <c r="N731" s="240"/>
      <c r="O731" s="240"/>
      <c r="P731" s="240"/>
      <c r="Q731" s="240"/>
      <c r="R731" s="240"/>
      <c r="S731" s="240"/>
      <c r="T731" s="24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2" t="s">
        <v>171</v>
      </c>
      <c r="AU731" s="242" t="s">
        <v>167</v>
      </c>
      <c r="AV731" s="14" t="s">
        <v>167</v>
      </c>
      <c r="AW731" s="14" t="s">
        <v>33</v>
      </c>
      <c r="AX731" s="14" t="s">
        <v>71</v>
      </c>
      <c r="AY731" s="242" t="s">
        <v>157</v>
      </c>
    </row>
    <row r="732" s="14" customFormat="1">
      <c r="A732" s="14"/>
      <c r="B732" s="232"/>
      <c r="C732" s="233"/>
      <c r="D732" s="217" t="s">
        <v>171</v>
      </c>
      <c r="E732" s="234" t="s">
        <v>19</v>
      </c>
      <c r="F732" s="235" t="s">
        <v>238</v>
      </c>
      <c r="G732" s="233"/>
      <c r="H732" s="236">
        <v>6.9299999999999997</v>
      </c>
      <c r="I732" s="237"/>
      <c r="J732" s="233"/>
      <c r="K732" s="233"/>
      <c r="L732" s="238"/>
      <c r="M732" s="239"/>
      <c r="N732" s="240"/>
      <c r="O732" s="240"/>
      <c r="P732" s="240"/>
      <c r="Q732" s="240"/>
      <c r="R732" s="240"/>
      <c r="S732" s="240"/>
      <c r="T732" s="24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2" t="s">
        <v>171</v>
      </c>
      <c r="AU732" s="242" t="s">
        <v>167</v>
      </c>
      <c r="AV732" s="14" t="s">
        <v>167</v>
      </c>
      <c r="AW732" s="14" t="s">
        <v>33</v>
      </c>
      <c r="AX732" s="14" t="s">
        <v>71</v>
      </c>
      <c r="AY732" s="242" t="s">
        <v>157</v>
      </c>
    </row>
    <row r="733" s="14" customFormat="1">
      <c r="A733" s="14"/>
      <c r="B733" s="232"/>
      <c r="C733" s="233"/>
      <c r="D733" s="217" t="s">
        <v>171</v>
      </c>
      <c r="E733" s="234" t="s">
        <v>19</v>
      </c>
      <c r="F733" s="235" t="s">
        <v>239</v>
      </c>
      <c r="G733" s="233"/>
      <c r="H733" s="236">
        <v>14.256</v>
      </c>
      <c r="I733" s="237"/>
      <c r="J733" s="233"/>
      <c r="K733" s="233"/>
      <c r="L733" s="238"/>
      <c r="M733" s="239"/>
      <c r="N733" s="240"/>
      <c r="O733" s="240"/>
      <c r="P733" s="240"/>
      <c r="Q733" s="240"/>
      <c r="R733" s="240"/>
      <c r="S733" s="240"/>
      <c r="T733" s="241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2" t="s">
        <v>171</v>
      </c>
      <c r="AU733" s="242" t="s">
        <v>167</v>
      </c>
      <c r="AV733" s="14" t="s">
        <v>167</v>
      </c>
      <c r="AW733" s="14" t="s">
        <v>33</v>
      </c>
      <c r="AX733" s="14" t="s">
        <v>71</v>
      </c>
      <c r="AY733" s="242" t="s">
        <v>157</v>
      </c>
    </row>
    <row r="734" s="14" customFormat="1">
      <c r="A734" s="14"/>
      <c r="B734" s="232"/>
      <c r="C734" s="233"/>
      <c r="D734" s="217" t="s">
        <v>171</v>
      </c>
      <c r="E734" s="234" t="s">
        <v>19</v>
      </c>
      <c r="F734" s="235" t="s">
        <v>240</v>
      </c>
      <c r="G734" s="233"/>
      <c r="H734" s="236">
        <v>2.4750000000000001</v>
      </c>
      <c r="I734" s="237"/>
      <c r="J734" s="233"/>
      <c r="K734" s="233"/>
      <c r="L734" s="238"/>
      <c r="M734" s="239"/>
      <c r="N734" s="240"/>
      <c r="O734" s="240"/>
      <c r="P734" s="240"/>
      <c r="Q734" s="240"/>
      <c r="R734" s="240"/>
      <c r="S734" s="240"/>
      <c r="T734" s="24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2" t="s">
        <v>171</v>
      </c>
      <c r="AU734" s="242" t="s">
        <v>167</v>
      </c>
      <c r="AV734" s="14" t="s">
        <v>167</v>
      </c>
      <c r="AW734" s="14" t="s">
        <v>33</v>
      </c>
      <c r="AX734" s="14" t="s">
        <v>71</v>
      </c>
      <c r="AY734" s="242" t="s">
        <v>157</v>
      </c>
    </row>
    <row r="735" s="14" customFormat="1">
      <c r="A735" s="14"/>
      <c r="B735" s="232"/>
      <c r="C735" s="233"/>
      <c r="D735" s="217" t="s">
        <v>171</v>
      </c>
      <c r="E735" s="234" t="s">
        <v>19</v>
      </c>
      <c r="F735" s="235" t="s">
        <v>241</v>
      </c>
      <c r="G735" s="233"/>
      <c r="H735" s="236">
        <v>3.8279999999999998</v>
      </c>
      <c r="I735" s="237"/>
      <c r="J735" s="233"/>
      <c r="K735" s="233"/>
      <c r="L735" s="238"/>
      <c r="M735" s="239"/>
      <c r="N735" s="240"/>
      <c r="O735" s="240"/>
      <c r="P735" s="240"/>
      <c r="Q735" s="240"/>
      <c r="R735" s="240"/>
      <c r="S735" s="240"/>
      <c r="T735" s="241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2" t="s">
        <v>171</v>
      </c>
      <c r="AU735" s="242" t="s">
        <v>167</v>
      </c>
      <c r="AV735" s="14" t="s">
        <v>167</v>
      </c>
      <c r="AW735" s="14" t="s">
        <v>33</v>
      </c>
      <c r="AX735" s="14" t="s">
        <v>71</v>
      </c>
      <c r="AY735" s="242" t="s">
        <v>157</v>
      </c>
    </row>
    <row r="736" s="14" customFormat="1">
      <c r="A736" s="14"/>
      <c r="B736" s="232"/>
      <c r="C736" s="233"/>
      <c r="D736" s="217" t="s">
        <v>171</v>
      </c>
      <c r="E736" s="234" t="s">
        <v>19</v>
      </c>
      <c r="F736" s="235" t="s">
        <v>242</v>
      </c>
      <c r="G736" s="233"/>
      <c r="H736" s="236">
        <v>1.3200000000000001</v>
      </c>
      <c r="I736" s="237"/>
      <c r="J736" s="233"/>
      <c r="K736" s="233"/>
      <c r="L736" s="238"/>
      <c r="M736" s="239"/>
      <c r="N736" s="240"/>
      <c r="O736" s="240"/>
      <c r="P736" s="240"/>
      <c r="Q736" s="240"/>
      <c r="R736" s="240"/>
      <c r="S736" s="240"/>
      <c r="T736" s="24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2" t="s">
        <v>171</v>
      </c>
      <c r="AU736" s="242" t="s">
        <v>167</v>
      </c>
      <c r="AV736" s="14" t="s">
        <v>167</v>
      </c>
      <c r="AW736" s="14" t="s">
        <v>33</v>
      </c>
      <c r="AX736" s="14" t="s">
        <v>71</v>
      </c>
      <c r="AY736" s="242" t="s">
        <v>157</v>
      </c>
    </row>
    <row r="737" s="14" customFormat="1">
      <c r="A737" s="14"/>
      <c r="B737" s="232"/>
      <c r="C737" s="233"/>
      <c r="D737" s="217" t="s">
        <v>171</v>
      </c>
      <c r="E737" s="234" t="s">
        <v>19</v>
      </c>
      <c r="F737" s="235" t="s">
        <v>243</v>
      </c>
      <c r="G737" s="233"/>
      <c r="H737" s="236">
        <v>0.98999999999999999</v>
      </c>
      <c r="I737" s="237"/>
      <c r="J737" s="233"/>
      <c r="K737" s="233"/>
      <c r="L737" s="238"/>
      <c r="M737" s="239"/>
      <c r="N737" s="240"/>
      <c r="O737" s="240"/>
      <c r="P737" s="240"/>
      <c r="Q737" s="240"/>
      <c r="R737" s="240"/>
      <c r="S737" s="240"/>
      <c r="T737" s="241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2" t="s">
        <v>171</v>
      </c>
      <c r="AU737" s="242" t="s">
        <v>167</v>
      </c>
      <c r="AV737" s="14" t="s">
        <v>167</v>
      </c>
      <c r="AW737" s="14" t="s">
        <v>33</v>
      </c>
      <c r="AX737" s="14" t="s">
        <v>71</v>
      </c>
      <c r="AY737" s="242" t="s">
        <v>157</v>
      </c>
    </row>
    <row r="738" s="13" customFormat="1">
      <c r="A738" s="13"/>
      <c r="B738" s="222"/>
      <c r="C738" s="223"/>
      <c r="D738" s="217" t="s">
        <v>171</v>
      </c>
      <c r="E738" s="224" t="s">
        <v>19</v>
      </c>
      <c r="F738" s="225" t="s">
        <v>244</v>
      </c>
      <c r="G738" s="223"/>
      <c r="H738" s="224" t="s">
        <v>19</v>
      </c>
      <c r="I738" s="226"/>
      <c r="J738" s="223"/>
      <c r="K738" s="223"/>
      <c r="L738" s="227"/>
      <c r="M738" s="228"/>
      <c r="N738" s="229"/>
      <c r="O738" s="229"/>
      <c r="P738" s="229"/>
      <c r="Q738" s="229"/>
      <c r="R738" s="229"/>
      <c r="S738" s="229"/>
      <c r="T738" s="230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1" t="s">
        <v>171</v>
      </c>
      <c r="AU738" s="231" t="s">
        <v>167</v>
      </c>
      <c r="AV738" s="13" t="s">
        <v>79</v>
      </c>
      <c r="AW738" s="13" t="s">
        <v>33</v>
      </c>
      <c r="AX738" s="13" t="s">
        <v>71</v>
      </c>
      <c r="AY738" s="231" t="s">
        <v>157</v>
      </c>
    </row>
    <row r="739" s="14" customFormat="1">
      <c r="A739" s="14"/>
      <c r="B739" s="232"/>
      <c r="C739" s="233"/>
      <c r="D739" s="217" t="s">
        <v>171</v>
      </c>
      <c r="E739" s="234" t="s">
        <v>19</v>
      </c>
      <c r="F739" s="235" t="s">
        <v>245</v>
      </c>
      <c r="G739" s="233"/>
      <c r="H739" s="236">
        <v>6.9000000000000004</v>
      </c>
      <c r="I739" s="237"/>
      <c r="J739" s="233"/>
      <c r="K739" s="233"/>
      <c r="L739" s="238"/>
      <c r="M739" s="239"/>
      <c r="N739" s="240"/>
      <c r="O739" s="240"/>
      <c r="P739" s="240"/>
      <c r="Q739" s="240"/>
      <c r="R739" s="240"/>
      <c r="S739" s="240"/>
      <c r="T739" s="241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2" t="s">
        <v>171</v>
      </c>
      <c r="AU739" s="242" t="s">
        <v>167</v>
      </c>
      <c r="AV739" s="14" t="s">
        <v>167</v>
      </c>
      <c r="AW739" s="14" t="s">
        <v>33</v>
      </c>
      <c r="AX739" s="14" t="s">
        <v>71</v>
      </c>
      <c r="AY739" s="242" t="s">
        <v>157</v>
      </c>
    </row>
    <row r="740" s="13" customFormat="1">
      <c r="A740" s="13"/>
      <c r="B740" s="222"/>
      <c r="C740" s="223"/>
      <c r="D740" s="217" t="s">
        <v>171</v>
      </c>
      <c r="E740" s="224" t="s">
        <v>19</v>
      </c>
      <c r="F740" s="225" t="s">
        <v>246</v>
      </c>
      <c r="G740" s="223"/>
      <c r="H740" s="224" t="s">
        <v>19</v>
      </c>
      <c r="I740" s="226"/>
      <c r="J740" s="223"/>
      <c r="K740" s="223"/>
      <c r="L740" s="227"/>
      <c r="M740" s="228"/>
      <c r="N740" s="229"/>
      <c r="O740" s="229"/>
      <c r="P740" s="229"/>
      <c r="Q740" s="229"/>
      <c r="R740" s="229"/>
      <c r="S740" s="229"/>
      <c r="T740" s="23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1" t="s">
        <v>171</v>
      </c>
      <c r="AU740" s="231" t="s">
        <v>167</v>
      </c>
      <c r="AV740" s="13" t="s">
        <v>79</v>
      </c>
      <c r="AW740" s="13" t="s">
        <v>33</v>
      </c>
      <c r="AX740" s="13" t="s">
        <v>71</v>
      </c>
      <c r="AY740" s="231" t="s">
        <v>157</v>
      </c>
    </row>
    <row r="741" s="13" customFormat="1">
      <c r="A741" s="13"/>
      <c r="B741" s="222"/>
      <c r="C741" s="223"/>
      <c r="D741" s="217" t="s">
        <v>171</v>
      </c>
      <c r="E741" s="224" t="s">
        <v>19</v>
      </c>
      <c r="F741" s="225" t="s">
        <v>221</v>
      </c>
      <c r="G741" s="223"/>
      <c r="H741" s="224" t="s">
        <v>19</v>
      </c>
      <c r="I741" s="226"/>
      <c r="J741" s="223"/>
      <c r="K741" s="223"/>
      <c r="L741" s="227"/>
      <c r="M741" s="228"/>
      <c r="N741" s="229"/>
      <c r="O741" s="229"/>
      <c r="P741" s="229"/>
      <c r="Q741" s="229"/>
      <c r="R741" s="229"/>
      <c r="S741" s="229"/>
      <c r="T741" s="23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1" t="s">
        <v>171</v>
      </c>
      <c r="AU741" s="231" t="s">
        <v>167</v>
      </c>
      <c r="AV741" s="13" t="s">
        <v>79</v>
      </c>
      <c r="AW741" s="13" t="s">
        <v>33</v>
      </c>
      <c r="AX741" s="13" t="s">
        <v>71</v>
      </c>
      <c r="AY741" s="231" t="s">
        <v>157</v>
      </c>
    </row>
    <row r="742" s="14" customFormat="1">
      <c r="A742" s="14"/>
      <c r="B742" s="232"/>
      <c r="C742" s="233"/>
      <c r="D742" s="217" t="s">
        <v>171</v>
      </c>
      <c r="E742" s="234" t="s">
        <v>19</v>
      </c>
      <c r="F742" s="235" t="s">
        <v>247</v>
      </c>
      <c r="G742" s="233"/>
      <c r="H742" s="236">
        <v>3.4649999999999999</v>
      </c>
      <c r="I742" s="237"/>
      <c r="J742" s="233"/>
      <c r="K742" s="233"/>
      <c r="L742" s="238"/>
      <c r="M742" s="239"/>
      <c r="N742" s="240"/>
      <c r="O742" s="240"/>
      <c r="P742" s="240"/>
      <c r="Q742" s="240"/>
      <c r="R742" s="240"/>
      <c r="S742" s="240"/>
      <c r="T742" s="241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2" t="s">
        <v>171</v>
      </c>
      <c r="AU742" s="242" t="s">
        <v>167</v>
      </c>
      <c r="AV742" s="14" t="s">
        <v>167</v>
      </c>
      <c r="AW742" s="14" t="s">
        <v>33</v>
      </c>
      <c r="AX742" s="14" t="s">
        <v>71</v>
      </c>
      <c r="AY742" s="242" t="s">
        <v>157</v>
      </c>
    </row>
    <row r="743" s="14" customFormat="1">
      <c r="A743" s="14"/>
      <c r="B743" s="232"/>
      <c r="C743" s="233"/>
      <c r="D743" s="217" t="s">
        <v>171</v>
      </c>
      <c r="E743" s="234" t="s">
        <v>19</v>
      </c>
      <c r="F743" s="235" t="s">
        <v>248</v>
      </c>
      <c r="G743" s="233"/>
      <c r="H743" s="236">
        <v>2.9700000000000002</v>
      </c>
      <c r="I743" s="237"/>
      <c r="J743" s="233"/>
      <c r="K743" s="233"/>
      <c r="L743" s="238"/>
      <c r="M743" s="239"/>
      <c r="N743" s="240"/>
      <c r="O743" s="240"/>
      <c r="P743" s="240"/>
      <c r="Q743" s="240"/>
      <c r="R743" s="240"/>
      <c r="S743" s="240"/>
      <c r="T743" s="241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2" t="s">
        <v>171</v>
      </c>
      <c r="AU743" s="242" t="s">
        <v>167</v>
      </c>
      <c r="AV743" s="14" t="s">
        <v>167</v>
      </c>
      <c r="AW743" s="14" t="s">
        <v>33</v>
      </c>
      <c r="AX743" s="14" t="s">
        <v>71</v>
      </c>
      <c r="AY743" s="242" t="s">
        <v>157</v>
      </c>
    </row>
    <row r="744" s="14" customFormat="1">
      <c r="A744" s="14"/>
      <c r="B744" s="232"/>
      <c r="C744" s="233"/>
      <c r="D744" s="217" t="s">
        <v>171</v>
      </c>
      <c r="E744" s="234" t="s">
        <v>19</v>
      </c>
      <c r="F744" s="235" t="s">
        <v>249</v>
      </c>
      <c r="G744" s="233"/>
      <c r="H744" s="236">
        <v>2.3759999999999999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2" t="s">
        <v>171</v>
      </c>
      <c r="AU744" s="242" t="s">
        <v>167</v>
      </c>
      <c r="AV744" s="14" t="s">
        <v>167</v>
      </c>
      <c r="AW744" s="14" t="s">
        <v>33</v>
      </c>
      <c r="AX744" s="14" t="s">
        <v>71</v>
      </c>
      <c r="AY744" s="242" t="s">
        <v>157</v>
      </c>
    </row>
    <row r="745" s="14" customFormat="1">
      <c r="A745" s="14"/>
      <c r="B745" s="232"/>
      <c r="C745" s="233"/>
      <c r="D745" s="217" t="s">
        <v>171</v>
      </c>
      <c r="E745" s="234" t="s">
        <v>19</v>
      </c>
      <c r="F745" s="235" t="s">
        <v>250</v>
      </c>
      <c r="G745" s="233"/>
      <c r="H745" s="236">
        <v>0.495</v>
      </c>
      <c r="I745" s="237"/>
      <c r="J745" s="233"/>
      <c r="K745" s="233"/>
      <c r="L745" s="238"/>
      <c r="M745" s="239"/>
      <c r="N745" s="240"/>
      <c r="O745" s="240"/>
      <c r="P745" s="240"/>
      <c r="Q745" s="240"/>
      <c r="R745" s="240"/>
      <c r="S745" s="240"/>
      <c r="T745" s="24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2" t="s">
        <v>171</v>
      </c>
      <c r="AU745" s="242" t="s">
        <v>167</v>
      </c>
      <c r="AV745" s="14" t="s">
        <v>167</v>
      </c>
      <c r="AW745" s="14" t="s">
        <v>33</v>
      </c>
      <c r="AX745" s="14" t="s">
        <v>71</v>
      </c>
      <c r="AY745" s="242" t="s">
        <v>157</v>
      </c>
    </row>
    <row r="746" s="14" customFormat="1">
      <c r="A746" s="14"/>
      <c r="B746" s="232"/>
      <c r="C746" s="233"/>
      <c r="D746" s="217" t="s">
        <v>171</v>
      </c>
      <c r="E746" s="234" t="s">
        <v>19</v>
      </c>
      <c r="F746" s="235" t="s">
        <v>251</v>
      </c>
      <c r="G746" s="233"/>
      <c r="H746" s="236">
        <v>0.79200000000000004</v>
      </c>
      <c r="I746" s="237"/>
      <c r="J746" s="233"/>
      <c r="K746" s="233"/>
      <c r="L746" s="238"/>
      <c r="M746" s="239"/>
      <c r="N746" s="240"/>
      <c r="O746" s="240"/>
      <c r="P746" s="240"/>
      <c r="Q746" s="240"/>
      <c r="R746" s="240"/>
      <c r="S746" s="240"/>
      <c r="T746" s="24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2" t="s">
        <v>171</v>
      </c>
      <c r="AU746" s="242" t="s">
        <v>167</v>
      </c>
      <c r="AV746" s="14" t="s">
        <v>167</v>
      </c>
      <c r="AW746" s="14" t="s">
        <v>33</v>
      </c>
      <c r="AX746" s="14" t="s">
        <v>71</v>
      </c>
      <c r="AY746" s="242" t="s">
        <v>157</v>
      </c>
    </row>
    <row r="747" s="14" customFormat="1">
      <c r="A747" s="14"/>
      <c r="B747" s="232"/>
      <c r="C747" s="233"/>
      <c r="D747" s="217" t="s">
        <v>171</v>
      </c>
      <c r="E747" s="234" t="s">
        <v>19</v>
      </c>
      <c r="F747" s="235" t="s">
        <v>252</v>
      </c>
      <c r="G747" s="233"/>
      <c r="H747" s="236">
        <v>0.495</v>
      </c>
      <c r="I747" s="237"/>
      <c r="J747" s="233"/>
      <c r="K747" s="233"/>
      <c r="L747" s="238"/>
      <c r="M747" s="239"/>
      <c r="N747" s="240"/>
      <c r="O747" s="240"/>
      <c r="P747" s="240"/>
      <c r="Q747" s="240"/>
      <c r="R747" s="240"/>
      <c r="S747" s="240"/>
      <c r="T747" s="24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2" t="s">
        <v>171</v>
      </c>
      <c r="AU747" s="242" t="s">
        <v>167</v>
      </c>
      <c r="AV747" s="14" t="s">
        <v>167</v>
      </c>
      <c r="AW747" s="14" t="s">
        <v>33</v>
      </c>
      <c r="AX747" s="14" t="s">
        <v>71</v>
      </c>
      <c r="AY747" s="242" t="s">
        <v>157</v>
      </c>
    </row>
    <row r="748" s="13" customFormat="1">
      <c r="A748" s="13"/>
      <c r="B748" s="222"/>
      <c r="C748" s="223"/>
      <c r="D748" s="217" t="s">
        <v>171</v>
      </c>
      <c r="E748" s="224" t="s">
        <v>19</v>
      </c>
      <c r="F748" s="225" t="s">
        <v>253</v>
      </c>
      <c r="G748" s="223"/>
      <c r="H748" s="224" t="s">
        <v>19</v>
      </c>
      <c r="I748" s="226"/>
      <c r="J748" s="223"/>
      <c r="K748" s="223"/>
      <c r="L748" s="227"/>
      <c r="M748" s="228"/>
      <c r="N748" s="229"/>
      <c r="O748" s="229"/>
      <c r="P748" s="229"/>
      <c r="Q748" s="229"/>
      <c r="R748" s="229"/>
      <c r="S748" s="229"/>
      <c r="T748" s="230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1" t="s">
        <v>171</v>
      </c>
      <c r="AU748" s="231" t="s">
        <v>167</v>
      </c>
      <c r="AV748" s="13" t="s">
        <v>79</v>
      </c>
      <c r="AW748" s="13" t="s">
        <v>33</v>
      </c>
      <c r="AX748" s="13" t="s">
        <v>71</v>
      </c>
      <c r="AY748" s="231" t="s">
        <v>157</v>
      </c>
    </row>
    <row r="749" s="14" customFormat="1">
      <c r="A749" s="14"/>
      <c r="B749" s="232"/>
      <c r="C749" s="233"/>
      <c r="D749" s="217" t="s">
        <v>171</v>
      </c>
      <c r="E749" s="234" t="s">
        <v>19</v>
      </c>
      <c r="F749" s="235" t="s">
        <v>254</v>
      </c>
      <c r="G749" s="233"/>
      <c r="H749" s="236">
        <v>3.234</v>
      </c>
      <c r="I749" s="237"/>
      <c r="J749" s="233"/>
      <c r="K749" s="233"/>
      <c r="L749" s="238"/>
      <c r="M749" s="239"/>
      <c r="N749" s="240"/>
      <c r="O749" s="240"/>
      <c r="P749" s="240"/>
      <c r="Q749" s="240"/>
      <c r="R749" s="240"/>
      <c r="S749" s="240"/>
      <c r="T749" s="241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2" t="s">
        <v>171</v>
      </c>
      <c r="AU749" s="242" t="s">
        <v>167</v>
      </c>
      <c r="AV749" s="14" t="s">
        <v>167</v>
      </c>
      <c r="AW749" s="14" t="s">
        <v>33</v>
      </c>
      <c r="AX749" s="14" t="s">
        <v>71</v>
      </c>
      <c r="AY749" s="242" t="s">
        <v>157</v>
      </c>
    </row>
    <row r="750" s="15" customFormat="1">
      <c r="A750" s="15"/>
      <c r="B750" s="243"/>
      <c r="C750" s="244"/>
      <c r="D750" s="217" t="s">
        <v>171</v>
      </c>
      <c r="E750" s="245" t="s">
        <v>19</v>
      </c>
      <c r="F750" s="246" t="s">
        <v>191</v>
      </c>
      <c r="G750" s="244"/>
      <c r="H750" s="247">
        <v>315.47599999999989</v>
      </c>
      <c r="I750" s="248"/>
      <c r="J750" s="244"/>
      <c r="K750" s="244"/>
      <c r="L750" s="249"/>
      <c r="M750" s="250"/>
      <c r="N750" s="251"/>
      <c r="O750" s="251"/>
      <c r="P750" s="251"/>
      <c r="Q750" s="251"/>
      <c r="R750" s="251"/>
      <c r="S750" s="251"/>
      <c r="T750" s="252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3" t="s">
        <v>171</v>
      </c>
      <c r="AU750" s="253" t="s">
        <v>167</v>
      </c>
      <c r="AV750" s="15" t="s">
        <v>166</v>
      </c>
      <c r="AW750" s="15" t="s">
        <v>33</v>
      </c>
      <c r="AX750" s="15" t="s">
        <v>79</v>
      </c>
      <c r="AY750" s="253" t="s">
        <v>157</v>
      </c>
    </row>
    <row r="751" s="12" customFormat="1" ht="20.88" customHeight="1">
      <c r="A751" s="12"/>
      <c r="B751" s="188"/>
      <c r="C751" s="189"/>
      <c r="D751" s="190" t="s">
        <v>70</v>
      </c>
      <c r="E751" s="202" t="s">
        <v>528</v>
      </c>
      <c r="F751" s="202" t="s">
        <v>529</v>
      </c>
      <c r="G751" s="189"/>
      <c r="H751" s="189"/>
      <c r="I751" s="192"/>
      <c r="J751" s="203">
        <f>BK751</f>
        <v>0</v>
      </c>
      <c r="K751" s="189"/>
      <c r="L751" s="194"/>
      <c r="M751" s="195"/>
      <c r="N751" s="196"/>
      <c r="O751" s="196"/>
      <c r="P751" s="197">
        <f>SUM(P752:P778)</f>
        <v>0</v>
      </c>
      <c r="Q751" s="196"/>
      <c r="R751" s="197">
        <f>SUM(R752:R778)</f>
        <v>0</v>
      </c>
      <c r="S751" s="196"/>
      <c r="T751" s="198">
        <f>SUM(T752:T778)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199" t="s">
        <v>79</v>
      </c>
      <c r="AT751" s="200" t="s">
        <v>70</v>
      </c>
      <c r="AU751" s="200" t="s">
        <v>167</v>
      </c>
      <c r="AY751" s="199" t="s">
        <v>157</v>
      </c>
      <c r="BK751" s="201">
        <f>SUM(BK752:BK778)</f>
        <v>0</v>
      </c>
    </row>
    <row r="752" s="2" customFormat="1" ht="24.15" customHeight="1">
      <c r="A752" s="38"/>
      <c r="B752" s="39"/>
      <c r="C752" s="204" t="s">
        <v>530</v>
      </c>
      <c r="D752" s="204" t="s">
        <v>161</v>
      </c>
      <c r="E752" s="205" t="s">
        <v>531</v>
      </c>
      <c r="F752" s="206" t="s">
        <v>532</v>
      </c>
      <c r="G752" s="207" t="s">
        <v>164</v>
      </c>
      <c r="H752" s="208">
        <v>324</v>
      </c>
      <c r="I752" s="209"/>
      <c r="J752" s="210">
        <f>ROUND(I752*H752,2)</f>
        <v>0</v>
      </c>
      <c r="K752" s="206" t="s">
        <v>165</v>
      </c>
      <c r="L752" s="44"/>
      <c r="M752" s="211" t="s">
        <v>19</v>
      </c>
      <c r="N752" s="212" t="s">
        <v>43</v>
      </c>
      <c r="O752" s="84"/>
      <c r="P752" s="213">
        <f>O752*H752</f>
        <v>0</v>
      </c>
      <c r="Q752" s="213">
        <v>0</v>
      </c>
      <c r="R752" s="213">
        <f>Q752*H752</f>
        <v>0</v>
      </c>
      <c r="S752" s="213">
        <v>0</v>
      </c>
      <c r="T752" s="214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15" t="s">
        <v>166</v>
      </c>
      <c r="AT752" s="215" t="s">
        <v>161</v>
      </c>
      <c r="AU752" s="215" t="s">
        <v>197</v>
      </c>
      <c r="AY752" s="17" t="s">
        <v>157</v>
      </c>
      <c r="BE752" s="216">
        <f>IF(N752="základní",J752,0)</f>
        <v>0</v>
      </c>
      <c r="BF752" s="216">
        <f>IF(N752="snížená",J752,0)</f>
        <v>0</v>
      </c>
      <c r="BG752" s="216">
        <f>IF(N752="zákl. přenesená",J752,0)</f>
        <v>0</v>
      </c>
      <c r="BH752" s="216">
        <f>IF(N752="sníž. přenesená",J752,0)</f>
        <v>0</v>
      </c>
      <c r="BI752" s="216">
        <f>IF(N752="nulová",J752,0)</f>
        <v>0</v>
      </c>
      <c r="BJ752" s="17" t="s">
        <v>167</v>
      </c>
      <c r="BK752" s="216">
        <f>ROUND(I752*H752,2)</f>
        <v>0</v>
      </c>
      <c r="BL752" s="17" t="s">
        <v>166</v>
      </c>
      <c r="BM752" s="215" t="s">
        <v>533</v>
      </c>
    </row>
    <row r="753" s="2" customFormat="1">
      <c r="A753" s="38"/>
      <c r="B753" s="39"/>
      <c r="C753" s="40"/>
      <c r="D753" s="217" t="s">
        <v>169</v>
      </c>
      <c r="E753" s="40"/>
      <c r="F753" s="218" t="s">
        <v>534</v>
      </c>
      <c r="G753" s="40"/>
      <c r="H753" s="40"/>
      <c r="I753" s="219"/>
      <c r="J753" s="40"/>
      <c r="K753" s="40"/>
      <c r="L753" s="44"/>
      <c r="M753" s="220"/>
      <c r="N753" s="221"/>
      <c r="O753" s="84"/>
      <c r="P753" s="84"/>
      <c r="Q753" s="84"/>
      <c r="R753" s="84"/>
      <c r="S753" s="84"/>
      <c r="T753" s="85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T753" s="17" t="s">
        <v>169</v>
      </c>
      <c r="AU753" s="17" t="s">
        <v>197</v>
      </c>
    </row>
    <row r="754" s="14" customFormat="1">
      <c r="A754" s="14"/>
      <c r="B754" s="232"/>
      <c r="C754" s="233"/>
      <c r="D754" s="217" t="s">
        <v>171</v>
      </c>
      <c r="E754" s="234" t="s">
        <v>19</v>
      </c>
      <c r="F754" s="235" t="s">
        <v>535</v>
      </c>
      <c r="G754" s="233"/>
      <c r="H754" s="236">
        <v>324</v>
      </c>
      <c r="I754" s="237"/>
      <c r="J754" s="233"/>
      <c r="K754" s="233"/>
      <c r="L754" s="238"/>
      <c r="M754" s="239"/>
      <c r="N754" s="240"/>
      <c r="O754" s="240"/>
      <c r="P754" s="240"/>
      <c r="Q754" s="240"/>
      <c r="R754" s="240"/>
      <c r="S754" s="240"/>
      <c r="T754" s="241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2" t="s">
        <v>171</v>
      </c>
      <c r="AU754" s="242" t="s">
        <v>197</v>
      </c>
      <c r="AV754" s="14" t="s">
        <v>167</v>
      </c>
      <c r="AW754" s="14" t="s">
        <v>33</v>
      </c>
      <c r="AX754" s="14" t="s">
        <v>79</v>
      </c>
      <c r="AY754" s="242" t="s">
        <v>157</v>
      </c>
    </row>
    <row r="755" s="2" customFormat="1" ht="24.15" customHeight="1">
      <c r="A755" s="38"/>
      <c r="B755" s="39"/>
      <c r="C755" s="204" t="s">
        <v>536</v>
      </c>
      <c r="D755" s="204" t="s">
        <v>161</v>
      </c>
      <c r="E755" s="205" t="s">
        <v>537</v>
      </c>
      <c r="F755" s="206" t="s">
        <v>538</v>
      </c>
      <c r="G755" s="207" t="s">
        <v>164</v>
      </c>
      <c r="H755" s="208">
        <v>19440</v>
      </c>
      <c r="I755" s="209"/>
      <c r="J755" s="210">
        <f>ROUND(I755*H755,2)</f>
        <v>0</v>
      </c>
      <c r="K755" s="206" t="s">
        <v>165</v>
      </c>
      <c r="L755" s="44"/>
      <c r="M755" s="211" t="s">
        <v>19</v>
      </c>
      <c r="N755" s="212" t="s">
        <v>43</v>
      </c>
      <c r="O755" s="84"/>
      <c r="P755" s="213">
        <f>O755*H755</f>
        <v>0</v>
      </c>
      <c r="Q755" s="213">
        <v>0</v>
      </c>
      <c r="R755" s="213">
        <f>Q755*H755</f>
        <v>0</v>
      </c>
      <c r="S755" s="213">
        <v>0</v>
      </c>
      <c r="T755" s="214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15" t="s">
        <v>166</v>
      </c>
      <c r="AT755" s="215" t="s">
        <v>161</v>
      </c>
      <c r="AU755" s="215" t="s">
        <v>197</v>
      </c>
      <c r="AY755" s="17" t="s">
        <v>157</v>
      </c>
      <c r="BE755" s="216">
        <f>IF(N755="základní",J755,0)</f>
        <v>0</v>
      </c>
      <c r="BF755" s="216">
        <f>IF(N755="snížená",J755,0)</f>
        <v>0</v>
      </c>
      <c r="BG755" s="216">
        <f>IF(N755="zákl. přenesená",J755,0)</f>
        <v>0</v>
      </c>
      <c r="BH755" s="216">
        <f>IF(N755="sníž. přenesená",J755,0)</f>
        <v>0</v>
      </c>
      <c r="BI755" s="216">
        <f>IF(N755="nulová",J755,0)</f>
        <v>0</v>
      </c>
      <c r="BJ755" s="17" t="s">
        <v>167</v>
      </c>
      <c r="BK755" s="216">
        <f>ROUND(I755*H755,2)</f>
        <v>0</v>
      </c>
      <c r="BL755" s="17" t="s">
        <v>166</v>
      </c>
      <c r="BM755" s="215" t="s">
        <v>539</v>
      </c>
    </row>
    <row r="756" s="2" customFormat="1">
      <c r="A756" s="38"/>
      <c r="B756" s="39"/>
      <c r="C756" s="40"/>
      <c r="D756" s="217" t="s">
        <v>169</v>
      </c>
      <c r="E756" s="40"/>
      <c r="F756" s="218" t="s">
        <v>540</v>
      </c>
      <c r="G756" s="40"/>
      <c r="H756" s="40"/>
      <c r="I756" s="219"/>
      <c r="J756" s="40"/>
      <c r="K756" s="40"/>
      <c r="L756" s="44"/>
      <c r="M756" s="220"/>
      <c r="N756" s="221"/>
      <c r="O756" s="84"/>
      <c r="P756" s="84"/>
      <c r="Q756" s="84"/>
      <c r="R756" s="84"/>
      <c r="S756" s="84"/>
      <c r="T756" s="85"/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T756" s="17" t="s">
        <v>169</v>
      </c>
      <c r="AU756" s="17" t="s">
        <v>197</v>
      </c>
    </row>
    <row r="757" s="14" customFormat="1">
      <c r="A757" s="14"/>
      <c r="B757" s="232"/>
      <c r="C757" s="233"/>
      <c r="D757" s="217" t="s">
        <v>171</v>
      </c>
      <c r="E757" s="234" t="s">
        <v>19</v>
      </c>
      <c r="F757" s="235" t="s">
        <v>535</v>
      </c>
      <c r="G757" s="233"/>
      <c r="H757" s="236">
        <v>324</v>
      </c>
      <c r="I757" s="237"/>
      <c r="J757" s="233"/>
      <c r="K757" s="233"/>
      <c r="L757" s="238"/>
      <c r="M757" s="239"/>
      <c r="N757" s="240"/>
      <c r="O757" s="240"/>
      <c r="P757" s="240"/>
      <c r="Q757" s="240"/>
      <c r="R757" s="240"/>
      <c r="S757" s="240"/>
      <c r="T757" s="24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2" t="s">
        <v>171</v>
      </c>
      <c r="AU757" s="242" t="s">
        <v>197</v>
      </c>
      <c r="AV757" s="14" t="s">
        <v>167</v>
      </c>
      <c r="AW757" s="14" t="s">
        <v>33</v>
      </c>
      <c r="AX757" s="14" t="s">
        <v>79</v>
      </c>
      <c r="AY757" s="242" t="s">
        <v>157</v>
      </c>
    </row>
    <row r="758" s="14" customFormat="1">
      <c r="A758" s="14"/>
      <c r="B758" s="232"/>
      <c r="C758" s="233"/>
      <c r="D758" s="217" t="s">
        <v>171</v>
      </c>
      <c r="E758" s="233"/>
      <c r="F758" s="235" t="s">
        <v>541</v>
      </c>
      <c r="G758" s="233"/>
      <c r="H758" s="236">
        <v>19440</v>
      </c>
      <c r="I758" s="237"/>
      <c r="J758" s="233"/>
      <c r="K758" s="233"/>
      <c r="L758" s="238"/>
      <c r="M758" s="239"/>
      <c r="N758" s="240"/>
      <c r="O758" s="240"/>
      <c r="P758" s="240"/>
      <c r="Q758" s="240"/>
      <c r="R758" s="240"/>
      <c r="S758" s="240"/>
      <c r="T758" s="24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2" t="s">
        <v>171</v>
      </c>
      <c r="AU758" s="242" t="s">
        <v>197</v>
      </c>
      <c r="AV758" s="14" t="s">
        <v>167</v>
      </c>
      <c r="AW758" s="14" t="s">
        <v>4</v>
      </c>
      <c r="AX758" s="14" t="s">
        <v>79</v>
      </c>
      <c r="AY758" s="242" t="s">
        <v>157</v>
      </c>
    </row>
    <row r="759" s="2" customFormat="1" ht="24.15" customHeight="1">
      <c r="A759" s="38"/>
      <c r="B759" s="39"/>
      <c r="C759" s="204" t="s">
        <v>542</v>
      </c>
      <c r="D759" s="204" t="s">
        <v>161</v>
      </c>
      <c r="E759" s="205" t="s">
        <v>543</v>
      </c>
      <c r="F759" s="206" t="s">
        <v>544</v>
      </c>
      <c r="G759" s="207" t="s">
        <v>164</v>
      </c>
      <c r="H759" s="208">
        <v>324</v>
      </c>
      <c r="I759" s="209"/>
      <c r="J759" s="210">
        <f>ROUND(I759*H759,2)</f>
        <v>0</v>
      </c>
      <c r="K759" s="206" t="s">
        <v>165</v>
      </c>
      <c r="L759" s="44"/>
      <c r="M759" s="211" t="s">
        <v>19</v>
      </c>
      <c r="N759" s="212" t="s">
        <v>43</v>
      </c>
      <c r="O759" s="84"/>
      <c r="P759" s="213">
        <f>O759*H759</f>
        <v>0</v>
      </c>
      <c r="Q759" s="213">
        <v>0</v>
      </c>
      <c r="R759" s="213">
        <f>Q759*H759</f>
        <v>0</v>
      </c>
      <c r="S759" s="213">
        <v>0</v>
      </c>
      <c r="T759" s="214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15" t="s">
        <v>166</v>
      </c>
      <c r="AT759" s="215" t="s">
        <v>161</v>
      </c>
      <c r="AU759" s="215" t="s">
        <v>197</v>
      </c>
      <c r="AY759" s="17" t="s">
        <v>157</v>
      </c>
      <c r="BE759" s="216">
        <f>IF(N759="základní",J759,0)</f>
        <v>0</v>
      </c>
      <c r="BF759" s="216">
        <f>IF(N759="snížená",J759,0)</f>
        <v>0</v>
      </c>
      <c r="BG759" s="216">
        <f>IF(N759="zákl. přenesená",J759,0)</f>
        <v>0</v>
      </c>
      <c r="BH759" s="216">
        <f>IF(N759="sníž. přenesená",J759,0)</f>
        <v>0</v>
      </c>
      <c r="BI759" s="216">
        <f>IF(N759="nulová",J759,0)</f>
        <v>0</v>
      </c>
      <c r="BJ759" s="17" t="s">
        <v>167</v>
      </c>
      <c r="BK759" s="216">
        <f>ROUND(I759*H759,2)</f>
        <v>0</v>
      </c>
      <c r="BL759" s="17" t="s">
        <v>166</v>
      </c>
      <c r="BM759" s="215" t="s">
        <v>545</v>
      </c>
    </row>
    <row r="760" s="2" customFormat="1">
      <c r="A760" s="38"/>
      <c r="B760" s="39"/>
      <c r="C760" s="40"/>
      <c r="D760" s="217" t="s">
        <v>169</v>
      </c>
      <c r="E760" s="40"/>
      <c r="F760" s="218" t="s">
        <v>546</v>
      </c>
      <c r="G760" s="40"/>
      <c r="H760" s="40"/>
      <c r="I760" s="219"/>
      <c r="J760" s="40"/>
      <c r="K760" s="40"/>
      <c r="L760" s="44"/>
      <c r="M760" s="220"/>
      <c r="N760" s="221"/>
      <c r="O760" s="84"/>
      <c r="P760" s="84"/>
      <c r="Q760" s="84"/>
      <c r="R760" s="84"/>
      <c r="S760" s="84"/>
      <c r="T760" s="85"/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T760" s="17" t="s">
        <v>169</v>
      </c>
      <c r="AU760" s="17" t="s">
        <v>197</v>
      </c>
    </row>
    <row r="761" s="14" customFormat="1">
      <c r="A761" s="14"/>
      <c r="B761" s="232"/>
      <c r="C761" s="233"/>
      <c r="D761" s="217" t="s">
        <v>171</v>
      </c>
      <c r="E761" s="234" t="s">
        <v>19</v>
      </c>
      <c r="F761" s="235" t="s">
        <v>535</v>
      </c>
      <c r="G761" s="233"/>
      <c r="H761" s="236">
        <v>324</v>
      </c>
      <c r="I761" s="237"/>
      <c r="J761" s="233"/>
      <c r="K761" s="233"/>
      <c r="L761" s="238"/>
      <c r="M761" s="239"/>
      <c r="N761" s="240"/>
      <c r="O761" s="240"/>
      <c r="P761" s="240"/>
      <c r="Q761" s="240"/>
      <c r="R761" s="240"/>
      <c r="S761" s="240"/>
      <c r="T761" s="241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2" t="s">
        <v>171</v>
      </c>
      <c r="AU761" s="242" t="s">
        <v>197</v>
      </c>
      <c r="AV761" s="14" t="s">
        <v>167</v>
      </c>
      <c r="AW761" s="14" t="s">
        <v>33</v>
      </c>
      <c r="AX761" s="14" t="s">
        <v>79</v>
      </c>
      <c r="AY761" s="242" t="s">
        <v>157</v>
      </c>
    </row>
    <row r="762" s="2" customFormat="1" ht="14.4" customHeight="1">
      <c r="A762" s="38"/>
      <c r="B762" s="39"/>
      <c r="C762" s="204" t="s">
        <v>547</v>
      </c>
      <c r="D762" s="204" t="s">
        <v>161</v>
      </c>
      <c r="E762" s="205" t="s">
        <v>548</v>
      </c>
      <c r="F762" s="206" t="s">
        <v>549</v>
      </c>
      <c r="G762" s="207" t="s">
        <v>164</v>
      </c>
      <c r="H762" s="208">
        <v>324</v>
      </c>
      <c r="I762" s="209"/>
      <c r="J762" s="210">
        <f>ROUND(I762*H762,2)</f>
        <v>0</v>
      </c>
      <c r="K762" s="206" t="s">
        <v>165</v>
      </c>
      <c r="L762" s="44"/>
      <c r="M762" s="211" t="s">
        <v>19</v>
      </c>
      <c r="N762" s="212" t="s">
        <v>43</v>
      </c>
      <c r="O762" s="84"/>
      <c r="P762" s="213">
        <f>O762*H762</f>
        <v>0</v>
      </c>
      <c r="Q762" s="213">
        <v>0</v>
      </c>
      <c r="R762" s="213">
        <f>Q762*H762</f>
        <v>0</v>
      </c>
      <c r="S762" s="213">
        <v>0</v>
      </c>
      <c r="T762" s="214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15" t="s">
        <v>166</v>
      </c>
      <c r="AT762" s="215" t="s">
        <v>161</v>
      </c>
      <c r="AU762" s="215" t="s">
        <v>197</v>
      </c>
      <c r="AY762" s="17" t="s">
        <v>157</v>
      </c>
      <c r="BE762" s="216">
        <f>IF(N762="základní",J762,0)</f>
        <v>0</v>
      </c>
      <c r="BF762" s="216">
        <f>IF(N762="snížená",J762,0)</f>
        <v>0</v>
      </c>
      <c r="BG762" s="216">
        <f>IF(N762="zákl. přenesená",J762,0)</f>
        <v>0</v>
      </c>
      <c r="BH762" s="216">
        <f>IF(N762="sníž. přenesená",J762,0)</f>
        <v>0</v>
      </c>
      <c r="BI762" s="216">
        <f>IF(N762="nulová",J762,0)</f>
        <v>0</v>
      </c>
      <c r="BJ762" s="17" t="s">
        <v>167</v>
      </c>
      <c r="BK762" s="216">
        <f>ROUND(I762*H762,2)</f>
        <v>0</v>
      </c>
      <c r="BL762" s="17" t="s">
        <v>166</v>
      </c>
      <c r="BM762" s="215" t="s">
        <v>550</v>
      </c>
    </row>
    <row r="763" s="2" customFormat="1">
      <c r="A763" s="38"/>
      <c r="B763" s="39"/>
      <c r="C763" s="40"/>
      <c r="D763" s="217" t="s">
        <v>169</v>
      </c>
      <c r="E763" s="40"/>
      <c r="F763" s="218" t="s">
        <v>551</v>
      </c>
      <c r="G763" s="40"/>
      <c r="H763" s="40"/>
      <c r="I763" s="219"/>
      <c r="J763" s="40"/>
      <c r="K763" s="40"/>
      <c r="L763" s="44"/>
      <c r="M763" s="220"/>
      <c r="N763" s="221"/>
      <c r="O763" s="84"/>
      <c r="P763" s="84"/>
      <c r="Q763" s="84"/>
      <c r="R763" s="84"/>
      <c r="S763" s="84"/>
      <c r="T763" s="85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T763" s="17" t="s">
        <v>169</v>
      </c>
      <c r="AU763" s="17" t="s">
        <v>197</v>
      </c>
    </row>
    <row r="764" s="14" customFormat="1">
      <c r="A764" s="14"/>
      <c r="B764" s="232"/>
      <c r="C764" s="233"/>
      <c r="D764" s="217" t="s">
        <v>171</v>
      </c>
      <c r="E764" s="234" t="s">
        <v>19</v>
      </c>
      <c r="F764" s="235" t="s">
        <v>535</v>
      </c>
      <c r="G764" s="233"/>
      <c r="H764" s="236">
        <v>324</v>
      </c>
      <c r="I764" s="237"/>
      <c r="J764" s="233"/>
      <c r="K764" s="233"/>
      <c r="L764" s="238"/>
      <c r="M764" s="239"/>
      <c r="N764" s="240"/>
      <c r="O764" s="240"/>
      <c r="P764" s="240"/>
      <c r="Q764" s="240"/>
      <c r="R764" s="240"/>
      <c r="S764" s="240"/>
      <c r="T764" s="241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2" t="s">
        <v>171</v>
      </c>
      <c r="AU764" s="242" t="s">
        <v>197</v>
      </c>
      <c r="AV764" s="14" t="s">
        <v>167</v>
      </c>
      <c r="AW764" s="14" t="s">
        <v>33</v>
      </c>
      <c r="AX764" s="14" t="s">
        <v>79</v>
      </c>
      <c r="AY764" s="242" t="s">
        <v>157</v>
      </c>
    </row>
    <row r="765" s="2" customFormat="1" ht="14.4" customHeight="1">
      <c r="A765" s="38"/>
      <c r="B765" s="39"/>
      <c r="C765" s="204" t="s">
        <v>552</v>
      </c>
      <c r="D765" s="204" t="s">
        <v>161</v>
      </c>
      <c r="E765" s="205" t="s">
        <v>553</v>
      </c>
      <c r="F765" s="206" t="s">
        <v>554</v>
      </c>
      <c r="G765" s="207" t="s">
        <v>164</v>
      </c>
      <c r="H765" s="208">
        <v>19440</v>
      </c>
      <c r="I765" s="209"/>
      <c r="J765" s="210">
        <f>ROUND(I765*H765,2)</f>
        <v>0</v>
      </c>
      <c r="K765" s="206" t="s">
        <v>165</v>
      </c>
      <c r="L765" s="44"/>
      <c r="M765" s="211" t="s">
        <v>19</v>
      </c>
      <c r="N765" s="212" t="s">
        <v>43</v>
      </c>
      <c r="O765" s="84"/>
      <c r="P765" s="213">
        <f>O765*H765</f>
        <v>0</v>
      </c>
      <c r="Q765" s="213">
        <v>0</v>
      </c>
      <c r="R765" s="213">
        <f>Q765*H765</f>
        <v>0</v>
      </c>
      <c r="S765" s="213">
        <v>0</v>
      </c>
      <c r="T765" s="214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15" t="s">
        <v>166</v>
      </c>
      <c r="AT765" s="215" t="s">
        <v>161</v>
      </c>
      <c r="AU765" s="215" t="s">
        <v>197</v>
      </c>
      <c r="AY765" s="17" t="s">
        <v>157</v>
      </c>
      <c r="BE765" s="216">
        <f>IF(N765="základní",J765,0)</f>
        <v>0</v>
      </c>
      <c r="BF765" s="216">
        <f>IF(N765="snížená",J765,0)</f>
        <v>0</v>
      </c>
      <c r="BG765" s="216">
        <f>IF(N765="zákl. přenesená",J765,0)</f>
        <v>0</v>
      </c>
      <c r="BH765" s="216">
        <f>IF(N765="sníž. přenesená",J765,0)</f>
        <v>0</v>
      </c>
      <c r="BI765" s="216">
        <f>IF(N765="nulová",J765,0)</f>
        <v>0</v>
      </c>
      <c r="BJ765" s="17" t="s">
        <v>167</v>
      </c>
      <c r="BK765" s="216">
        <f>ROUND(I765*H765,2)</f>
        <v>0</v>
      </c>
      <c r="BL765" s="17" t="s">
        <v>166</v>
      </c>
      <c r="BM765" s="215" t="s">
        <v>555</v>
      </c>
    </row>
    <row r="766" s="2" customFormat="1">
      <c r="A766" s="38"/>
      <c r="B766" s="39"/>
      <c r="C766" s="40"/>
      <c r="D766" s="217" t="s">
        <v>169</v>
      </c>
      <c r="E766" s="40"/>
      <c r="F766" s="218" t="s">
        <v>556</v>
      </c>
      <c r="G766" s="40"/>
      <c r="H766" s="40"/>
      <c r="I766" s="219"/>
      <c r="J766" s="40"/>
      <c r="K766" s="40"/>
      <c r="L766" s="44"/>
      <c r="M766" s="220"/>
      <c r="N766" s="221"/>
      <c r="O766" s="84"/>
      <c r="P766" s="84"/>
      <c r="Q766" s="84"/>
      <c r="R766" s="84"/>
      <c r="S766" s="84"/>
      <c r="T766" s="85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T766" s="17" t="s">
        <v>169</v>
      </c>
      <c r="AU766" s="17" t="s">
        <v>197</v>
      </c>
    </row>
    <row r="767" s="14" customFormat="1">
      <c r="A767" s="14"/>
      <c r="B767" s="232"/>
      <c r="C767" s="233"/>
      <c r="D767" s="217" t="s">
        <v>171</v>
      </c>
      <c r="E767" s="234" t="s">
        <v>19</v>
      </c>
      <c r="F767" s="235" t="s">
        <v>535</v>
      </c>
      <c r="G767" s="233"/>
      <c r="H767" s="236">
        <v>324</v>
      </c>
      <c r="I767" s="237"/>
      <c r="J767" s="233"/>
      <c r="K767" s="233"/>
      <c r="L767" s="238"/>
      <c r="M767" s="239"/>
      <c r="N767" s="240"/>
      <c r="O767" s="240"/>
      <c r="P767" s="240"/>
      <c r="Q767" s="240"/>
      <c r="R767" s="240"/>
      <c r="S767" s="240"/>
      <c r="T767" s="24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2" t="s">
        <v>171</v>
      </c>
      <c r="AU767" s="242" t="s">
        <v>197</v>
      </c>
      <c r="AV767" s="14" t="s">
        <v>167</v>
      </c>
      <c r="AW767" s="14" t="s">
        <v>33</v>
      </c>
      <c r="AX767" s="14" t="s">
        <v>79</v>
      </c>
      <c r="AY767" s="242" t="s">
        <v>157</v>
      </c>
    </row>
    <row r="768" s="14" customFormat="1">
      <c r="A768" s="14"/>
      <c r="B768" s="232"/>
      <c r="C768" s="233"/>
      <c r="D768" s="217" t="s">
        <v>171</v>
      </c>
      <c r="E768" s="233"/>
      <c r="F768" s="235" t="s">
        <v>541</v>
      </c>
      <c r="G768" s="233"/>
      <c r="H768" s="236">
        <v>19440</v>
      </c>
      <c r="I768" s="237"/>
      <c r="J768" s="233"/>
      <c r="K768" s="233"/>
      <c r="L768" s="238"/>
      <c r="M768" s="239"/>
      <c r="N768" s="240"/>
      <c r="O768" s="240"/>
      <c r="P768" s="240"/>
      <c r="Q768" s="240"/>
      <c r="R768" s="240"/>
      <c r="S768" s="240"/>
      <c r="T768" s="241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2" t="s">
        <v>171</v>
      </c>
      <c r="AU768" s="242" t="s">
        <v>197</v>
      </c>
      <c r="AV768" s="14" t="s">
        <v>167</v>
      </c>
      <c r="AW768" s="14" t="s">
        <v>4</v>
      </c>
      <c r="AX768" s="14" t="s">
        <v>79</v>
      </c>
      <c r="AY768" s="242" t="s">
        <v>157</v>
      </c>
    </row>
    <row r="769" s="2" customFormat="1" ht="14.4" customHeight="1">
      <c r="A769" s="38"/>
      <c r="B769" s="39"/>
      <c r="C769" s="204" t="s">
        <v>557</v>
      </c>
      <c r="D769" s="204" t="s">
        <v>161</v>
      </c>
      <c r="E769" s="205" t="s">
        <v>558</v>
      </c>
      <c r="F769" s="206" t="s">
        <v>559</v>
      </c>
      <c r="G769" s="207" t="s">
        <v>164</v>
      </c>
      <c r="H769" s="208">
        <v>324</v>
      </c>
      <c r="I769" s="209"/>
      <c r="J769" s="210">
        <f>ROUND(I769*H769,2)</f>
        <v>0</v>
      </c>
      <c r="K769" s="206" t="s">
        <v>165</v>
      </c>
      <c r="L769" s="44"/>
      <c r="M769" s="211" t="s">
        <v>19</v>
      </c>
      <c r="N769" s="212" t="s">
        <v>43</v>
      </c>
      <c r="O769" s="84"/>
      <c r="P769" s="213">
        <f>O769*H769</f>
        <v>0</v>
      </c>
      <c r="Q769" s="213">
        <v>0</v>
      </c>
      <c r="R769" s="213">
        <f>Q769*H769</f>
        <v>0</v>
      </c>
      <c r="S769" s="213">
        <v>0</v>
      </c>
      <c r="T769" s="214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15" t="s">
        <v>166</v>
      </c>
      <c r="AT769" s="215" t="s">
        <v>161</v>
      </c>
      <c r="AU769" s="215" t="s">
        <v>197</v>
      </c>
      <c r="AY769" s="17" t="s">
        <v>157</v>
      </c>
      <c r="BE769" s="216">
        <f>IF(N769="základní",J769,0)</f>
        <v>0</v>
      </c>
      <c r="BF769" s="216">
        <f>IF(N769="snížená",J769,0)</f>
        <v>0</v>
      </c>
      <c r="BG769" s="216">
        <f>IF(N769="zákl. přenesená",J769,0)</f>
        <v>0</v>
      </c>
      <c r="BH769" s="216">
        <f>IF(N769="sníž. přenesená",J769,0)</f>
        <v>0</v>
      </c>
      <c r="BI769" s="216">
        <f>IF(N769="nulová",J769,0)</f>
        <v>0</v>
      </c>
      <c r="BJ769" s="17" t="s">
        <v>167</v>
      </c>
      <c r="BK769" s="216">
        <f>ROUND(I769*H769,2)</f>
        <v>0</v>
      </c>
      <c r="BL769" s="17" t="s">
        <v>166</v>
      </c>
      <c r="BM769" s="215" t="s">
        <v>560</v>
      </c>
    </row>
    <row r="770" s="2" customFormat="1">
      <c r="A770" s="38"/>
      <c r="B770" s="39"/>
      <c r="C770" s="40"/>
      <c r="D770" s="217" t="s">
        <v>169</v>
      </c>
      <c r="E770" s="40"/>
      <c r="F770" s="218" t="s">
        <v>561</v>
      </c>
      <c r="G770" s="40"/>
      <c r="H770" s="40"/>
      <c r="I770" s="219"/>
      <c r="J770" s="40"/>
      <c r="K770" s="40"/>
      <c r="L770" s="44"/>
      <c r="M770" s="220"/>
      <c r="N770" s="221"/>
      <c r="O770" s="84"/>
      <c r="P770" s="84"/>
      <c r="Q770" s="84"/>
      <c r="R770" s="84"/>
      <c r="S770" s="84"/>
      <c r="T770" s="85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T770" s="17" t="s">
        <v>169</v>
      </c>
      <c r="AU770" s="17" t="s">
        <v>197</v>
      </c>
    </row>
    <row r="771" s="14" customFormat="1">
      <c r="A771" s="14"/>
      <c r="B771" s="232"/>
      <c r="C771" s="233"/>
      <c r="D771" s="217" t="s">
        <v>171</v>
      </c>
      <c r="E771" s="234" t="s">
        <v>19</v>
      </c>
      <c r="F771" s="235" t="s">
        <v>535</v>
      </c>
      <c r="G771" s="233"/>
      <c r="H771" s="236">
        <v>324</v>
      </c>
      <c r="I771" s="237"/>
      <c r="J771" s="233"/>
      <c r="K771" s="233"/>
      <c r="L771" s="238"/>
      <c r="M771" s="239"/>
      <c r="N771" s="240"/>
      <c r="O771" s="240"/>
      <c r="P771" s="240"/>
      <c r="Q771" s="240"/>
      <c r="R771" s="240"/>
      <c r="S771" s="240"/>
      <c r="T771" s="241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2" t="s">
        <v>171</v>
      </c>
      <c r="AU771" s="242" t="s">
        <v>197</v>
      </c>
      <c r="AV771" s="14" t="s">
        <v>167</v>
      </c>
      <c r="AW771" s="14" t="s">
        <v>33</v>
      </c>
      <c r="AX771" s="14" t="s">
        <v>79</v>
      </c>
      <c r="AY771" s="242" t="s">
        <v>157</v>
      </c>
    </row>
    <row r="772" s="2" customFormat="1" ht="14.4" customHeight="1">
      <c r="A772" s="38"/>
      <c r="B772" s="39"/>
      <c r="C772" s="204" t="s">
        <v>562</v>
      </c>
      <c r="D772" s="204" t="s">
        <v>161</v>
      </c>
      <c r="E772" s="205" t="s">
        <v>563</v>
      </c>
      <c r="F772" s="206" t="s">
        <v>564</v>
      </c>
      <c r="G772" s="207" t="s">
        <v>275</v>
      </c>
      <c r="H772" s="208">
        <v>2.5</v>
      </c>
      <c r="I772" s="209"/>
      <c r="J772" s="210">
        <f>ROUND(I772*H772,2)</f>
        <v>0</v>
      </c>
      <c r="K772" s="206" t="s">
        <v>165</v>
      </c>
      <c r="L772" s="44"/>
      <c r="M772" s="211" t="s">
        <v>19</v>
      </c>
      <c r="N772" s="212" t="s">
        <v>43</v>
      </c>
      <c r="O772" s="84"/>
      <c r="P772" s="213">
        <f>O772*H772</f>
        <v>0</v>
      </c>
      <c r="Q772" s="213">
        <v>0</v>
      </c>
      <c r="R772" s="213">
        <f>Q772*H772</f>
        <v>0</v>
      </c>
      <c r="S772" s="213">
        <v>0</v>
      </c>
      <c r="T772" s="214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15" t="s">
        <v>166</v>
      </c>
      <c r="AT772" s="215" t="s">
        <v>161</v>
      </c>
      <c r="AU772" s="215" t="s">
        <v>197</v>
      </c>
      <c r="AY772" s="17" t="s">
        <v>157</v>
      </c>
      <c r="BE772" s="216">
        <f>IF(N772="základní",J772,0)</f>
        <v>0</v>
      </c>
      <c r="BF772" s="216">
        <f>IF(N772="snížená",J772,0)</f>
        <v>0</v>
      </c>
      <c r="BG772" s="216">
        <f>IF(N772="zákl. přenesená",J772,0)</f>
        <v>0</v>
      </c>
      <c r="BH772" s="216">
        <f>IF(N772="sníž. přenesená",J772,0)</f>
        <v>0</v>
      </c>
      <c r="BI772" s="216">
        <f>IF(N772="nulová",J772,0)</f>
        <v>0</v>
      </c>
      <c r="BJ772" s="17" t="s">
        <v>167</v>
      </c>
      <c r="BK772" s="216">
        <f>ROUND(I772*H772,2)</f>
        <v>0</v>
      </c>
      <c r="BL772" s="17" t="s">
        <v>166</v>
      </c>
      <c r="BM772" s="215" t="s">
        <v>565</v>
      </c>
    </row>
    <row r="773" s="2" customFormat="1">
      <c r="A773" s="38"/>
      <c r="B773" s="39"/>
      <c r="C773" s="40"/>
      <c r="D773" s="217" t="s">
        <v>169</v>
      </c>
      <c r="E773" s="40"/>
      <c r="F773" s="218" t="s">
        <v>566</v>
      </c>
      <c r="G773" s="40"/>
      <c r="H773" s="40"/>
      <c r="I773" s="219"/>
      <c r="J773" s="40"/>
      <c r="K773" s="40"/>
      <c r="L773" s="44"/>
      <c r="M773" s="220"/>
      <c r="N773" s="221"/>
      <c r="O773" s="84"/>
      <c r="P773" s="84"/>
      <c r="Q773" s="84"/>
      <c r="R773" s="84"/>
      <c r="S773" s="84"/>
      <c r="T773" s="85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T773" s="17" t="s">
        <v>169</v>
      </c>
      <c r="AU773" s="17" t="s">
        <v>197</v>
      </c>
    </row>
    <row r="774" s="2" customFormat="1" ht="24.15" customHeight="1">
      <c r="A774" s="38"/>
      <c r="B774" s="39"/>
      <c r="C774" s="204" t="s">
        <v>567</v>
      </c>
      <c r="D774" s="204" t="s">
        <v>161</v>
      </c>
      <c r="E774" s="205" t="s">
        <v>568</v>
      </c>
      <c r="F774" s="206" t="s">
        <v>569</v>
      </c>
      <c r="G774" s="207" t="s">
        <v>275</v>
      </c>
      <c r="H774" s="208">
        <v>150</v>
      </c>
      <c r="I774" s="209"/>
      <c r="J774" s="210">
        <f>ROUND(I774*H774,2)</f>
        <v>0</v>
      </c>
      <c r="K774" s="206" t="s">
        <v>165</v>
      </c>
      <c r="L774" s="44"/>
      <c r="M774" s="211" t="s">
        <v>19</v>
      </c>
      <c r="N774" s="212" t="s">
        <v>43</v>
      </c>
      <c r="O774" s="84"/>
      <c r="P774" s="213">
        <f>O774*H774</f>
        <v>0</v>
      </c>
      <c r="Q774" s="213">
        <v>0</v>
      </c>
      <c r="R774" s="213">
        <f>Q774*H774</f>
        <v>0</v>
      </c>
      <c r="S774" s="213">
        <v>0</v>
      </c>
      <c r="T774" s="214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15" t="s">
        <v>166</v>
      </c>
      <c r="AT774" s="215" t="s">
        <v>161</v>
      </c>
      <c r="AU774" s="215" t="s">
        <v>197</v>
      </c>
      <c r="AY774" s="17" t="s">
        <v>157</v>
      </c>
      <c r="BE774" s="216">
        <f>IF(N774="základní",J774,0)</f>
        <v>0</v>
      </c>
      <c r="BF774" s="216">
        <f>IF(N774="snížená",J774,0)</f>
        <v>0</v>
      </c>
      <c r="BG774" s="216">
        <f>IF(N774="zákl. přenesená",J774,0)</f>
        <v>0</v>
      </c>
      <c r="BH774" s="216">
        <f>IF(N774="sníž. přenesená",J774,0)</f>
        <v>0</v>
      </c>
      <c r="BI774" s="216">
        <f>IF(N774="nulová",J774,0)</f>
        <v>0</v>
      </c>
      <c r="BJ774" s="17" t="s">
        <v>167</v>
      </c>
      <c r="BK774" s="216">
        <f>ROUND(I774*H774,2)</f>
        <v>0</v>
      </c>
      <c r="BL774" s="17" t="s">
        <v>166</v>
      </c>
      <c r="BM774" s="215" t="s">
        <v>570</v>
      </c>
    </row>
    <row r="775" s="2" customFormat="1">
      <c r="A775" s="38"/>
      <c r="B775" s="39"/>
      <c r="C775" s="40"/>
      <c r="D775" s="217" t="s">
        <v>169</v>
      </c>
      <c r="E775" s="40"/>
      <c r="F775" s="218" t="s">
        <v>571</v>
      </c>
      <c r="G775" s="40"/>
      <c r="H775" s="40"/>
      <c r="I775" s="219"/>
      <c r="J775" s="40"/>
      <c r="K775" s="40"/>
      <c r="L775" s="44"/>
      <c r="M775" s="220"/>
      <c r="N775" s="221"/>
      <c r="O775" s="84"/>
      <c r="P775" s="84"/>
      <c r="Q775" s="84"/>
      <c r="R775" s="84"/>
      <c r="S775" s="84"/>
      <c r="T775" s="85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T775" s="17" t="s">
        <v>169</v>
      </c>
      <c r="AU775" s="17" t="s">
        <v>197</v>
      </c>
    </row>
    <row r="776" s="14" customFormat="1">
      <c r="A776" s="14"/>
      <c r="B776" s="232"/>
      <c r="C776" s="233"/>
      <c r="D776" s="217" t="s">
        <v>171</v>
      </c>
      <c r="E776" s="233"/>
      <c r="F776" s="235" t="s">
        <v>572</v>
      </c>
      <c r="G776" s="233"/>
      <c r="H776" s="236">
        <v>150</v>
      </c>
      <c r="I776" s="237"/>
      <c r="J776" s="233"/>
      <c r="K776" s="233"/>
      <c r="L776" s="238"/>
      <c r="M776" s="239"/>
      <c r="N776" s="240"/>
      <c r="O776" s="240"/>
      <c r="P776" s="240"/>
      <c r="Q776" s="240"/>
      <c r="R776" s="240"/>
      <c r="S776" s="240"/>
      <c r="T776" s="241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2" t="s">
        <v>171</v>
      </c>
      <c r="AU776" s="242" t="s">
        <v>197</v>
      </c>
      <c r="AV776" s="14" t="s">
        <v>167</v>
      </c>
      <c r="AW776" s="14" t="s">
        <v>4</v>
      </c>
      <c r="AX776" s="14" t="s">
        <v>79</v>
      </c>
      <c r="AY776" s="242" t="s">
        <v>157</v>
      </c>
    </row>
    <row r="777" s="2" customFormat="1" ht="14.4" customHeight="1">
      <c r="A777" s="38"/>
      <c r="B777" s="39"/>
      <c r="C777" s="204" t="s">
        <v>573</v>
      </c>
      <c r="D777" s="204" t="s">
        <v>161</v>
      </c>
      <c r="E777" s="205" t="s">
        <v>574</v>
      </c>
      <c r="F777" s="206" t="s">
        <v>575</v>
      </c>
      <c r="G777" s="207" t="s">
        <v>275</v>
      </c>
      <c r="H777" s="208">
        <v>2.5</v>
      </c>
      <c r="I777" s="209"/>
      <c r="J777" s="210">
        <f>ROUND(I777*H777,2)</f>
        <v>0</v>
      </c>
      <c r="K777" s="206" t="s">
        <v>165</v>
      </c>
      <c r="L777" s="44"/>
      <c r="M777" s="211" t="s">
        <v>19</v>
      </c>
      <c r="N777" s="212" t="s">
        <v>43</v>
      </c>
      <c r="O777" s="84"/>
      <c r="P777" s="213">
        <f>O777*H777</f>
        <v>0</v>
      </c>
      <c r="Q777" s="213">
        <v>0</v>
      </c>
      <c r="R777" s="213">
        <f>Q777*H777</f>
        <v>0</v>
      </c>
      <c r="S777" s="213">
        <v>0</v>
      </c>
      <c r="T777" s="214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15" t="s">
        <v>166</v>
      </c>
      <c r="AT777" s="215" t="s">
        <v>161</v>
      </c>
      <c r="AU777" s="215" t="s">
        <v>197</v>
      </c>
      <c r="AY777" s="17" t="s">
        <v>157</v>
      </c>
      <c r="BE777" s="216">
        <f>IF(N777="základní",J777,0)</f>
        <v>0</v>
      </c>
      <c r="BF777" s="216">
        <f>IF(N777="snížená",J777,0)</f>
        <v>0</v>
      </c>
      <c r="BG777" s="216">
        <f>IF(N777="zákl. přenesená",J777,0)</f>
        <v>0</v>
      </c>
      <c r="BH777" s="216">
        <f>IF(N777="sníž. přenesená",J777,0)</f>
        <v>0</v>
      </c>
      <c r="BI777" s="216">
        <f>IF(N777="nulová",J777,0)</f>
        <v>0</v>
      </c>
      <c r="BJ777" s="17" t="s">
        <v>167</v>
      </c>
      <c r="BK777" s="216">
        <f>ROUND(I777*H777,2)</f>
        <v>0</v>
      </c>
      <c r="BL777" s="17" t="s">
        <v>166</v>
      </c>
      <c r="BM777" s="215" t="s">
        <v>576</v>
      </c>
    </row>
    <row r="778" s="2" customFormat="1">
      <c r="A778" s="38"/>
      <c r="B778" s="39"/>
      <c r="C778" s="40"/>
      <c r="D778" s="217" t="s">
        <v>169</v>
      </c>
      <c r="E778" s="40"/>
      <c r="F778" s="218" t="s">
        <v>577</v>
      </c>
      <c r="G778" s="40"/>
      <c r="H778" s="40"/>
      <c r="I778" s="219"/>
      <c r="J778" s="40"/>
      <c r="K778" s="40"/>
      <c r="L778" s="44"/>
      <c r="M778" s="220"/>
      <c r="N778" s="221"/>
      <c r="O778" s="84"/>
      <c r="P778" s="84"/>
      <c r="Q778" s="84"/>
      <c r="R778" s="84"/>
      <c r="S778" s="84"/>
      <c r="T778" s="85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T778" s="17" t="s">
        <v>169</v>
      </c>
      <c r="AU778" s="17" t="s">
        <v>197</v>
      </c>
    </row>
    <row r="779" s="12" customFormat="1" ht="22.8" customHeight="1">
      <c r="A779" s="12"/>
      <c r="B779" s="188"/>
      <c r="C779" s="189"/>
      <c r="D779" s="190" t="s">
        <v>70</v>
      </c>
      <c r="E779" s="202" t="s">
        <v>578</v>
      </c>
      <c r="F779" s="202" t="s">
        <v>579</v>
      </c>
      <c r="G779" s="189"/>
      <c r="H779" s="189"/>
      <c r="I779" s="192"/>
      <c r="J779" s="203">
        <f>BK779</f>
        <v>0</v>
      </c>
      <c r="K779" s="189"/>
      <c r="L779" s="194"/>
      <c r="M779" s="195"/>
      <c r="N779" s="196"/>
      <c r="O779" s="196"/>
      <c r="P779" s="197">
        <f>SUM(P780:P788)</f>
        <v>0</v>
      </c>
      <c r="Q779" s="196"/>
      <c r="R779" s="197">
        <f>SUM(R780:R788)</f>
        <v>0</v>
      </c>
      <c r="S779" s="196"/>
      <c r="T779" s="198">
        <f>SUM(T780:T788)</f>
        <v>0</v>
      </c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R779" s="199" t="s">
        <v>79</v>
      </c>
      <c r="AT779" s="200" t="s">
        <v>70</v>
      </c>
      <c r="AU779" s="200" t="s">
        <v>79</v>
      </c>
      <c r="AY779" s="199" t="s">
        <v>157</v>
      </c>
      <c r="BK779" s="201">
        <f>SUM(BK780:BK788)</f>
        <v>0</v>
      </c>
    </row>
    <row r="780" s="2" customFormat="1" ht="24.15" customHeight="1">
      <c r="A780" s="38"/>
      <c r="B780" s="39"/>
      <c r="C780" s="204" t="s">
        <v>454</v>
      </c>
      <c r="D780" s="204" t="s">
        <v>161</v>
      </c>
      <c r="E780" s="205" t="s">
        <v>580</v>
      </c>
      <c r="F780" s="206" t="s">
        <v>581</v>
      </c>
      <c r="G780" s="207" t="s">
        <v>582</v>
      </c>
      <c r="H780" s="208">
        <v>7.2770000000000001</v>
      </c>
      <c r="I780" s="209"/>
      <c r="J780" s="210">
        <f>ROUND(I780*H780,2)</f>
        <v>0</v>
      </c>
      <c r="K780" s="206" t="s">
        <v>165</v>
      </c>
      <c r="L780" s="44"/>
      <c r="M780" s="211" t="s">
        <v>19</v>
      </c>
      <c r="N780" s="212" t="s">
        <v>43</v>
      </c>
      <c r="O780" s="84"/>
      <c r="P780" s="213">
        <f>O780*H780</f>
        <v>0</v>
      </c>
      <c r="Q780" s="213">
        <v>0</v>
      </c>
      <c r="R780" s="213">
        <f>Q780*H780</f>
        <v>0</v>
      </c>
      <c r="S780" s="213">
        <v>0</v>
      </c>
      <c r="T780" s="214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15" t="s">
        <v>166</v>
      </c>
      <c r="AT780" s="215" t="s">
        <v>161</v>
      </c>
      <c r="AU780" s="215" t="s">
        <v>167</v>
      </c>
      <c r="AY780" s="17" t="s">
        <v>157</v>
      </c>
      <c r="BE780" s="216">
        <f>IF(N780="základní",J780,0)</f>
        <v>0</v>
      </c>
      <c r="BF780" s="216">
        <f>IF(N780="snížená",J780,0)</f>
        <v>0</v>
      </c>
      <c r="BG780" s="216">
        <f>IF(N780="zákl. přenesená",J780,0)</f>
        <v>0</v>
      </c>
      <c r="BH780" s="216">
        <f>IF(N780="sníž. přenesená",J780,0)</f>
        <v>0</v>
      </c>
      <c r="BI780" s="216">
        <f>IF(N780="nulová",J780,0)</f>
        <v>0</v>
      </c>
      <c r="BJ780" s="17" t="s">
        <v>167</v>
      </c>
      <c r="BK780" s="216">
        <f>ROUND(I780*H780,2)</f>
        <v>0</v>
      </c>
      <c r="BL780" s="17" t="s">
        <v>166</v>
      </c>
      <c r="BM780" s="215" t="s">
        <v>583</v>
      </c>
    </row>
    <row r="781" s="2" customFormat="1">
      <c r="A781" s="38"/>
      <c r="B781" s="39"/>
      <c r="C781" s="40"/>
      <c r="D781" s="217" t="s">
        <v>169</v>
      </c>
      <c r="E781" s="40"/>
      <c r="F781" s="218" t="s">
        <v>584</v>
      </c>
      <c r="G781" s="40"/>
      <c r="H781" s="40"/>
      <c r="I781" s="219"/>
      <c r="J781" s="40"/>
      <c r="K781" s="40"/>
      <c r="L781" s="44"/>
      <c r="M781" s="220"/>
      <c r="N781" s="221"/>
      <c r="O781" s="84"/>
      <c r="P781" s="84"/>
      <c r="Q781" s="84"/>
      <c r="R781" s="84"/>
      <c r="S781" s="84"/>
      <c r="T781" s="85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T781" s="17" t="s">
        <v>169</v>
      </c>
      <c r="AU781" s="17" t="s">
        <v>167</v>
      </c>
    </row>
    <row r="782" s="2" customFormat="1" ht="24.15" customHeight="1">
      <c r="A782" s="38"/>
      <c r="B782" s="39"/>
      <c r="C782" s="204" t="s">
        <v>585</v>
      </c>
      <c r="D782" s="204" t="s">
        <v>161</v>
      </c>
      <c r="E782" s="205" t="s">
        <v>586</v>
      </c>
      <c r="F782" s="206" t="s">
        <v>587</v>
      </c>
      <c r="G782" s="207" t="s">
        <v>582</v>
      </c>
      <c r="H782" s="208">
        <v>7.2770000000000001</v>
      </c>
      <c r="I782" s="209"/>
      <c r="J782" s="210">
        <f>ROUND(I782*H782,2)</f>
        <v>0</v>
      </c>
      <c r="K782" s="206" t="s">
        <v>165</v>
      </c>
      <c r="L782" s="44"/>
      <c r="M782" s="211" t="s">
        <v>19</v>
      </c>
      <c r="N782" s="212" t="s">
        <v>43</v>
      </c>
      <c r="O782" s="84"/>
      <c r="P782" s="213">
        <f>O782*H782</f>
        <v>0</v>
      </c>
      <c r="Q782" s="213">
        <v>0</v>
      </c>
      <c r="R782" s="213">
        <f>Q782*H782</f>
        <v>0</v>
      </c>
      <c r="S782" s="213">
        <v>0</v>
      </c>
      <c r="T782" s="214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15" t="s">
        <v>166</v>
      </c>
      <c r="AT782" s="215" t="s">
        <v>161</v>
      </c>
      <c r="AU782" s="215" t="s">
        <v>167</v>
      </c>
      <c r="AY782" s="17" t="s">
        <v>157</v>
      </c>
      <c r="BE782" s="216">
        <f>IF(N782="základní",J782,0)</f>
        <v>0</v>
      </c>
      <c r="BF782" s="216">
        <f>IF(N782="snížená",J782,0)</f>
        <v>0</v>
      </c>
      <c r="BG782" s="216">
        <f>IF(N782="zákl. přenesená",J782,0)</f>
        <v>0</v>
      </c>
      <c r="BH782" s="216">
        <f>IF(N782="sníž. přenesená",J782,0)</f>
        <v>0</v>
      </c>
      <c r="BI782" s="216">
        <f>IF(N782="nulová",J782,0)</f>
        <v>0</v>
      </c>
      <c r="BJ782" s="17" t="s">
        <v>167</v>
      </c>
      <c r="BK782" s="216">
        <f>ROUND(I782*H782,2)</f>
        <v>0</v>
      </c>
      <c r="BL782" s="17" t="s">
        <v>166</v>
      </c>
      <c r="BM782" s="215" t="s">
        <v>588</v>
      </c>
    </row>
    <row r="783" s="2" customFormat="1">
      <c r="A783" s="38"/>
      <c r="B783" s="39"/>
      <c r="C783" s="40"/>
      <c r="D783" s="217" t="s">
        <v>169</v>
      </c>
      <c r="E783" s="40"/>
      <c r="F783" s="218" t="s">
        <v>589</v>
      </c>
      <c r="G783" s="40"/>
      <c r="H783" s="40"/>
      <c r="I783" s="219"/>
      <c r="J783" s="40"/>
      <c r="K783" s="40"/>
      <c r="L783" s="44"/>
      <c r="M783" s="220"/>
      <c r="N783" s="221"/>
      <c r="O783" s="84"/>
      <c r="P783" s="84"/>
      <c r="Q783" s="84"/>
      <c r="R783" s="84"/>
      <c r="S783" s="84"/>
      <c r="T783" s="85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T783" s="17" t="s">
        <v>169</v>
      </c>
      <c r="AU783" s="17" t="s">
        <v>167</v>
      </c>
    </row>
    <row r="784" s="2" customFormat="1" ht="24.15" customHeight="1">
      <c r="A784" s="38"/>
      <c r="B784" s="39"/>
      <c r="C784" s="204" t="s">
        <v>469</v>
      </c>
      <c r="D784" s="204" t="s">
        <v>161</v>
      </c>
      <c r="E784" s="205" t="s">
        <v>590</v>
      </c>
      <c r="F784" s="206" t="s">
        <v>591</v>
      </c>
      <c r="G784" s="207" t="s">
        <v>582</v>
      </c>
      <c r="H784" s="208">
        <v>101.878</v>
      </c>
      <c r="I784" s="209"/>
      <c r="J784" s="210">
        <f>ROUND(I784*H784,2)</f>
        <v>0</v>
      </c>
      <c r="K784" s="206" t="s">
        <v>165</v>
      </c>
      <c r="L784" s="44"/>
      <c r="M784" s="211" t="s">
        <v>19</v>
      </c>
      <c r="N784" s="212" t="s">
        <v>43</v>
      </c>
      <c r="O784" s="84"/>
      <c r="P784" s="213">
        <f>O784*H784</f>
        <v>0</v>
      </c>
      <c r="Q784" s="213">
        <v>0</v>
      </c>
      <c r="R784" s="213">
        <f>Q784*H784</f>
        <v>0</v>
      </c>
      <c r="S784" s="213">
        <v>0</v>
      </c>
      <c r="T784" s="214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15" t="s">
        <v>166</v>
      </c>
      <c r="AT784" s="215" t="s">
        <v>161</v>
      </c>
      <c r="AU784" s="215" t="s">
        <v>167</v>
      </c>
      <c r="AY784" s="17" t="s">
        <v>157</v>
      </c>
      <c r="BE784" s="216">
        <f>IF(N784="základní",J784,0)</f>
        <v>0</v>
      </c>
      <c r="BF784" s="216">
        <f>IF(N784="snížená",J784,0)</f>
        <v>0</v>
      </c>
      <c r="BG784" s="216">
        <f>IF(N784="zákl. přenesená",J784,0)</f>
        <v>0</v>
      </c>
      <c r="BH784" s="216">
        <f>IF(N784="sníž. přenesená",J784,0)</f>
        <v>0</v>
      </c>
      <c r="BI784" s="216">
        <f>IF(N784="nulová",J784,0)</f>
        <v>0</v>
      </c>
      <c r="BJ784" s="17" t="s">
        <v>167</v>
      </c>
      <c r="BK784" s="216">
        <f>ROUND(I784*H784,2)</f>
        <v>0</v>
      </c>
      <c r="BL784" s="17" t="s">
        <v>166</v>
      </c>
      <c r="BM784" s="215" t="s">
        <v>592</v>
      </c>
    </row>
    <row r="785" s="2" customFormat="1">
      <c r="A785" s="38"/>
      <c r="B785" s="39"/>
      <c r="C785" s="40"/>
      <c r="D785" s="217" t="s">
        <v>169</v>
      </c>
      <c r="E785" s="40"/>
      <c r="F785" s="218" t="s">
        <v>593</v>
      </c>
      <c r="G785" s="40"/>
      <c r="H785" s="40"/>
      <c r="I785" s="219"/>
      <c r="J785" s="40"/>
      <c r="K785" s="40"/>
      <c r="L785" s="44"/>
      <c r="M785" s="220"/>
      <c r="N785" s="221"/>
      <c r="O785" s="84"/>
      <c r="P785" s="84"/>
      <c r="Q785" s="84"/>
      <c r="R785" s="84"/>
      <c r="S785" s="84"/>
      <c r="T785" s="85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T785" s="17" t="s">
        <v>169</v>
      </c>
      <c r="AU785" s="17" t="s">
        <v>167</v>
      </c>
    </row>
    <row r="786" s="14" customFormat="1">
      <c r="A786" s="14"/>
      <c r="B786" s="232"/>
      <c r="C786" s="233"/>
      <c r="D786" s="217" t="s">
        <v>171</v>
      </c>
      <c r="E786" s="233"/>
      <c r="F786" s="235" t="s">
        <v>594</v>
      </c>
      <c r="G786" s="233"/>
      <c r="H786" s="236">
        <v>101.878</v>
      </c>
      <c r="I786" s="237"/>
      <c r="J786" s="233"/>
      <c r="K786" s="233"/>
      <c r="L786" s="238"/>
      <c r="M786" s="239"/>
      <c r="N786" s="240"/>
      <c r="O786" s="240"/>
      <c r="P786" s="240"/>
      <c r="Q786" s="240"/>
      <c r="R786" s="240"/>
      <c r="S786" s="240"/>
      <c r="T786" s="241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2" t="s">
        <v>171</v>
      </c>
      <c r="AU786" s="242" t="s">
        <v>167</v>
      </c>
      <c r="AV786" s="14" t="s">
        <v>167</v>
      </c>
      <c r="AW786" s="14" t="s">
        <v>4</v>
      </c>
      <c r="AX786" s="14" t="s">
        <v>79</v>
      </c>
      <c r="AY786" s="242" t="s">
        <v>157</v>
      </c>
    </row>
    <row r="787" s="2" customFormat="1" ht="24.15" customHeight="1">
      <c r="A787" s="38"/>
      <c r="B787" s="39"/>
      <c r="C787" s="204" t="s">
        <v>595</v>
      </c>
      <c r="D787" s="204" t="s">
        <v>161</v>
      </c>
      <c r="E787" s="205" t="s">
        <v>596</v>
      </c>
      <c r="F787" s="206" t="s">
        <v>597</v>
      </c>
      <c r="G787" s="207" t="s">
        <v>582</v>
      </c>
      <c r="H787" s="208">
        <v>7.2770000000000001</v>
      </c>
      <c r="I787" s="209"/>
      <c r="J787" s="210">
        <f>ROUND(I787*H787,2)</f>
        <v>0</v>
      </c>
      <c r="K787" s="206" t="s">
        <v>165</v>
      </c>
      <c r="L787" s="44"/>
      <c r="M787" s="211" t="s">
        <v>19</v>
      </c>
      <c r="N787" s="212" t="s">
        <v>43</v>
      </c>
      <c r="O787" s="84"/>
      <c r="P787" s="213">
        <f>O787*H787</f>
        <v>0</v>
      </c>
      <c r="Q787" s="213">
        <v>0</v>
      </c>
      <c r="R787" s="213">
        <f>Q787*H787</f>
        <v>0</v>
      </c>
      <c r="S787" s="213">
        <v>0</v>
      </c>
      <c r="T787" s="214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15" t="s">
        <v>166</v>
      </c>
      <c r="AT787" s="215" t="s">
        <v>161</v>
      </c>
      <c r="AU787" s="215" t="s">
        <v>167</v>
      </c>
      <c r="AY787" s="17" t="s">
        <v>157</v>
      </c>
      <c r="BE787" s="216">
        <f>IF(N787="základní",J787,0)</f>
        <v>0</v>
      </c>
      <c r="BF787" s="216">
        <f>IF(N787="snížená",J787,0)</f>
        <v>0</v>
      </c>
      <c r="BG787" s="216">
        <f>IF(N787="zákl. přenesená",J787,0)</f>
        <v>0</v>
      </c>
      <c r="BH787" s="216">
        <f>IF(N787="sníž. přenesená",J787,0)</f>
        <v>0</v>
      </c>
      <c r="BI787" s="216">
        <f>IF(N787="nulová",J787,0)</f>
        <v>0</v>
      </c>
      <c r="BJ787" s="17" t="s">
        <v>167</v>
      </c>
      <c r="BK787" s="216">
        <f>ROUND(I787*H787,2)</f>
        <v>0</v>
      </c>
      <c r="BL787" s="17" t="s">
        <v>166</v>
      </c>
      <c r="BM787" s="215" t="s">
        <v>598</v>
      </c>
    </row>
    <row r="788" s="2" customFormat="1">
      <c r="A788" s="38"/>
      <c r="B788" s="39"/>
      <c r="C788" s="40"/>
      <c r="D788" s="217" t="s">
        <v>169</v>
      </c>
      <c r="E788" s="40"/>
      <c r="F788" s="218" t="s">
        <v>599</v>
      </c>
      <c r="G788" s="40"/>
      <c r="H788" s="40"/>
      <c r="I788" s="219"/>
      <c r="J788" s="40"/>
      <c r="K788" s="40"/>
      <c r="L788" s="44"/>
      <c r="M788" s="220"/>
      <c r="N788" s="221"/>
      <c r="O788" s="84"/>
      <c r="P788" s="84"/>
      <c r="Q788" s="84"/>
      <c r="R788" s="84"/>
      <c r="S788" s="84"/>
      <c r="T788" s="85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T788" s="17" t="s">
        <v>169</v>
      </c>
      <c r="AU788" s="17" t="s">
        <v>167</v>
      </c>
    </row>
    <row r="789" s="12" customFormat="1" ht="22.8" customHeight="1">
      <c r="A789" s="12"/>
      <c r="B789" s="188"/>
      <c r="C789" s="189"/>
      <c r="D789" s="190" t="s">
        <v>70</v>
      </c>
      <c r="E789" s="202" t="s">
        <v>600</v>
      </c>
      <c r="F789" s="202" t="s">
        <v>601</v>
      </c>
      <c r="G789" s="189"/>
      <c r="H789" s="189"/>
      <c r="I789" s="192"/>
      <c r="J789" s="203">
        <f>BK789</f>
        <v>0</v>
      </c>
      <c r="K789" s="189"/>
      <c r="L789" s="194"/>
      <c r="M789" s="195"/>
      <c r="N789" s="196"/>
      <c r="O789" s="196"/>
      <c r="P789" s="197">
        <f>SUM(P790:P791)</f>
        <v>0</v>
      </c>
      <c r="Q789" s="196"/>
      <c r="R789" s="197">
        <f>SUM(R790:R791)</f>
        <v>0</v>
      </c>
      <c r="S789" s="196"/>
      <c r="T789" s="198">
        <f>SUM(T790:T791)</f>
        <v>0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199" t="s">
        <v>79</v>
      </c>
      <c r="AT789" s="200" t="s">
        <v>70</v>
      </c>
      <c r="AU789" s="200" t="s">
        <v>79</v>
      </c>
      <c r="AY789" s="199" t="s">
        <v>157</v>
      </c>
      <c r="BK789" s="201">
        <f>SUM(BK790:BK791)</f>
        <v>0</v>
      </c>
    </row>
    <row r="790" s="2" customFormat="1" ht="14.4" customHeight="1">
      <c r="A790" s="38"/>
      <c r="B790" s="39"/>
      <c r="C790" s="204" t="s">
        <v>602</v>
      </c>
      <c r="D790" s="204" t="s">
        <v>161</v>
      </c>
      <c r="E790" s="205" t="s">
        <v>603</v>
      </c>
      <c r="F790" s="206" t="s">
        <v>604</v>
      </c>
      <c r="G790" s="207" t="s">
        <v>582</v>
      </c>
      <c r="H790" s="208">
        <v>14.533</v>
      </c>
      <c r="I790" s="209"/>
      <c r="J790" s="210">
        <f>ROUND(I790*H790,2)</f>
        <v>0</v>
      </c>
      <c r="K790" s="206" t="s">
        <v>165</v>
      </c>
      <c r="L790" s="44"/>
      <c r="M790" s="211" t="s">
        <v>19</v>
      </c>
      <c r="N790" s="212" t="s">
        <v>43</v>
      </c>
      <c r="O790" s="84"/>
      <c r="P790" s="213">
        <f>O790*H790</f>
        <v>0</v>
      </c>
      <c r="Q790" s="213">
        <v>0</v>
      </c>
      <c r="R790" s="213">
        <f>Q790*H790</f>
        <v>0</v>
      </c>
      <c r="S790" s="213">
        <v>0</v>
      </c>
      <c r="T790" s="214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15" t="s">
        <v>166</v>
      </c>
      <c r="AT790" s="215" t="s">
        <v>161</v>
      </c>
      <c r="AU790" s="215" t="s">
        <v>167</v>
      </c>
      <c r="AY790" s="17" t="s">
        <v>157</v>
      </c>
      <c r="BE790" s="216">
        <f>IF(N790="základní",J790,0)</f>
        <v>0</v>
      </c>
      <c r="BF790" s="216">
        <f>IF(N790="snížená",J790,0)</f>
        <v>0</v>
      </c>
      <c r="BG790" s="216">
        <f>IF(N790="zákl. přenesená",J790,0)</f>
        <v>0</v>
      </c>
      <c r="BH790" s="216">
        <f>IF(N790="sníž. přenesená",J790,0)</f>
        <v>0</v>
      </c>
      <c r="BI790" s="216">
        <f>IF(N790="nulová",J790,0)</f>
        <v>0</v>
      </c>
      <c r="BJ790" s="17" t="s">
        <v>167</v>
      </c>
      <c r="BK790" s="216">
        <f>ROUND(I790*H790,2)</f>
        <v>0</v>
      </c>
      <c r="BL790" s="17" t="s">
        <v>166</v>
      </c>
      <c r="BM790" s="215" t="s">
        <v>605</v>
      </c>
    </row>
    <row r="791" s="2" customFormat="1">
      <c r="A791" s="38"/>
      <c r="B791" s="39"/>
      <c r="C791" s="40"/>
      <c r="D791" s="217" t="s">
        <v>169</v>
      </c>
      <c r="E791" s="40"/>
      <c r="F791" s="218" t="s">
        <v>606</v>
      </c>
      <c r="G791" s="40"/>
      <c r="H791" s="40"/>
      <c r="I791" s="219"/>
      <c r="J791" s="40"/>
      <c r="K791" s="40"/>
      <c r="L791" s="44"/>
      <c r="M791" s="220"/>
      <c r="N791" s="221"/>
      <c r="O791" s="84"/>
      <c r="P791" s="84"/>
      <c r="Q791" s="84"/>
      <c r="R791" s="84"/>
      <c r="S791" s="84"/>
      <c r="T791" s="85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T791" s="17" t="s">
        <v>169</v>
      </c>
      <c r="AU791" s="17" t="s">
        <v>167</v>
      </c>
    </row>
    <row r="792" s="12" customFormat="1" ht="25.92" customHeight="1">
      <c r="A792" s="12"/>
      <c r="B792" s="188"/>
      <c r="C792" s="189"/>
      <c r="D792" s="190" t="s">
        <v>70</v>
      </c>
      <c r="E792" s="191" t="s">
        <v>607</v>
      </c>
      <c r="F792" s="191" t="s">
        <v>608</v>
      </c>
      <c r="G792" s="189"/>
      <c r="H792" s="189"/>
      <c r="I792" s="192"/>
      <c r="J792" s="193">
        <f>BK792</f>
        <v>0</v>
      </c>
      <c r="K792" s="189"/>
      <c r="L792" s="194"/>
      <c r="M792" s="195"/>
      <c r="N792" s="196"/>
      <c r="O792" s="196"/>
      <c r="P792" s="197">
        <f>P793+P804+P811+P838+P850+P929+P952+P974+P1030+P1051+P1064</f>
        <v>0</v>
      </c>
      <c r="Q792" s="196"/>
      <c r="R792" s="197">
        <f>R793+R804+R811+R838+R850+R929+R952+R974+R1030+R1051+R1064</f>
        <v>4.8353773900000006</v>
      </c>
      <c r="S792" s="196"/>
      <c r="T792" s="198">
        <f>T793+T804+T811+T838+T850+T929+T952+T974+T1030+T1051+T1064</f>
        <v>1.0494509599999999</v>
      </c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R792" s="199" t="s">
        <v>167</v>
      </c>
      <c r="AT792" s="200" t="s">
        <v>70</v>
      </c>
      <c r="AU792" s="200" t="s">
        <v>71</v>
      </c>
      <c r="AY792" s="199" t="s">
        <v>157</v>
      </c>
      <c r="BK792" s="201">
        <f>BK793+BK804+BK811+BK838+BK850+BK929+BK952+BK974+BK1030+BK1051+BK1064</f>
        <v>0</v>
      </c>
    </row>
    <row r="793" s="12" customFormat="1" ht="22.8" customHeight="1">
      <c r="A793" s="12"/>
      <c r="B793" s="188"/>
      <c r="C793" s="189"/>
      <c r="D793" s="190" t="s">
        <v>70</v>
      </c>
      <c r="E793" s="202" t="s">
        <v>609</v>
      </c>
      <c r="F793" s="202" t="s">
        <v>610</v>
      </c>
      <c r="G793" s="189"/>
      <c r="H793" s="189"/>
      <c r="I793" s="192"/>
      <c r="J793" s="203">
        <f>BK793</f>
        <v>0</v>
      </c>
      <c r="K793" s="189"/>
      <c r="L793" s="194"/>
      <c r="M793" s="195"/>
      <c r="N793" s="196"/>
      <c r="O793" s="196"/>
      <c r="P793" s="197">
        <f>SUM(P794:P803)</f>
        <v>0</v>
      </c>
      <c r="Q793" s="196"/>
      <c r="R793" s="197">
        <f>SUM(R794:R803)</f>
        <v>0.043809300000000002</v>
      </c>
      <c r="S793" s="196"/>
      <c r="T793" s="198">
        <f>SUM(T794:T803)</f>
        <v>0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199" t="s">
        <v>167</v>
      </c>
      <c r="AT793" s="200" t="s">
        <v>70</v>
      </c>
      <c r="AU793" s="200" t="s">
        <v>79</v>
      </c>
      <c r="AY793" s="199" t="s">
        <v>157</v>
      </c>
      <c r="BK793" s="201">
        <f>SUM(BK794:BK803)</f>
        <v>0</v>
      </c>
    </row>
    <row r="794" s="2" customFormat="1" ht="37.8" customHeight="1">
      <c r="A794" s="38"/>
      <c r="B794" s="39"/>
      <c r="C794" s="204" t="s">
        <v>611</v>
      </c>
      <c r="D794" s="204" t="s">
        <v>161</v>
      </c>
      <c r="E794" s="205" t="s">
        <v>612</v>
      </c>
      <c r="F794" s="206" t="s">
        <v>613</v>
      </c>
      <c r="G794" s="207" t="s">
        <v>164</v>
      </c>
      <c r="H794" s="208">
        <v>6.3700000000000001</v>
      </c>
      <c r="I794" s="209"/>
      <c r="J794" s="210">
        <f>ROUND(I794*H794,2)</f>
        <v>0</v>
      </c>
      <c r="K794" s="206" t="s">
        <v>165</v>
      </c>
      <c r="L794" s="44"/>
      <c r="M794" s="211" t="s">
        <v>19</v>
      </c>
      <c r="N794" s="212" t="s">
        <v>43</v>
      </c>
      <c r="O794" s="84"/>
      <c r="P794" s="213">
        <f>O794*H794</f>
        <v>0</v>
      </c>
      <c r="Q794" s="213">
        <v>0.0060000000000000001</v>
      </c>
      <c r="R794" s="213">
        <f>Q794*H794</f>
        <v>0.038220000000000004</v>
      </c>
      <c r="S794" s="213">
        <v>0</v>
      </c>
      <c r="T794" s="214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15" t="s">
        <v>316</v>
      </c>
      <c r="AT794" s="215" t="s">
        <v>161</v>
      </c>
      <c r="AU794" s="215" t="s">
        <v>167</v>
      </c>
      <c r="AY794" s="17" t="s">
        <v>157</v>
      </c>
      <c r="BE794" s="216">
        <f>IF(N794="základní",J794,0)</f>
        <v>0</v>
      </c>
      <c r="BF794" s="216">
        <f>IF(N794="snížená",J794,0)</f>
        <v>0</v>
      </c>
      <c r="BG794" s="216">
        <f>IF(N794="zákl. přenesená",J794,0)</f>
        <v>0</v>
      </c>
      <c r="BH794" s="216">
        <f>IF(N794="sníž. přenesená",J794,0)</f>
        <v>0</v>
      </c>
      <c r="BI794" s="216">
        <f>IF(N794="nulová",J794,0)</f>
        <v>0</v>
      </c>
      <c r="BJ794" s="17" t="s">
        <v>167</v>
      </c>
      <c r="BK794" s="216">
        <f>ROUND(I794*H794,2)</f>
        <v>0</v>
      </c>
      <c r="BL794" s="17" t="s">
        <v>316</v>
      </c>
      <c r="BM794" s="215" t="s">
        <v>614</v>
      </c>
    </row>
    <row r="795" s="2" customFormat="1">
      <c r="A795" s="38"/>
      <c r="B795" s="39"/>
      <c r="C795" s="40"/>
      <c r="D795" s="217" t="s">
        <v>169</v>
      </c>
      <c r="E795" s="40"/>
      <c r="F795" s="218" t="s">
        <v>615</v>
      </c>
      <c r="G795" s="40"/>
      <c r="H795" s="40"/>
      <c r="I795" s="219"/>
      <c r="J795" s="40"/>
      <c r="K795" s="40"/>
      <c r="L795" s="44"/>
      <c r="M795" s="220"/>
      <c r="N795" s="221"/>
      <c r="O795" s="84"/>
      <c r="P795" s="84"/>
      <c r="Q795" s="84"/>
      <c r="R795" s="84"/>
      <c r="S795" s="84"/>
      <c r="T795" s="85"/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T795" s="17" t="s">
        <v>169</v>
      </c>
      <c r="AU795" s="17" t="s">
        <v>167</v>
      </c>
    </row>
    <row r="796" s="13" customFormat="1">
      <c r="A796" s="13"/>
      <c r="B796" s="222"/>
      <c r="C796" s="223"/>
      <c r="D796" s="217" t="s">
        <v>171</v>
      </c>
      <c r="E796" s="224" t="s">
        <v>19</v>
      </c>
      <c r="F796" s="225" t="s">
        <v>233</v>
      </c>
      <c r="G796" s="223"/>
      <c r="H796" s="224" t="s">
        <v>19</v>
      </c>
      <c r="I796" s="226"/>
      <c r="J796" s="223"/>
      <c r="K796" s="223"/>
      <c r="L796" s="227"/>
      <c r="M796" s="228"/>
      <c r="N796" s="229"/>
      <c r="O796" s="229"/>
      <c r="P796" s="229"/>
      <c r="Q796" s="229"/>
      <c r="R796" s="229"/>
      <c r="S796" s="229"/>
      <c r="T796" s="230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1" t="s">
        <v>171</v>
      </c>
      <c r="AU796" s="231" t="s">
        <v>167</v>
      </c>
      <c r="AV796" s="13" t="s">
        <v>79</v>
      </c>
      <c r="AW796" s="13" t="s">
        <v>33</v>
      </c>
      <c r="AX796" s="13" t="s">
        <v>71</v>
      </c>
      <c r="AY796" s="231" t="s">
        <v>157</v>
      </c>
    </row>
    <row r="797" s="14" customFormat="1">
      <c r="A797" s="14"/>
      <c r="B797" s="232"/>
      <c r="C797" s="233"/>
      <c r="D797" s="217" t="s">
        <v>171</v>
      </c>
      <c r="E797" s="234" t="s">
        <v>19</v>
      </c>
      <c r="F797" s="235" t="s">
        <v>190</v>
      </c>
      <c r="G797" s="233"/>
      <c r="H797" s="236">
        <v>6.3700000000000001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2" t="s">
        <v>171</v>
      </c>
      <c r="AU797" s="242" t="s">
        <v>167</v>
      </c>
      <c r="AV797" s="14" t="s">
        <v>167</v>
      </c>
      <c r="AW797" s="14" t="s">
        <v>33</v>
      </c>
      <c r="AX797" s="14" t="s">
        <v>79</v>
      </c>
      <c r="AY797" s="242" t="s">
        <v>157</v>
      </c>
    </row>
    <row r="798" s="2" customFormat="1" ht="37.8" customHeight="1">
      <c r="A798" s="38"/>
      <c r="B798" s="39"/>
      <c r="C798" s="204" t="s">
        <v>616</v>
      </c>
      <c r="D798" s="204" t="s">
        <v>161</v>
      </c>
      <c r="E798" s="205" t="s">
        <v>617</v>
      </c>
      <c r="F798" s="206" t="s">
        <v>618</v>
      </c>
      <c r="G798" s="207" t="s">
        <v>164</v>
      </c>
      <c r="H798" s="208">
        <v>0.93000000000000005</v>
      </c>
      <c r="I798" s="209"/>
      <c r="J798" s="210">
        <f>ROUND(I798*H798,2)</f>
        <v>0</v>
      </c>
      <c r="K798" s="206" t="s">
        <v>165</v>
      </c>
      <c r="L798" s="44"/>
      <c r="M798" s="211" t="s">
        <v>19</v>
      </c>
      <c r="N798" s="212" t="s">
        <v>43</v>
      </c>
      <c r="O798" s="84"/>
      <c r="P798" s="213">
        <f>O798*H798</f>
        <v>0</v>
      </c>
      <c r="Q798" s="213">
        <v>0.0060099999999999997</v>
      </c>
      <c r="R798" s="213">
        <f>Q798*H798</f>
        <v>0.0055893000000000002</v>
      </c>
      <c r="S798" s="213">
        <v>0</v>
      </c>
      <c r="T798" s="214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15" t="s">
        <v>316</v>
      </c>
      <c r="AT798" s="215" t="s">
        <v>161</v>
      </c>
      <c r="AU798" s="215" t="s">
        <v>167</v>
      </c>
      <c r="AY798" s="17" t="s">
        <v>157</v>
      </c>
      <c r="BE798" s="216">
        <f>IF(N798="základní",J798,0)</f>
        <v>0</v>
      </c>
      <c r="BF798" s="216">
        <f>IF(N798="snížená",J798,0)</f>
        <v>0</v>
      </c>
      <c r="BG798" s="216">
        <f>IF(N798="zákl. přenesená",J798,0)</f>
        <v>0</v>
      </c>
      <c r="BH798" s="216">
        <f>IF(N798="sníž. přenesená",J798,0)</f>
        <v>0</v>
      </c>
      <c r="BI798" s="216">
        <f>IF(N798="nulová",J798,0)</f>
        <v>0</v>
      </c>
      <c r="BJ798" s="17" t="s">
        <v>167</v>
      </c>
      <c r="BK798" s="216">
        <f>ROUND(I798*H798,2)</f>
        <v>0</v>
      </c>
      <c r="BL798" s="17" t="s">
        <v>316</v>
      </c>
      <c r="BM798" s="215" t="s">
        <v>619</v>
      </c>
    </row>
    <row r="799" s="2" customFormat="1">
      <c r="A799" s="38"/>
      <c r="B799" s="39"/>
      <c r="C799" s="40"/>
      <c r="D799" s="217" t="s">
        <v>169</v>
      </c>
      <c r="E799" s="40"/>
      <c r="F799" s="218" t="s">
        <v>620</v>
      </c>
      <c r="G799" s="40"/>
      <c r="H799" s="40"/>
      <c r="I799" s="219"/>
      <c r="J799" s="40"/>
      <c r="K799" s="40"/>
      <c r="L799" s="44"/>
      <c r="M799" s="220"/>
      <c r="N799" s="221"/>
      <c r="O799" s="84"/>
      <c r="P799" s="84"/>
      <c r="Q799" s="84"/>
      <c r="R799" s="84"/>
      <c r="S799" s="84"/>
      <c r="T799" s="85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T799" s="17" t="s">
        <v>169</v>
      </c>
      <c r="AU799" s="17" t="s">
        <v>167</v>
      </c>
    </row>
    <row r="800" s="13" customFormat="1">
      <c r="A800" s="13"/>
      <c r="B800" s="222"/>
      <c r="C800" s="223"/>
      <c r="D800" s="217" t="s">
        <v>171</v>
      </c>
      <c r="E800" s="224" t="s">
        <v>19</v>
      </c>
      <c r="F800" s="225" t="s">
        <v>621</v>
      </c>
      <c r="G800" s="223"/>
      <c r="H800" s="224" t="s">
        <v>19</v>
      </c>
      <c r="I800" s="226"/>
      <c r="J800" s="223"/>
      <c r="K800" s="223"/>
      <c r="L800" s="227"/>
      <c r="M800" s="228"/>
      <c r="N800" s="229"/>
      <c r="O800" s="229"/>
      <c r="P800" s="229"/>
      <c r="Q800" s="229"/>
      <c r="R800" s="229"/>
      <c r="S800" s="229"/>
      <c r="T800" s="230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1" t="s">
        <v>171</v>
      </c>
      <c r="AU800" s="231" t="s">
        <v>167</v>
      </c>
      <c r="AV800" s="13" t="s">
        <v>79</v>
      </c>
      <c r="AW800" s="13" t="s">
        <v>33</v>
      </c>
      <c r="AX800" s="13" t="s">
        <v>71</v>
      </c>
      <c r="AY800" s="231" t="s">
        <v>157</v>
      </c>
    </row>
    <row r="801" s="14" customFormat="1">
      <c r="A801" s="14"/>
      <c r="B801" s="232"/>
      <c r="C801" s="233"/>
      <c r="D801" s="217" t="s">
        <v>171</v>
      </c>
      <c r="E801" s="234" t="s">
        <v>19</v>
      </c>
      <c r="F801" s="235" t="s">
        <v>622</v>
      </c>
      <c r="G801" s="233"/>
      <c r="H801" s="236">
        <v>0.93000000000000005</v>
      </c>
      <c r="I801" s="237"/>
      <c r="J801" s="233"/>
      <c r="K801" s="233"/>
      <c r="L801" s="238"/>
      <c r="M801" s="239"/>
      <c r="N801" s="240"/>
      <c r="O801" s="240"/>
      <c r="P801" s="240"/>
      <c r="Q801" s="240"/>
      <c r="R801" s="240"/>
      <c r="S801" s="240"/>
      <c r="T801" s="241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2" t="s">
        <v>171</v>
      </c>
      <c r="AU801" s="242" t="s">
        <v>167</v>
      </c>
      <c r="AV801" s="14" t="s">
        <v>167</v>
      </c>
      <c r="AW801" s="14" t="s">
        <v>33</v>
      </c>
      <c r="AX801" s="14" t="s">
        <v>79</v>
      </c>
      <c r="AY801" s="242" t="s">
        <v>157</v>
      </c>
    </row>
    <row r="802" s="2" customFormat="1" ht="24.15" customHeight="1">
      <c r="A802" s="38"/>
      <c r="B802" s="39"/>
      <c r="C802" s="204" t="s">
        <v>623</v>
      </c>
      <c r="D802" s="204" t="s">
        <v>161</v>
      </c>
      <c r="E802" s="205" t="s">
        <v>624</v>
      </c>
      <c r="F802" s="206" t="s">
        <v>625</v>
      </c>
      <c r="G802" s="207" t="s">
        <v>626</v>
      </c>
      <c r="H802" s="264"/>
      <c r="I802" s="209"/>
      <c r="J802" s="210">
        <f>ROUND(I802*H802,2)</f>
        <v>0</v>
      </c>
      <c r="K802" s="206" t="s">
        <v>165</v>
      </c>
      <c r="L802" s="44"/>
      <c r="M802" s="211" t="s">
        <v>19</v>
      </c>
      <c r="N802" s="212" t="s">
        <v>43</v>
      </c>
      <c r="O802" s="84"/>
      <c r="P802" s="213">
        <f>O802*H802</f>
        <v>0</v>
      </c>
      <c r="Q802" s="213">
        <v>0</v>
      </c>
      <c r="R802" s="213">
        <f>Q802*H802</f>
        <v>0</v>
      </c>
      <c r="S802" s="213">
        <v>0</v>
      </c>
      <c r="T802" s="214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15" t="s">
        <v>316</v>
      </c>
      <c r="AT802" s="215" t="s">
        <v>161</v>
      </c>
      <c r="AU802" s="215" t="s">
        <v>167</v>
      </c>
      <c r="AY802" s="17" t="s">
        <v>157</v>
      </c>
      <c r="BE802" s="216">
        <f>IF(N802="základní",J802,0)</f>
        <v>0</v>
      </c>
      <c r="BF802" s="216">
        <f>IF(N802="snížená",J802,0)</f>
        <v>0</v>
      </c>
      <c r="BG802" s="216">
        <f>IF(N802="zákl. přenesená",J802,0)</f>
        <v>0</v>
      </c>
      <c r="BH802" s="216">
        <f>IF(N802="sníž. přenesená",J802,0)</f>
        <v>0</v>
      </c>
      <c r="BI802" s="216">
        <f>IF(N802="nulová",J802,0)</f>
        <v>0</v>
      </c>
      <c r="BJ802" s="17" t="s">
        <v>167</v>
      </c>
      <c r="BK802" s="216">
        <f>ROUND(I802*H802,2)</f>
        <v>0</v>
      </c>
      <c r="BL802" s="17" t="s">
        <v>316</v>
      </c>
      <c r="BM802" s="215" t="s">
        <v>627</v>
      </c>
    </row>
    <row r="803" s="2" customFormat="1">
      <c r="A803" s="38"/>
      <c r="B803" s="39"/>
      <c r="C803" s="40"/>
      <c r="D803" s="217" t="s">
        <v>169</v>
      </c>
      <c r="E803" s="40"/>
      <c r="F803" s="218" t="s">
        <v>628</v>
      </c>
      <c r="G803" s="40"/>
      <c r="H803" s="40"/>
      <c r="I803" s="219"/>
      <c r="J803" s="40"/>
      <c r="K803" s="40"/>
      <c r="L803" s="44"/>
      <c r="M803" s="220"/>
      <c r="N803" s="221"/>
      <c r="O803" s="84"/>
      <c r="P803" s="84"/>
      <c r="Q803" s="84"/>
      <c r="R803" s="84"/>
      <c r="S803" s="84"/>
      <c r="T803" s="85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T803" s="17" t="s">
        <v>169</v>
      </c>
      <c r="AU803" s="17" t="s">
        <v>167</v>
      </c>
    </row>
    <row r="804" s="12" customFormat="1" ht="22.8" customHeight="1">
      <c r="A804" s="12"/>
      <c r="B804" s="188"/>
      <c r="C804" s="189"/>
      <c r="D804" s="190" t="s">
        <v>70</v>
      </c>
      <c r="E804" s="202" t="s">
        <v>629</v>
      </c>
      <c r="F804" s="202" t="s">
        <v>630</v>
      </c>
      <c r="G804" s="189"/>
      <c r="H804" s="189"/>
      <c r="I804" s="192"/>
      <c r="J804" s="203">
        <f>BK804</f>
        <v>0</v>
      </c>
      <c r="K804" s="189"/>
      <c r="L804" s="194"/>
      <c r="M804" s="195"/>
      <c r="N804" s="196"/>
      <c r="O804" s="196"/>
      <c r="P804" s="197">
        <f>SUM(P805:P810)</f>
        <v>0</v>
      </c>
      <c r="Q804" s="196"/>
      <c r="R804" s="197">
        <f>SUM(R805:R810)</f>
        <v>0.0027287500000000003</v>
      </c>
      <c r="S804" s="196"/>
      <c r="T804" s="198">
        <f>SUM(T805:T810)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199" t="s">
        <v>167</v>
      </c>
      <c r="AT804" s="200" t="s">
        <v>70</v>
      </c>
      <c r="AU804" s="200" t="s">
        <v>79</v>
      </c>
      <c r="AY804" s="199" t="s">
        <v>157</v>
      </c>
      <c r="BK804" s="201">
        <f>SUM(BK805:BK810)</f>
        <v>0</v>
      </c>
    </row>
    <row r="805" s="2" customFormat="1" ht="24.15" customHeight="1">
      <c r="A805" s="38"/>
      <c r="B805" s="39"/>
      <c r="C805" s="204" t="s">
        <v>631</v>
      </c>
      <c r="D805" s="204" t="s">
        <v>161</v>
      </c>
      <c r="E805" s="205" t="s">
        <v>632</v>
      </c>
      <c r="F805" s="206" t="s">
        <v>633</v>
      </c>
      <c r="G805" s="207" t="s">
        <v>164</v>
      </c>
      <c r="H805" s="208">
        <v>4.625</v>
      </c>
      <c r="I805" s="209"/>
      <c r="J805" s="210">
        <f>ROUND(I805*H805,2)</f>
        <v>0</v>
      </c>
      <c r="K805" s="206" t="s">
        <v>165</v>
      </c>
      <c r="L805" s="44"/>
      <c r="M805" s="211" t="s">
        <v>19</v>
      </c>
      <c r="N805" s="212" t="s">
        <v>43</v>
      </c>
      <c r="O805" s="84"/>
      <c r="P805" s="213">
        <f>O805*H805</f>
        <v>0</v>
      </c>
      <c r="Q805" s="213">
        <v>0.00059000000000000003</v>
      </c>
      <c r="R805" s="213">
        <f>Q805*H805</f>
        <v>0.0027287500000000003</v>
      </c>
      <c r="S805" s="213">
        <v>0</v>
      </c>
      <c r="T805" s="214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15" t="s">
        <v>316</v>
      </c>
      <c r="AT805" s="215" t="s">
        <v>161</v>
      </c>
      <c r="AU805" s="215" t="s">
        <v>167</v>
      </c>
      <c r="AY805" s="17" t="s">
        <v>157</v>
      </c>
      <c r="BE805" s="216">
        <f>IF(N805="základní",J805,0)</f>
        <v>0</v>
      </c>
      <c r="BF805" s="216">
        <f>IF(N805="snížená",J805,0)</f>
        <v>0</v>
      </c>
      <c r="BG805" s="216">
        <f>IF(N805="zákl. přenesená",J805,0)</f>
        <v>0</v>
      </c>
      <c r="BH805" s="216">
        <f>IF(N805="sníž. přenesená",J805,0)</f>
        <v>0</v>
      </c>
      <c r="BI805" s="216">
        <f>IF(N805="nulová",J805,0)</f>
        <v>0</v>
      </c>
      <c r="BJ805" s="17" t="s">
        <v>167</v>
      </c>
      <c r="BK805" s="216">
        <f>ROUND(I805*H805,2)</f>
        <v>0</v>
      </c>
      <c r="BL805" s="17" t="s">
        <v>316</v>
      </c>
      <c r="BM805" s="215" t="s">
        <v>634</v>
      </c>
    </row>
    <row r="806" s="2" customFormat="1">
      <c r="A806" s="38"/>
      <c r="B806" s="39"/>
      <c r="C806" s="40"/>
      <c r="D806" s="217" t="s">
        <v>169</v>
      </c>
      <c r="E806" s="40"/>
      <c r="F806" s="218" t="s">
        <v>635</v>
      </c>
      <c r="G806" s="40"/>
      <c r="H806" s="40"/>
      <c r="I806" s="219"/>
      <c r="J806" s="40"/>
      <c r="K806" s="40"/>
      <c r="L806" s="44"/>
      <c r="M806" s="220"/>
      <c r="N806" s="221"/>
      <c r="O806" s="84"/>
      <c r="P806" s="84"/>
      <c r="Q806" s="84"/>
      <c r="R806" s="84"/>
      <c r="S806" s="84"/>
      <c r="T806" s="85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T806" s="17" t="s">
        <v>169</v>
      </c>
      <c r="AU806" s="17" t="s">
        <v>167</v>
      </c>
    </row>
    <row r="807" s="13" customFormat="1">
      <c r="A807" s="13"/>
      <c r="B807" s="222"/>
      <c r="C807" s="223"/>
      <c r="D807" s="217" t="s">
        <v>171</v>
      </c>
      <c r="E807" s="224" t="s">
        <v>19</v>
      </c>
      <c r="F807" s="225" t="s">
        <v>187</v>
      </c>
      <c r="G807" s="223"/>
      <c r="H807" s="224" t="s">
        <v>19</v>
      </c>
      <c r="I807" s="226"/>
      <c r="J807" s="223"/>
      <c r="K807" s="223"/>
      <c r="L807" s="227"/>
      <c r="M807" s="228"/>
      <c r="N807" s="229"/>
      <c r="O807" s="229"/>
      <c r="P807" s="229"/>
      <c r="Q807" s="229"/>
      <c r="R807" s="229"/>
      <c r="S807" s="229"/>
      <c r="T807" s="23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1" t="s">
        <v>171</v>
      </c>
      <c r="AU807" s="231" t="s">
        <v>167</v>
      </c>
      <c r="AV807" s="13" t="s">
        <v>79</v>
      </c>
      <c r="AW807" s="13" t="s">
        <v>33</v>
      </c>
      <c r="AX807" s="13" t="s">
        <v>71</v>
      </c>
      <c r="AY807" s="231" t="s">
        <v>157</v>
      </c>
    </row>
    <row r="808" s="14" customFormat="1">
      <c r="A808" s="14"/>
      <c r="B808" s="232"/>
      <c r="C808" s="233"/>
      <c r="D808" s="217" t="s">
        <v>171</v>
      </c>
      <c r="E808" s="234" t="s">
        <v>19</v>
      </c>
      <c r="F808" s="235" t="s">
        <v>188</v>
      </c>
      <c r="G808" s="233"/>
      <c r="H808" s="236">
        <v>4.625</v>
      </c>
      <c r="I808" s="237"/>
      <c r="J808" s="233"/>
      <c r="K808" s="233"/>
      <c r="L808" s="238"/>
      <c r="M808" s="239"/>
      <c r="N808" s="240"/>
      <c r="O808" s="240"/>
      <c r="P808" s="240"/>
      <c r="Q808" s="240"/>
      <c r="R808" s="240"/>
      <c r="S808" s="240"/>
      <c r="T808" s="241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2" t="s">
        <v>171</v>
      </c>
      <c r="AU808" s="242" t="s">
        <v>167</v>
      </c>
      <c r="AV808" s="14" t="s">
        <v>167</v>
      </c>
      <c r="AW808" s="14" t="s">
        <v>33</v>
      </c>
      <c r="AX808" s="14" t="s">
        <v>79</v>
      </c>
      <c r="AY808" s="242" t="s">
        <v>157</v>
      </c>
    </row>
    <row r="809" s="2" customFormat="1" ht="24.15" customHeight="1">
      <c r="A809" s="38"/>
      <c r="B809" s="39"/>
      <c r="C809" s="204" t="s">
        <v>636</v>
      </c>
      <c r="D809" s="204" t="s">
        <v>161</v>
      </c>
      <c r="E809" s="205" t="s">
        <v>637</v>
      </c>
      <c r="F809" s="206" t="s">
        <v>638</v>
      </c>
      <c r="G809" s="207" t="s">
        <v>626</v>
      </c>
      <c r="H809" s="264"/>
      <c r="I809" s="209"/>
      <c r="J809" s="210">
        <f>ROUND(I809*H809,2)</f>
        <v>0</v>
      </c>
      <c r="K809" s="206" t="s">
        <v>165</v>
      </c>
      <c r="L809" s="44"/>
      <c r="M809" s="211" t="s">
        <v>19</v>
      </c>
      <c r="N809" s="212" t="s">
        <v>43</v>
      </c>
      <c r="O809" s="84"/>
      <c r="P809" s="213">
        <f>O809*H809</f>
        <v>0</v>
      </c>
      <c r="Q809" s="213">
        <v>0</v>
      </c>
      <c r="R809" s="213">
        <f>Q809*H809</f>
        <v>0</v>
      </c>
      <c r="S809" s="213">
        <v>0</v>
      </c>
      <c r="T809" s="214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15" t="s">
        <v>316</v>
      </c>
      <c r="AT809" s="215" t="s">
        <v>161</v>
      </c>
      <c r="AU809" s="215" t="s">
        <v>167</v>
      </c>
      <c r="AY809" s="17" t="s">
        <v>157</v>
      </c>
      <c r="BE809" s="216">
        <f>IF(N809="základní",J809,0)</f>
        <v>0</v>
      </c>
      <c r="BF809" s="216">
        <f>IF(N809="snížená",J809,0)</f>
        <v>0</v>
      </c>
      <c r="BG809" s="216">
        <f>IF(N809="zákl. přenesená",J809,0)</f>
        <v>0</v>
      </c>
      <c r="BH809" s="216">
        <f>IF(N809="sníž. přenesená",J809,0)</f>
        <v>0</v>
      </c>
      <c r="BI809" s="216">
        <f>IF(N809="nulová",J809,0)</f>
        <v>0</v>
      </c>
      <c r="BJ809" s="17" t="s">
        <v>167</v>
      </c>
      <c r="BK809" s="216">
        <f>ROUND(I809*H809,2)</f>
        <v>0</v>
      </c>
      <c r="BL809" s="17" t="s">
        <v>316</v>
      </c>
      <c r="BM809" s="215" t="s">
        <v>639</v>
      </c>
    </row>
    <row r="810" s="2" customFormat="1">
      <c r="A810" s="38"/>
      <c r="B810" s="39"/>
      <c r="C810" s="40"/>
      <c r="D810" s="217" t="s">
        <v>169</v>
      </c>
      <c r="E810" s="40"/>
      <c r="F810" s="218" t="s">
        <v>640</v>
      </c>
      <c r="G810" s="40"/>
      <c r="H810" s="40"/>
      <c r="I810" s="219"/>
      <c r="J810" s="40"/>
      <c r="K810" s="40"/>
      <c r="L810" s="44"/>
      <c r="M810" s="220"/>
      <c r="N810" s="221"/>
      <c r="O810" s="84"/>
      <c r="P810" s="84"/>
      <c r="Q810" s="84"/>
      <c r="R810" s="84"/>
      <c r="S810" s="84"/>
      <c r="T810" s="85"/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T810" s="17" t="s">
        <v>169</v>
      </c>
      <c r="AU810" s="17" t="s">
        <v>167</v>
      </c>
    </row>
    <row r="811" s="12" customFormat="1" ht="22.8" customHeight="1">
      <c r="A811" s="12"/>
      <c r="B811" s="188"/>
      <c r="C811" s="189"/>
      <c r="D811" s="190" t="s">
        <v>70</v>
      </c>
      <c r="E811" s="202" t="s">
        <v>641</v>
      </c>
      <c r="F811" s="202" t="s">
        <v>642</v>
      </c>
      <c r="G811" s="189"/>
      <c r="H811" s="189"/>
      <c r="I811" s="192"/>
      <c r="J811" s="203">
        <f>BK811</f>
        <v>0</v>
      </c>
      <c r="K811" s="189"/>
      <c r="L811" s="194"/>
      <c r="M811" s="195"/>
      <c r="N811" s="196"/>
      <c r="O811" s="196"/>
      <c r="P811" s="197">
        <f>SUM(P812:P837)</f>
        <v>0</v>
      </c>
      <c r="Q811" s="196"/>
      <c r="R811" s="197">
        <f>SUM(R812:R837)</f>
        <v>1.5808883999999999</v>
      </c>
      <c r="S811" s="196"/>
      <c r="T811" s="198">
        <f>SUM(T812:T837)</f>
        <v>0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199" t="s">
        <v>167</v>
      </c>
      <c r="AT811" s="200" t="s">
        <v>70</v>
      </c>
      <c r="AU811" s="200" t="s">
        <v>79</v>
      </c>
      <c r="AY811" s="199" t="s">
        <v>157</v>
      </c>
      <c r="BK811" s="201">
        <f>SUM(BK812:BK837)</f>
        <v>0</v>
      </c>
    </row>
    <row r="812" s="2" customFormat="1" ht="24.15" customHeight="1">
      <c r="A812" s="38"/>
      <c r="B812" s="39"/>
      <c r="C812" s="204" t="s">
        <v>643</v>
      </c>
      <c r="D812" s="204" t="s">
        <v>161</v>
      </c>
      <c r="E812" s="205" t="s">
        <v>644</v>
      </c>
      <c r="F812" s="206" t="s">
        <v>645</v>
      </c>
      <c r="G812" s="207" t="s">
        <v>164</v>
      </c>
      <c r="H812" s="208">
        <v>163.97999999999999</v>
      </c>
      <c r="I812" s="209"/>
      <c r="J812" s="210">
        <f>ROUND(I812*H812,2)</f>
        <v>0</v>
      </c>
      <c r="K812" s="206" t="s">
        <v>165</v>
      </c>
      <c r="L812" s="44"/>
      <c r="M812" s="211" t="s">
        <v>19</v>
      </c>
      <c r="N812" s="212" t="s">
        <v>43</v>
      </c>
      <c r="O812" s="84"/>
      <c r="P812" s="213">
        <f>O812*H812</f>
        <v>0</v>
      </c>
      <c r="Q812" s="213">
        <v>0</v>
      </c>
      <c r="R812" s="213">
        <f>Q812*H812</f>
        <v>0</v>
      </c>
      <c r="S812" s="213">
        <v>0</v>
      </c>
      <c r="T812" s="214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15" t="s">
        <v>316</v>
      </c>
      <c r="AT812" s="215" t="s">
        <v>161</v>
      </c>
      <c r="AU812" s="215" t="s">
        <v>167</v>
      </c>
      <c r="AY812" s="17" t="s">
        <v>157</v>
      </c>
      <c r="BE812" s="216">
        <f>IF(N812="základní",J812,0)</f>
        <v>0</v>
      </c>
      <c r="BF812" s="216">
        <f>IF(N812="snížená",J812,0)</f>
        <v>0</v>
      </c>
      <c r="BG812" s="216">
        <f>IF(N812="zákl. přenesená",J812,0)</f>
        <v>0</v>
      </c>
      <c r="BH812" s="216">
        <f>IF(N812="sníž. přenesená",J812,0)</f>
        <v>0</v>
      </c>
      <c r="BI812" s="216">
        <f>IF(N812="nulová",J812,0)</f>
        <v>0</v>
      </c>
      <c r="BJ812" s="17" t="s">
        <v>167</v>
      </c>
      <c r="BK812" s="216">
        <f>ROUND(I812*H812,2)</f>
        <v>0</v>
      </c>
      <c r="BL812" s="17" t="s">
        <v>316</v>
      </c>
      <c r="BM812" s="215" t="s">
        <v>646</v>
      </c>
    </row>
    <row r="813" s="2" customFormat="1">
      <c r="A813" s="38"/>
      <c r="B813" s="39"/>
      <c r="C813" s="40"/>
      <c r="D813" s="217" t="s">
        <v>169</v>
      </c>
      <c r="E813" s="40"/>
      <c r="F813" s="218" t="s">
        <v>647</v>
      </c>
      <c r="G813" s="40"/>
      <c r="H813" s="40"/>
      <c r="I813" s="219"/>
      <c r="J813" s="40"/>
      <c r="K813" s="40"/>
      <c r="L813" s="44"/>
      <c r="M813" s="220"/>
      <c r="N813" s="221"/>
      <c r="O813" s="84"/>
      <c r="P813" s="84"/>
      <c r="Q813" s="84"/>
      <c r="R813" s="84"/>
      <c r="S813" s="84"/>
      <c r="T813" s="85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T813" s="17" t="s">
        <v>169</v>
      </c>
      <c r="AU813" s="17" t="s">
        <v>167</v>
      </c>
    </row>
    <row r="814" s="13" customFormat="1">
      <c r="A814" s="13"/>
      <c r="B814" s="222"/>
      <c r="C814" s="223"/>
      <c r="D814" s="217" t="s">
        <v>171</v>
      </c>
      <c r="E814" s="224" t="s">
        <v>19</v>
      </c>
      <c r="F814" s="225" t="s">
        <v>509</v>
      </c>
      <c r="G814" s="223"/>
      <c r="H814" s="224" t="s">
        <v>19</v>
      </c>
      <c r="I814" s="226"/>
      <c r="J814" s="223"/>
      <c r="K814" s="223"/>
      <c r="L814" s="227"/>
      <c r="M814" s="228"/>
      <c r="N814" s="229"/>
      <c r="O814" s="229"/>
      <c r="P814" s="229"/>
      <c r="Q814" s="229"/>
      <c r="R814" s="229"/>
      <c r="S814" s="229"/>
      <c r="T814" s="23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1" t="s">
        <v>171</v>
      </c>
      <c r="AU814" s="231" t="s">
        <v>167</v>
      </c>
      <c r="AV814" s="13" t="s">
        <v>79</v>
      </c>
      <c r="AW814" s="13" t="s">
        <v>33</v>
      </c>
      <c r="AX814" s="13" t="s">
        <v>71</v>
      </c>
      <c r="AY814" s="231" t="s">
        <v>157</v>
      </c>
    </row>
    <row r="815" s="14" customFormat="1">
      <c r="A815" s="14"/>
      <c r="B815" s="232"/>
      <c r="C815" s="233"/>
      <c r="D815" s="217" t="s">
        <v>171</v>
      </c>
      <c r="E815" s="234" t="s">
        <v>19</v>
      </c>
      <c r="F815" s="235" t="s">
        <v>510</v>
      </c>
      <c r="G815" s="233"/>
      <c r="H815" s="236">
        <v>156.58000000000001</v>
      </c>
      <c r="I815" s="237"/>
      <c r="J815" s="233"/>
      <c r="K815" s="233"/>
      <c r="L815" s="238"/>
      <c r="M815" s="239"/>
      <c r="N815" s="240"/>
      <c r="O815" s="240"/>
      <c r="P815" s="240"/>
      <c r="Q815" s="240"/>
      <c r="R815" s="240"/>
      <c r="S815" s="240"/>
      <c r="T815" s="241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2" t="s">
        <v>171</v>
      </c>
      <c r="AU815" s="242" t="s">
        <v>167</v>
      </c>
      <c r="AV815" s="14" t="s">
        <v>167</v>
      </c>
      <c r="AW815" s="14" t="s">
        <v>33</v>
      </c>
      <c r="AX815" s="14" t="s">
        <v>71</v>
      </c>
      <c r="AY815" s="242" t="s">
        <v>157</v>
      </c>
    </row>
    <row r="816" s="13" customFormat="1">
      <c r="A816" s="13"/>
      <c r="B816" s="222"/>
      <c r="C816" s="223"/>
      <c r="D816" s="217" t="s">
        <v>171</v>
      </c>
      <c r="E816" s="224" t="s">
        <v>19</v>
      </c>
      <c r="F816" s="225" t="s">
        <v>648</v>
      </c>
      <c r="G816" s="223"/>
      <c r="H816" s="224" t="s">
        <v>19</v>
      </c>
      <c r="I816" s="226"/>
      <c r="J816" s="223"/>
      <c r="K816" s="223"/>
      <c r="L816" s="227"/>
      <c r="M816" s="228"/>
      <c r="N816" s="229"/>
      <c r="O816" s="229"/>
      <c r="P816" s="229"/>
      <c r="Q816" s="229"/>
      <c r="R816" s="229"/>
      <c r="S816" s="229"/>
      <c r="T816" s="230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1" t="s">
        <v>171</v>
      </c>
      <c r="AU816" s="231" t="s">
        <v>167</v>
      </c>
      <c r="AV816" s="13" t="s">
        <v>79</v>
      </c>
      <c r="AW816" s="13" t="s">
        <v>33</v>
      </c>
      <c r="AX816" s="13" t="s">
        <v>71</v>
      </c>
      <c r="AY816" s="231" t="s">
        <v>157</v>
      </c>
    </row>
    <row r="817" s="14" customFormat="1">
      <c r="A817" s="14"/>
      <c r="B817" s="232"/>
      <c r="C817" s="233"/>
      <c r="D817" s="217" t="s">
        <v>171</v>
      </c>
      <c r="E817" s="234" t="s">
        <v>19</v>
      </c>
      <c r="F817" s="235" t="s">
        <v>649</v>
      </c>
      <c r="G817" s="233"/>
      <c r="H817" s="236">
        <v>7.4000000000000004</v>
      </c>
      <c r="I817" s="237"/>
      <c r="J817" s="233"/>
      <c r="K817" s="233"/>
      <c r="L817" s="238"/>
      <c r="M817" s="239"/>
      <c r="N817" s="240"/>
      <c r="O817" s="240"/>
      <c r="P817" s="240"/>
      <c r="Q817" s="240"/>
      <c r="R817" s="240"/>
      <c r="S817" s="240"/>
      <c r="T817" s="241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2" t="s">
        <v>171</v>
      </c>
      <c r="AU817" s="242" t="s">
        <v>167</v>
      </c>
      <c r="AV817" s="14" t="s">
        <v>167</v>
      </c>
      <c r="AW817" s="14" t="s">
        <v>33</v>
      </c>
      <c r="AX817" s="14" t="s">
        <v>71</v>
      </c>
      <c r="AY817" s="242" t="s">
        <v>157</v>
      </c>
    </row>
    <row r="818" s="15" customFormat="1">
      <c r="A818" s="15"/>
      <c r="B818" s="243"/>
      <c r="C818" s="244"/>
      <c r="D818" s="217" t="s">
        <v>171</v>
      </c>
      <c r="E818" s="245" t="s">
        <v>19</v>
      </c>
      <c r="F818" s="246" t="s">
        <v>191</v>
      </c>
      <c r="G818" s="244"/>
      <c r="H818" s="247">
        <v>163.97999999999999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53" t="s">
        <v>171</v>
      </c>
      <c r="AU818" s="253" t="s">
        <v>167</v>
      </c>
      <c r="AV818" s="15" t="s">
        <v>166</v>
      </c>
      <c r="AW818" s="15" t="s">
        <v>33</v>
      </c>
      <c r="AX818" s="15" t="s">
        <v>79</v>
      </c>
      <c r="AY818" s="253" t="s">
        <v>157</v>
      </c>
    </row>
    <row r="819" s="2" customFormat="1" ht="24.15" customHeight="1">
      <c r="A819" s="38"/>
      <c r="B819" s="39"/>
      <c r="C819" s="254" t="s">
        <v>650</v>
      </c>
      <c r="D819" s="254" t="s">
        <v>202</v>
      </c>
      <c r="E819" s="255" t="s">
        <v>651</v>
      </c>
      <c r="F819" s="256" t="s">
        <v>652</v>
      </c>
      <c r="G819" s="257" t="s">
        <v>164</v>
      </c>
      <c r="H819" s="258">
        <v>334.51900000000001</v>
      </c>
      <c r="I819" s="259"/>
      <c r="J819" s="260">
        <f>ROUND(I819*H819,2)</f>
        <v>0</v>
      </c>
      <c r="K819" s="256" t="s">
        <v>165</v>
      </c>
      <c r="L819" s="261"/>
      <c r="M819" s="262" t="s">
        <v>19</v>
      </c>
      <c r="N819" s="263" t="s">
        <v>43</v>
      </c>
      <c r="O819" s="84"/>
      <c r="P819" s="213">
        <f>O819*H819</f>
        <v>0</v>
      </c>
      <c r="Q819" s="213">
        <v>0.0041999999999999997</v>
      </c>
      <c r="R819" s="213">
        <f>Q819*H819</f>
        <v>1.4049798</v>
      </c>
      <c r="S819" s="213">
        <v>0</v>
      </c>
      <c r="T819" s="214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15" t="s">
        <v>393</v>
      </c>
      <c r="AT819" s="215" t="s">
        <v>202</v>
      </c>
      <c r="AU819" s="215" t="s">
        <v>167</v>
      </c>
      <c r="AY819" s="17" t="s">
        <v>157</v>
      </c>
      <c r="BE819" s="216">
        <f>IF(N819="základní",J819,0)</f>
        <v>0</v>
      </c>
      <c r="BF819" s="216">
        <f>IF(N819="snížená",J819,0)</f>
        <v>0</v>
      </c>
      <c r="BG819" s="216">
        <f>IF(N819="zákl. přenesená",J819,0)</f>
        <v>0</v>
      </c>
      <c r="BH819" s="216">
        <f>IF(N819="sníž. přenesená",J819,0)</f>
        <v>0</v>
      </c>
      <c r="BI819" s="216">
        <f>IF(N819="nulová",J819,0)</f>
        <v>0</v>
      </c>
      <c r="BJ819" s="17" t="s">
        <v>167</v>
      </c>
      <c r="BK819" s="216">
        <f>ROUND(I819*H819,2)</f>
        <v>0</v>
      </c>
      <c r="BL819" s="17" t="s">
        <v>316</v>
      </c>
      <c r="BM819" s="215" t="s">
        <v>653</v>
      </c>
    </row>
    <row r="820" s="2" customFormat="1">
      <c r="A820" s="38"/>
      <c r="B820" s="39"/>
      <c r="C820" s="40"/>
      <c r="D820" s="217" t="s">
        <v>169</v>
      </c>
      <c r="E820" s="40"/>
      <c r="F820" s="218" t="s">
        <v>652</v>
      </c>
      <c r="G820" s="40"/>
      <c r="H820" s="40"/>
      <c r="I820" s="219"/>
      <c r="J820" s="40"/>
      <c r="K820" s="40"/>
      <c r="L820" s="44"/>
      <c r="M820" s="220"/>
      <c r="N820" s="221"/>
      <c r="O820" s="84"/>
      <c r="P820" s="84"/>
      <c r="Q820" s="84"/>
      <c r="R820" s="84"/>
      <c r="S820" s="84"/>
      <c r="T820" s="85"/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T820" s="17" t="s">
        <v>169</v>
      </c>
      <c r="AU820" s="17" t="s">
        <v>167</v>
      </c>
    </row>
    <row r="821" s="14" customFormat="1">
      <c r="A821" s="14"/>
      <c r="B821" s="232"/>
      <c r="C821" s="233"/>
      <c r="D821" s="217" t="s">
        <v>171</v>
      </c>
      <c r="E821" s="233"/>
      <c r="F821" s="235" t="s">
        <v>654</v>
      </c>
      <c r="G821" s="233"/>
      <c r="H821" s="236">
        <v>334.51900000000001</v>
      </c>
      <c r="I821" s="237"/>
      <c r="J821" s="233"/>
      <c r="K821" s="233"/>
      <c r="L821" s="238"/>
      <c r="M821" s="239"/>
      <c r="N821" s="240"/>
      <c r="O821" s="240"/>
      <c r="P821" s="240"/>
      <c r="Q821" s="240"/>
      <c r="R821" s="240"/>
      <c r="S821" s="240"/>
      <c r="T821" s="24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2" t="s">
        <v>171</v>
      </c>
      <c r="AU821" s="242" t="s">
        <v>167</v>
      </c>
      <c r="AV821" s="14" t="s">
        <v>167</v>
      </c>
      <c r="AW821" s="14" t="s">
        <v>4</v>
      </c>
      <c r="AX821" s="14" t="s">
        <v>79</v>
      </c>
      <c r="AY821" s="242" t="s">
        <v>157</v>
      </c>
    </row>
    <row r="822" s="2" customFormat="1" ht="14.4" customHeight="1">
      <c r="A822" s="38"/>
      <c r="B822" s="39"/>
      <c r="C822" s="204" t="s">
        <v>655</v>
      </c>
      <c r="D822" s="204" t="s">
        <v>161</v>
      </c>
      <c r="E822" s="205" t="s">
        <v>656</v>
      </c>
      <c r="F822" s="206" t="s">
        <v>657</v>
      </c>
      <c r="G822" s="207" t="s">
        <v>164</v>
      </c>
      <c r="H822" s="208">
        <v>163.97999999999999</v>
      </c>
      <c r="I822" s="209"/>
      <c r="J822" s="210">
        <f>ROUND(I822*H822,2)</f>
        <v>0</v>
      </c>
      <c r="K822" s="206" t="s">
        <v>165</v>
      </c>
      <c r="L822" s="44"/>
      <c r="M822" s="211" t="s">
        <v>19</v>
      </c>
      <c r="N822" s="212" t="s">
        <v>43</v>
      </c>
      <c r="O822" s="84"/>
      <c r="P822" s="213">
        <f>O822*H822</f>
        <v>0</v>
      </c>
      <c r="Q822" s="213">
        <v>0.00080999999999999996</v>
      </c>
      <c r="R822" s="213">
        <f>Q822*H822</f>
        <v>0.13282379999999999</v>
      </c>
      <c r="S822" s="213">
        <v>0</v>
      </c>
      <c r="T822" s="214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15" t="s">
        <v>316</v>
      </c>
      <c r="AT822" s="215" t="s">
        <v>161</v>
      </c>
      <c r="AU822" s="215" t="s">
        <v>167</v>
      </c>
      <c r="AY822" s="17" t="s">
        <v>157</v>
      </c>
      <c r="BE822" s="216">
        <f>IF(N822="základní",J822,0)</f>
        <v>0</v>
      </c>
      <c r="BF822" s="216">
        <f>IF(N822="snížená",J822,0)</f>
        <v>0</v>
      </c>
      <c r="BG822" s="216">
        <f>IF(N822="zákl. přenesená",J822,0)</f>
        <v>0</v>
      </c>
      <c r="BH822" s="216">
        <f>IF(N822="sníž. přenesená",J822,0)</f>
        <v>0</v>
      </c>
      <c r="BI822" s="216">
        <f>IF(N822="nulová",J822,0)</f>
        <v>0</v>
      </c>
      <c r="BJ822" s="17" t="s">
        <v>167</v>
      </c>
      <c r="BK822" s="216">
        <f>ROUND(I822*H822,2)</f>
        <v>0</v>
      </c>
      <c r="BL822" s="17" t="s">
        <v>316</v>
      </c>
      <c r="BM822" s="215" t="s">
        <v>658</v>
      </c>
    </row>
    <row r="823" s="2" customFormat="1">
      <c r="A823" s="38"/>
      <c r="B823" s="39"/>
      <c r="C823" s="40"/>
      <c r="D823" s="217" t="s">
        <v>169</v>
      </c>
      <c r="E823" s="40"/>
      <c r="F823" s="218" t="s">
        <v>659</v>
      </c>
      <c r="G823" s="40"/>
      <c r="H823" s="40"/>
      <c r="I823" s="219"/>
      <c r="J823" s="40"/>
      <c r="K823" s="40"/>
      <c r="L823" s="44"/>
      <c r="M823" s="220"/>
      <c r="N823" s="221"/>
      <c r="O823" s="84"/>
      <c r="P823" s="84"/>
      <c r="Q823" s="84"/>
      <c r="R823" s="84"/>
      <c r="S823" s="84"/>
      <c r="T823" s="85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T823" s="17" t="s">
        <v>169</v>
      </c>
      <c r="AU823" s="17" t="s">
        <v>167</v>
      </c>
    </row>
    <row r="824" s="13" customFormat="1">
      <c r="A824" s="13"/>
      <c r="B824" s="222"/>
      <c r="C824" s="223"/>
      <c r="D824" s="217" t="s">
        <v>171</v>
      </c>
      <c r="E824" s="224" t="s">
        <v>19</v>
      </c>
      <c r="F824" s="225" t="s">
        <v>509</v>
      </c>
      <c r="G824" s="223"/>
      <c r="H824" s="224" t="s">
        <v>19</v>
      </c>
      <c r="I824" s="226"/>
      <c r="J824" s="223"/>
      <c r="K824" s="223"/>
      <c r="L824" s="227"/>
      <c r="M824" s="228"/>
      <c r="N824" s="229"/>
      <c r="O824" s="229"/>
      <c r="P824" s="229"/>
      <c r="Q824" s="229"/>
      <c r="R824" s="229"/>
      <c r="S824" s="229"/>
      <c r="T824" s="230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1" t="s">
        <v>171</v>
      </c>
      <c r="AU824" s="231" t="s">
        <v>167</v>
      </c>
      <c r="AV824" s="13" t="s">
        <v>79</v>
      </c>
      <c r="AW824" s="13" t="s">
        <v>33</v>
      </c>
      <c r="AX824" s="13" t="s">
        <v>71</v>
      </c>
      <c r="AY824" s="231" t="s">
        <v>157</v>
      </c>
    </row>
    <row r="825" s="14" customFormat="1">
      <c r="A825" s="14"/>
      <c r="B825" s="232"/>
      <c r="C825" s="233"/>
      <c r="D825" s="217" t="s">
        <v>171</v>
      </c>
      <c r="E825" s="234" t="s">
        <v>19</v>
      </c>
      <c r="F825" s="235" t="s">
        <v>510</v>
      </c>
      <c r="G825" s="233"/>
      <c r="H825" s="236">
        <v>156.58000000000001</v>
      </c>
      <c r="I825" s="237"/>
      <c r="J825" s="233"/>
      <c r="K825" s="233"/>
      <c r="L825" s="238"/>
      <c r="M825" s="239"/>
      <c r="N825" s="240"/>
      <c r="O825" s="240"/>
      <c r="P825" s="240"/>
      <c r="Q825" s="240"/>
      <c r="R825" s="240"/>
      <c r="S825" s="240"/>
      <c r="T825" s="241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2" t="s">
        <v>171</v>
      </c>
      <c r="AU825" s="242" t="s">
        <v>167</v>
      </c>
      <c r="AV825" s="14" t="s">
        <v>167</v>
      </c>
      <c r="AW825" s="14" t="s">
        <v>33</v>
      </c>
      <c r="AX825" s="14" t="s">
        <v>71</v>
      </c>
      <c r="AY825" s="242" t="s">
        <v>157</v>
      </c>
    </row>
    <row r="826" s="13" customFormat="1">
      <c r="A826" s="13"/>
      <c r="B826" s="222"/>
      <c r="C826" s="223"/>
      <c r="D826" s="217" t="s">
        <v>171</v>
      </c>
      <c r="E826" s="224" t="s">
        <v>19</v>
      </c>
      <c r="F826" s="225" t="s">
        <v>648</v>
      </c>
      <c r="G826" s="223"/>
      <c r="H826" s="224" t="s">
        <v>19</v>
      </c>
      <c r="I826" s="226"/>
      <c r="J826" s="223"/>
      <c r="K826" s="223"/>
      <c r="L826" s="227"/>
      <c r="M826" s="228"/>
      <c r="N826" s="229"/>
      <c r="O826" s="229"/>
      <c r="P826" s="229"/>
      <c r="Q826" s="229"/>
      <c r="R826" s="229"/>
      <c r="S826" s="229"/>
      <c r="T826" s="230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1" t="s">
        <v>171</v>
      </c>
      <c r="AU826" s="231" t="s">
        <v>167</v>
      </c>
      <c r="AV826" s="13" t="s">
        <v>79</v>
      </c>
      <c r="AW826" s="13" t="s">
        <v>33</v>
      </c>
      <c r="AX826" s="13" t="s">
        <v>71</v>
      </c>
      <c r="AY826" s="231" t="s">
        <v>157</v>
      </c>
    </row>
    <row r="827" s="14" customFormat="1">
      <c r="A827" s="14"/>
      <c r="B827" s="232"/>
      <c r="C827" s="233"/>
      <c r="D827" s="217" t="s">
        <v>171</v>
      </c>
      <c r="E827" s="234" t="s">
        <v>19</v>
      </c>
      <c r="F827" s="235" t="s">
        <v>649</v>
      </c>
      <c r="G827" s="233"/>
      <c r="H827" s="236">
        <v>7.4000000000000004</v>
      </c>
      <c r="I827" s="237"/>
      <c r="J827" s="233"/>
      <c r="K827" s="233"/>
      <c r="L827" s="238"/>
      <c r="M827" s="239"/>
      <c r="N827" s="240"/>
      <c r="O827" s="240"/>
      <c r="P827" s="240"/>
      <c r="Q827" s="240"/>
      <c r="R827" s="240"/>
      <c r="S827" s="240"/>
      <c r="T827" s="241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2" t="s">
        <v>171</v>
      </c>
      <c r="AU827" s="242" t="s">
        <v>167</v>
      </c>
      <c r="AV827" s="14" t="s">
        <v>167</v>
      </c>
      <c r="AW827" s="14" t="s">
        <v>33</v>
      </c>
      <c r="AX827" s="14" t="s">
        <v>71</v>
      </c>
      <c r="AY827" s="242" t="s">
        <v>157</v>
      </c>
    </row>
    <row r="828" s="15" customFormat="1">
      <c r="A828" s="15"/>
      <c r="B828" s="243"/>
      <c r="C828" s="244"/>
      <c r="D828" s="217" t="s">
        <v>171</v>
      </c>
      <c r="E828" s="245" t="s">
        <v>19</v>
      </c>
      <c r="F828" s="246" t="s">
        <v>191</v>
      </c>
      <c r="G828" s="244"/>
      <c r="H828" s="247">
        <v>163.97999999999999</v>
      </c>
      <c r="I828" s="248"/>
      <c r="J828" s="244"/>
      <c r="K828" s="244"/>
      <c r="L828" s="249"/>
      <c r="M828" s="250"/>
      <c r="N828" s="251"/>
      <c r="O828" s="251"/>
      <c r="P828" s="251"/>
      <c r="Q828" s="251"/>
      <c r="R828" s="251"/>
      <c r="S828" s="251"/>
      <c r="T828" s="252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53" t="s">
        <v>171</v>
      </c>
      <c r="AU828" s="253" t="s">
        <v>167</v>
      </c>
      <c r="AV828" s="15" t="s">
        <v>166</v>
      </c>
      <c r="AW828" s="15" t="s">
        <v>33</v>
      </c>
      <c r="AX828" s="15" t="s">
        <v>79</v>
      </c>
      <c r="AY828" s="253" t="s">
        <v>157</v>
      </c>
    </row>
    <row r="829" s="2" customFormat="1" ht="24.15" customHeight="1">
      <c r="A829" s="38"/>
      <c r="B829" s="39"/>
      <c r="C829" s="204" t="s">
        <v>660</v>
      </c>
      <c r="D829" s="204" t="s">
        <v>161</v>
      </c>
      <c r="E829" s="205" t="s">
        <v>661</v>
      </c>
      <c r="F829" s="206" t="s">
        <v>662</v>
      </c>
      <c r="G829" s="207" t="s">
        <v>164</v>
      </c>
      <c r="H829" s="208">
        <v>8.8000000000000007</v>
      </c>
      <c r="I829" s="209"/>
      <c r="J829" s="210">
        <f>ROUND(I829*H829,2)</f>
        <v>0</v>
      </c>
      <c r="K829" s="206" t="s">
        <v>165</v>
      </c>
      <c r="L829" s="44"/>
      <c r="M829" s="211" t="s">
        <v>19</v>
      </c>
      <c r="N829" s="212" t="s">
        <v>43</v>
      </c>
      <c r="O829" s="84"/>
      <c r="P829" s="213">
        <f>O829*H829</f>
        <v>0</v>
      </c>
      <c r="Q829" s="213">
        <v>0</v>
      </c>
      <c r="R829" s="213">
        <f>Q829*H829</f>
        <v>0</v>
      </c>
      <c r="S829" s="213">
        <v>0</v>
      </c>
      <c r="T829" s="214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15" t="s">
        <v>316</v>
      </c>
      <c r="AT829" s="215" t="s">
        <v>161</v>
      </c>
      <c r="AU829" s="215" t="s">
        <v>167</v>
      </c>
      <c r="AY829" s="17" t="s">
        <v>157</v>
      </c>
      <c r="BE829" s="216">
        <f>IF(N829="základní",J829,0)</f>
        <v>0</v>
      </c>
      <c r="BF829" s="216">
        <f>IF(N829="snížená",J829,0)</f>
        <v>0</v>
      </c>
      <c r="BG829" s="216">
        <f>IF(N829="zákl. přenesená",J829,0)</f>
        <v>0</v>
      </c>
      <c r="BH829" s="216">
        <f>IF(N829="sníž. přenesená",J829,0)</f>
        <v>0</v>
      </c>
      <c r="BI829" s="216">
        <f>IF(N829="nulová",J829,0)</f>
        <v>0</v>
      </c>
      <c r="BJ829" s="17" t="s">
        <v>167</v>
      </c>
      <c r="BK829" s="216">
        <f>ROUND(I829*H829,2)</f>
        <v>0</v>
      </c>
      <c r="BL829" s="17" t="s">
        <v>316</v>
      </c>
      <c r="BM829" s="215" t="s">
        <v>663</v>
      </c>
    </row>
    <row r="830" s="2" customFormat="1">
      <c r="A830" s="38"/>
      <c r="B830" s="39"/>
      <c r="C830" s="40"/>
      <c r="D830" s="217" t="s">
        <v>169</v>
      </c>
      <c r="E830" s="40"/>
      <c r="F830" s="218" t="s">
        <v>664</v>
      </c>
      <c r="G830" s="40"/>
      <c r="H830" s="40"/>
      <c r="I830" s="219"/>
      <c r="J830" s="40"/>
      <c r="K830" s="40"/>
      <c r="L830" s="44"/>
      <c r="M830" s="220"/>
      <c r="N830" s="221"/>
      <c r="O830" s="84"/>
      <c r="P830" s="84"/>
      <c r="Q830" s="84"/>
      <c r="R830" s="84"/>
      <c r="S830" s="84"/>
      <c r="T830" s="85"/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T830" s="17" t="s">
        <v>169</v>
      </c>
      <c r="AU830" s="17" t="s">
        <v>167</v>
      </c>
    </row>
    <row r="831" s="13" customFormat="1">
      <c r="A831" s="13"/>
      <c r="B831" s="222"/>
      <c r="C831" s="223"/>
      <c r="D831" s="217" t="s">
        <v>171</v>
      </c>
      <c r="E831" s="224" t="s">
        <v>19</v>
      </c>
      <c r="F831" s="225" t="s">
        <v>665</v>
      </c>
      <c r="G831" s="223"/>
      <c r="H831" s="224" t="s">
        <v>19</v>
      </c>
      <c r="I831" s="226"/>
      <c r="J831" s="223"/>
      <c r="K831" s="223"/>
      <c r="L831" s="227"/>
      <c r="M831" s="228"/>
      <c r="N831" s="229"/>
      <c r="O831" s="229"/>
      <c r="P831" s="229"/>
      <c r="Q831" s="229"/>
      <c r="R831" s="229"/>
      <c r="S831" s="229"/>
      <c r="T831" s="230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1" t="s">
        <v>171</v>
      </c>
      <c r="AU831" s="231" t="s">
        <v>167</v>
      </c>
      <c r="AV831" s="13" t="s">
        <v>79</v>
      </c>
      <c r="AW831" s="13" t="s">
        <v>33</v>
      </c>
      <c r="AX831" s="13" t="s">
        <v>71</v>
      </c>
      <c r="AY831" s="231" t="s">
        <v>157</v>
      </c>
    </row>
    <row r="832" s="14" customFormat="1">
      <c r="A832" s="14"/>
      <c r="B832" s="232"/>
      <c r="C832" s="233"/>
      <c r="D832" s="217" t="s">
        <v>171</v>
      </c>
      <c r="E832" s="234" t="s">
        <v>19</v>
      </c>
      <c r="F832" s="235" t="s">
        <v>666</v>
      </c>
      <c r="G832" s="233"/>
      <c r="H832" s="236">
        <v>8.8000000000000007</v>
      </c>
      <c r="I832" s="237"/>
      <c r="J832" s="233"/>
      <c r="K832" s="233"/>
      <c r="L832" s="238"/>
      <c r="M832" s="239"/>
      <c r="N832" s="240"/>
      <c r="O832" s="240"/>
      <c r="P832" s="240"/>
      <c r="Q832" s="240"/>
      <c r="R832" s="240"/>
      <c r="S832" s="240"/>
      <c r="T832" s="241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2" t="s">
        <v>171</v>
      </c>
      <c r="AU832" s="242" t="s">
        <v>167</v>
      </c>
      <c r="AV832" s="14" t="s">
        <v>167</v>
      </c>
      <c r="AW832" s="14" t="s">
        <v>33</v>
      </c>
      <c r="AX832" s="14" t="s">
        <v>79</v>
      </c>
      <c r="AY832" s="242" t="s">
        <v>157</v>
      </c>
    </row>
    <row r="833" s="2" customFormat="1" ht="24.15" customHeight="1">
      <c r="A833" s="38"/>
      <c r="B833" s="39"/>
      <c r="C833" s="254" t="s">
        <v>667</v>
      </c>
      <c r="D833" s="254" t="s">
        <v>202</v>
      </c>
      <c r="E833" s="255" t="s">
        <v>668</v>
      </c>
      <c r="F833" s="256" t="s">
        <v>669</v>
      </c>
      <c r="G833" s="257" t="s">
        <v>164</v>
      </c>
      <c r="H833" s="258">
        <v>8.9760000000000009</v>
      </c>
      <c r="I833" s="259"/>
      <c r="J833" s="260">
        <f>ROUND(I833*H833,2)</f>
        <v>0</v>
      </c>
      <c r="K833" s="256" t="s">
        <v>165</v>
      </c>
      <c r="L833" s="261"/>
      <c r="M833" s="262" t="s">
        <v>19</v>
      </c>
      <c r="N833" s="263" t="s">
        <v>43</v>
      </c>
      <c r="O833" s="84"/>
      <c r="P833" s="213">
        <f>O833*H833</f>
        <v>0</v>
      </c>
      <c r="Q833" s="213">
        <v>0.0047999999999999996</v>
      </c>
      <c r="R833" s="213">
        <f>Q833*H833</f>
        <v>0.043084799999999999</v>
      </c>
      <c r="S833" s="213">
        <v>0</v>
      </c>
      <c r="T833" s="214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15" t="s">
        <v>393</v>
      </c>
      <c r="AT833" s="215" t="s">
        <v>202</v>
      </c>
      <c r="AU833" s="215" t="s">
        <v>167</v>
      </c>
      <c r="AY833" s="17" t="s">
        <v>157</v>
      </c>
      <c r="BE833" s="216">
        <f>IF(N833="základní",J833,0)</f>
        <v>0</v>
      </c>
      <c r="BF833" s="216">
        <f>IF(N833="snížená",J833,0)</f>
        <v>0</v>
      </c>
      <c r="BG833" s="216">
        <f>IF(N833="zákl. přenesená",J833,0)</f>
        <v>0</v>
      </c>
      <c r="BH833" s="216">
        <f>IF(N833="sníž. přenesená",J833,0)</f>
        <v>0</v>
      </c>
      <c r="BI833" s="216">
        <f>IF(N833="nulová",J833,0)</f>
        <v>0</v>
      </c>
      <c r="BJ833" s="17" t="s">
        <v>167</v>
      </c>
      <c r="BK833" s="216">
        <f>ROUND(I833*H833,2)</f>
        <v>0</v>
      </c>
      <c r="BL833" s="17" t="s">
        <v>316</v>
      </c>
      <c r="BM833" s="215" t="s">
        <v>670</v>
      </c>
    </row>
    <row r="834" s="2" customFormat="1">
      <c r="A834" s="38"/>
      <c r="B834" s="39"/>
      <c r="C834" s="40"/>
      <c r="D834" s="217" t="s">
        <v>169</v>
      </c>
      <c r="E834" s="40"/>
      <c r="F834" s="218" t="s">
        <v>669</v>
      </c>
      <c r="G834" s="40"/>
      <c r="H834" s="40"/>
      <c r="I834" s="219"/>
      <c r="J834" s="40"/>
      <c r="K834" s="40"/>
      <c r="L834" s="44"/>
      <c r="M834" s="220"/>
      <c r="N834" s="221"/>
      <c r="O834" s="84"/>
      <c r="P834" s="84"/>
      <c r="Q834" s="84"/>
      <c r="R834" s="84"/>
      <c r="S834" s="84"/>
      <c r="T834" s="85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T834" s="17" t="s">
        <v>169</v>
      </c>
      <c r="AU834" s="17" t="s">
        <v>167</v>
      </c>
    </row>
    <row r="835" s="14" customFormat="1">
      <c r="A835" s="14"/>
      <c r="B835" s="232"/>
      <c r="C835" s="233"/>
      <c r="D835" s="217" t="s">
        <v>171</v>
      </c>
      <c r="E835" s="233"/>
      <c r="F835" s="235" t="s">
        <v>671</v>
      </c>
      <c r="G835" s="233"/>
      <c r="H835" s="236">
        <v>8.9760000000000009</v>
      </c>
      <c r="I835" s="237"/>
      <c r="J835" s="233"/>
      <c r="K835" s="233"/>
      <c r="L835" s="238"/>
      <c r="M835" s="239"/>
      <c r="N835" s="240"/>
      <c r="O835" s="240"/>
      <c r="P835" s="240"/>
      <c r="Q835" s="240"/>
      <c r="R835" s="240"/>
      <c r="S835" s="240"/>
      <c r="T835" s="241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2" t="s">
        <v>171</v>
      </c>
      <c r="AU835" s="242" t="s">
        <v>167</v>
      </c>
      <c r="AV835" s="14" t="s">
        <v>167</v>
      </c>
      <c r="AW835" s="14" t="s">
        <v>4</v>
      </c>
      <c r="AX835" s="14" t="s">
        <v>79</v>
      </c>
      <c r="AY835" s="242" t="s">
        <v>157</v>
      </c>
    </row>
    <row r="836" s="2" customFormat="1" ht="24.15" customHeight="1">
      <c r="A836" s="38"/>
      <c r="B836" s="39"/>
      <c r="C836" s="204" t="s">
        <v>672</v>
      </c>
      <c r="D836" s="204" t="s">
        <v>161</v>
      </c>
      <c r="E836" s="205" t="s">
        <v>673</v>
      </c>
      <c r="F836" s="206" t="s">
        <v>674</v>
      </c>
      <c r="G836" s="207" t="s">
        <v>626</v>
      </c>
      <c r="H836" s="264"/>
      <c r="I836" s="209"/>
      <c r="J836" s="210">
        <f>ROUND(I836*H836,2)</f>
        <v>0</v>
      </c>
      <c r="K836" s="206" t="s">
        <v>165</v>
      </c>
      <c r="L836" s="44"/>
      <c r="M836" s="211" t="s">
        <v>19</v>
      </c>
      <c r="N836" s="212" t="s">
        <v>43</v>
      </c>
      <c r="O836" s="84"/>
      <c r="P836" s="213">
        <f>O836*H836</f>
        <v>0</v>
      </c>
      <c r="Q836" s="213">
        <v>0</v>
      </c>
      <c r="R836" s="213">
        <f>Q836*H836</f>
        <v>0</v>
      </c>
      <c r="S836" s="213">
        <v>0</v>
      </c>
      <c r="T836" s="214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15" t="s">
        <v>316</v>
      </c>
      <c r="AT836" s="215" t="s">
        <v>161</v>
      </c>
      <c r="AU836" s="215" t="s">
        <v>167</v>
      </c>
      <c r="AY836" s="17" t="s">
        <v>157</v>
      </c>
      <c r="BE836" s="216">
        <f>IF(N836="základní",J836,0)</f>
        <v>0</v>
      </c>
      <c r="BF836" s="216">
        <f>IF(N836="snížená",J836,0)</f>
        <v>0</v>
      </c>
      <c r="BG836" s="216">
        <f>IF(N836="zákl. přenesená",J836,0)</f>
        <v>0</v>
      </c>
      <c r="BH836" s="216">
        <f>IF(N836="sníž. přenesená",J836,0)</f>
        <v>0</v>
      </c>
      <c r="BI836" s="216">
        <f>IF(N836="nulová",J836,0)</f>
        <v>0</v>
      </c>
      <c r="BJ836" s="17" t="s">
        <v>167</v>
      </c>
      <c r="BK836" s="216">
        <f>ROUND(I836*H836,2)</f>
        <v>0</v>
      </c>
      <c r="BL836" s="17" t="s">
        <v>316</v>
      </c>
      <c r="BM836" s="215" t="s">
        <v>675</v>
      </c>
    </row>
    <row r="837" s="2" customFormat="1">
      <c r="A837" s="38"/>
      <c r="B837" s="39"/>
      <c r="C837" s="40"/>
      <c r="D837" s="217" t="s">
        <v>169</v>
      </c>
      <c r="E837" s="40"/>
      <c r="F837" s="218" t="s">
        <v>676</v>
      </c>
      <c r="G837" s="40"/>
      <c r="H837" s="40"/>
      <c r="I837" s="219"/>
      <c r="J837" s="40"/>
      <c r="K837" s="40"/>
      <c r="L837" s="44"/>
      <c r="M837" s="220"/>
      <c r="N837" s="221"/>
      <c r="O837" s="84"/>
      <c r="P837" s="84"/>
      <c r="Q837" s="84"/>
      <c r="R837" s="84"/>
      <c r="S837" s="84"/>
      <c r="T837" s="85"/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T837" s="17" t="s">
        <v>169</v>
      </c>
      <c r="AU837" s="17" t="s">
        <v>167</v>
      </c>
    </row>
    <row r="838" s="12" customFormat="1" ht="22.8" customHeight="1">
      <c r="A838" s="12"/>
      <c r="B838" s="188"/>
      <c r="C838" s="189"/>
      <c r="D838" s="190" t="s">
        <v>70</v>
      </c>
      <c r="E838" s="202" t="s">
        <v>677</v>
      </c>
      <c r="F838" s="202" t="s">
        <v>678</v>
      </c>
      <c r="G838" s="189"/>
      <c r="H838" s="189"/>
      <c r="I838" s="192"/>
      <c r="J838" s="203">
        <f>BK838</f>
        <v>0</v>
      </c>
      <c r="K838" s="189"/>
      <c r="L838" s="194"/>
      <c r="M838" s="195"/>
      <c r="N838" s="196"/>
      <c r="O838" s="196"/>
      <c r="P838" s="197">
        <f>SUM(P839:P849)</f>
        <v>0</v>
      </c>
      <c r="Q838" s="196"/>
      <c r="R838" s="197">
        <f>SUM(R839:R849)</f>
        <v>0.24245949999999997</v>
      </c>
      <c r="S838" s="196"/>
      <c r="T838" s="198">
        <f>SUM(T839:T849)</f>
        <v>0</v>
      </c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R838" s="199" t="s">
        <v>167</v>
      </c>
      <c r="AT838" s="200" t="s">
        <v>70</v>
      </c>
      <c r="AU838" s="200" t="s">
        <v>79</v>
      </c>
      <c r="AY838" s="199" t="s">
        <v>157</v>
      </c>
      <c r="BK838" s="201">
        <f>SUM(BK839:BK849)</f>
        <v>0</v>
      </c>
    </row>
    <row r="839" s="2" customFormat="1" ht="24.15" customHeight="1">
      <c r="A839" s="38"/>
      <c r="B839" s="39"/>
      <c r="C839" s="204" t="s">
        <v>679</v>
      </c>
      <c r="D839" s="204" t="s">
        <v>161</v>
      </c>
      <c r="E839" s="205" t="s">
        <v>680</v>
      </c>
      <c r="F839" s="206" t="s">
        <v>681</v>
      </c>
      <c r="G839" s="207" t="s">
        <v>164</v>
      </c>
      <c r="H839" s="208">
        <v>4.625</v>
      </c>
      <c r="I839" s="209"/>
      <c r="J839" s="210">
        <f>ROUND(I839*H839,2)</f>
        <v>0</v>
      </c>
      <c r="K839" s="206" t="s">
        <v>165</v>
      </c>
      <c r="L839" s="44"/>
      <c r="M839" s="211" t="s">
        <v>19</v>
      </c>
      <c r="N839" s="212" t="s">
        <v>43</v>
      </c>
      <c r="O839" s="84"/>
      <c r="P839" s="213">
        <f>O839*H839</f>
        <v>0</v>
      </c>
      <c r="Q839" s="213">
        <v>0.01438</v>
      </c>
      <c r="R839" s="213">
        <f>Q839*H839</f>
        <v>0.066507499999999997</v>
      </c>
      <c r="S839" s="213">
        <v>0</v>
      </c>
      <c r="T839" s="214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15" t="s">
        <v>316</v>
      </c>
      <c r="AT839" s="215" t="s">
        <v>161</v>
      </c>
      <c r="AU839" s="215" t="s">
        <v>167</v>
      </c>
      <c r="AY839" s="17" t="s">
        <v>157</v>
      </c>
      <c r="BE839" s="216">
        <f>IF(N839="základní",J839,0)</f>
        <v>0</v>
      </c>
      <c r="BF839" s="216">
        <f>IF(N839="snížená",J839,0)</f>
        <v>0</v>
      </c>
      <c r="BG839" s="216">
        <f>IF(N839="zákl. přenesená",J839,0)</f>
        <v>0</v>
      </c>
      <c r="BH839" s="216">
        <f>IF(N839="sníž. přenesená",J839,0)</f>
        <v>0</v>
      </c>
      <c r="BI839" s="216">
        <f>IF(N839="nulová",J839,0)</f>
        <v>0</v>
      </c>
      <c r="BJ839" s="17" t="s">
        <v>167</v>
      </c>
      <c r="BK839" s="216">
        <f>ROUND(I839*H839,2)</f>
        <v>0</v>
      </c>
      <c r="BL839" s="17" t="s">
        <v>316</v>
      </c>
      <c r="BM839" s="215" t="s">
        <v>682</v>
      </c>
    </row>
    <row r="840" s="2" customFormat="1">
      <c r="A840" s="38"/>
      <c r="B840" s="39"/>
      <c r="C840" s="40"/>
      <c r="D840" s="217" t="s">
        <v>169</v>
      </c>
      <c r="E840" s="40"/>
      <c r="F840" s="218" t="s">
        <v>683</v>
      </c>
      <c r="G840" s="40"/>
      <c r="H840" s="40"/>
      <c r="I840" s="219"/>
      <c r="J840" s="40"/>
      <c r="K840" s="40"/>
      <c r="L840" s="44"/>
      <c r="M840" s="220"/>
      <c r="N840" s="221"/>
      <c r="O840" s="84"/>
      <c r="P840" s="84"/>
      <c r="Q840" s="84"/>
      <c r="R840" s="84"/>
      <c r="S840" s="84"/>
      <c r="T840" s="85"/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T840" s="17" t="s">
        <v>169</v>
      </c>
      <c r="AU840" s="17" t="s">
        <v>167</v>
      </c>
    </row>
    <row r="841" s="13" customFormat="1">
      <c r="A841" s="13"/>
      <c r="B841" s="222"/>
      <c r="C841" s="223"/>
      <c r="D841" s="217" t="s">
        <v>171</v>
      </c>
      <c r="E841" s="224" t="s">
        <v>19</v>
      </c>
      <c r="F841" s="225" t="s">
        <v>187</v>
      </c>
      <c r="G841" s="223"/>
      <c r="H841" s="224" t="s">
        <v>19</v>
      </c>
      <c r="I841" s="226"/>
      <c r="J841" s="223"/>
      <c r="K841" s="223"/>
      <c r="L841" s="227"/>
      <c r="M841" s="228"/>
      <c r="N841" s="229"/>
      <c r="O841" s="229"/>
      <c r="P841" s="229"/>
      <c r="Q841" s="229"/>
      <c r="R841" s="229"/>
      <c r="S841" s="229"/>
      <c r="T841" s="230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1" t="s">
        <v>171</v>
      </c>
      <c r="AU841" s="231" t="s">
        <v>167</v>
      </c>
      <c r="AV841" s="13" t="s">
        <v>79</v>
      </c>
      <c r="AW841" s="13" t="s">
        <v>33</v>
      </c>
      <c r="AX841" s="13" t="s">
        <v>71</v>
      </c>
      <c r="AY841" s="231" t="s">
        <v>157</v>
      </c>
    </row>
    <row r="842" s="14" customFormat="1">
      <c r="A842" s="14"/>
      <c r="B842" s="232"/>
      <c r="C842" s="233"/>
      <c r="D842" s="217" t="s">
        <v>171</v>
      </c>
      <c r="E842" s="234" t="s">
        <v>19</v>
      </c>
      <c r="F842" s="235" t="s">
        <v>188</v>
      </c>
      <c r="G842" s="233"/>
      <c r="H842" s="236">
        <v>4.625</v>
      </c>
      <c r="I842" s="237"/>
      <c r="J842" s="233"/>
      <c r="K842" s="233"/>
      <c r="L842" s="238"/>
      <c r="M842" s="239"/>
      <c r="N842" s="240"/>
      <c r="O842" s="240"/>
      <c r="P842" s="240"/>
      <c r="Q842" s="240"/>
      <c r="R842" s="240"/>
      <c r="S842" s="240"/>
      <c r="T842" s="24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2" t="s">
        <v>171</v>
      </c>
      <c r="AU842" s="242" t="s">
        <v>167</v>
      </c>
      <c r="AV842" s="14" t="s">
        <v>167</v>
      </c>
      <c r="AW842" s="14" t="s">
        <v>33</v>
      </c>
      <c r="AX842" s="14" t="s">
        <v>79</v>
      </c>
      <c r="AY842" s="242" t="s">
        <v>157</v>
      </c>
    </row>
    <row r="843" s="2" customFormat="1" ht="24.15" customHeight="1">
      <c r="A843" s="38"/>
      <c r="B843" s="39"/>
      <c r="C843" s="204" t="s">
        <v>684</v>
      </c>
      <c r="D843" s="204" t="s">
        <v>161</v>
      </c>
      <c r="E843" s="205" t="s">
        <v>685</v>
      </c>
      <c r="F843" s="206" t="s">
        <v>686</v>
      </c>
      <c r="G843" s="207" t="s">
        <v>164</v>
      </c>
      <c r="H843" s="208">
        <v>11.199999999999999</v>
      </c>
      <c r="I843" s="209"/>
      <c r="J843" s="210">
        <f>ROUND(I843*H843,2)</f>
        <v>0</v>
      </c>
      <c r="K843" s="206" t="s">
        <v>165</v>
      </c>
      <c r="L843" s="44"/>
      <c r="M843" s="211" t="s">
        <v>19</v>
      </c>
      <c r="N843" s="212" t="s">
        <v>43</v>
      </c>
      <c r="O843" s="84"/>
      <c r="P843" s="213">
        <f>O843*H843</f>
        <v>0</v>
      </c>
      <c r="Q843" s="213">
        <v>0.015709999999999998</v>
      </c>
      <c r="R843" s="213">
        <f>Q843*H843</f>
        <v>0.17595199999999997</v>
      </c>
      <c r="S843" s="213">
        <v>0</v>
      </c>
      <c r="T843" s="214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15" t="s">
        <v>316</v>
      </c>
      <c r="AT843" s="215" t="s">
        <v>161</v>
      </c>
      <c r="AU843" s="215" t="s">
        <v>167</v>
      </c>
      <c r="AY843" s="17" t="s">
        <v>157</v>
      </c>
      <c r="BE843" s="216">
        <f>IF(N843="základní",J843,0)</f>
        <v>0</v>
      </c>
      <c r="BF843" s="216">
        <f>IF(N843="snížená",J843,0)</f>
        <v>0</v>
      </c>
      <c r="BG843" s="216">
        <f>IF(N843="zákl. přenesená",J843,0)</f>
        <v>0</v>
      </c>
      <c r="BH843" s="216">
        <f>IF(N843="sníž. přenesená",J843,0)</f>
        <v>0</v>
      </c>
      <c r="BI843" s="216">
        <f>IF(N843="nulová",J843,0)</f>
        <v>0</v>
      </c>
      <c r="BJ843" s="17" t="s">
        <v>167</v>
      </c>
      <c r="BK843" s="216">
        <f>ROUND(I843*H843,2)</f>
        <v>0</v>
      </c>
      <c r="BL843" s="17" t="s">
        <v>316</v>
      </c>
      <c r="BM843" s="215" t="s">
        <v>687</v>
      </c>
    </row>
    <row r="844" s="2" customFormat="1">
      <c r="A844" s="38"/>
      <c r="B844" s="39"/>
      <c r="C844" s="40"/>
      <c r="D844" s="217" t="s">
        <v>169</v>
      </c>
      <c r="E844" s="40"/>
      <c r="F844" s="218" t="s">
        <v>688</v>
      </c>
      <c r="G844" s="40"/>
      <c r="H844" s="40"/>
      <c r="I844" s="219"/>
      <c r="J844" s="40"/>
      <c r="K844" s="40"/>
      <c r="L844" s="44"/>
      <c r="M844" s="220"/>
      <c r="N844" s="221"/>
      <c r="O844" s="84"/>
      <c r="P844" s="84"/>
      <c r="Q844" s="84"/>
      <c r="R844" s="84"/>
      <c r="S844" s="84"/>
      <c r="T844" s="85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T844" s="17" t="s">
        <v>169</v>
      </c>
      <c r="AU844" s="17" t="s">
        <v>167</v>
      </c>
    </row>
    <row r="845" s="13" customFormat="1">
      <c r="A845" s="13"/>
      <c r="B845" s="222"/>
      <c r="C845" s="223"/>
      <c r="D845" s="217" t="s">
        <v>171</v>
      </c>
      <c r="E845" s="224" t="s">
        <v>19</v>
      </c>
      <c r="F845" s="225" t="s">
        <v>689</v>
      </c>
      <c r="G845" s="223"/>
      <c r="H845" s="224" t="s">
        <v>19</v>
      </c>
      <c r="I845" s="226"/>
      <c r="J845" s="223"/>
      <c r="K845" s="223"/>
      <c r="L845" s="227"/>
      <c r="M845" s="228"/>
      <c r="N845" s="229"/>
      <c r="O845" s="229"/>
      <c r="P845" s="229"/>
      <c r="Q845" s="229"/>
      <c r="R845" s="229"/>
      <c r="S845" s="229"/>
      <c r="T845" s="230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1" t="s">
        <v>171</v>
      </c>
      <c r="AU845" s="231" t="s">
        <v>167</v>
      </c>
      <c r="AV845" s="13" t="s">
        <v>79</v>
      </c>
      <c r="AW845" s="13" t="s">
        <v>33</v>
      </c>
      <c r="AX845" s="13" t="s">
        <v>71</v>
      </c>
      <c r="AY845" s="231" t="s">
        <v>157</v>
      </c>
    </row>
    <row r="846" s="14" customFormat="1">
      <c r="A846" s="14"/>
      <c r="B846" s="232"/>
      <c r="C846" s="233"/>
      <c r="D846" s="217" t="s">
        <v>171</v>
      </c>
      <c r="E846" s="234" t="s">
        <v>19</v>
      </c>
      <c r="F846" s="235" t="s">
        <v>690</v>
      </c>
      <c r="G846" s="233"/>
      <c r="H846" s="236">
        <v>7</v>
      </c>
      <c r="I846" s="237"/>
      <c r="J846" s="233"/>
      <c r="K846" s="233"/>
      <c r="L846" s="238"/>
      <c r="M846" s="239"/>
      <c r="N846" s="240"/>
      <c r="O846" s="240"/>
      <c r="P846" s="240"/>
      <c r="Q846" s="240"/>
      <c r="R846" s="240"/>
      <c r="S846" s="240"/>
      <c r="T846" s="241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2" t="s">
        <v>171</v>
      </c>
      <c r="AU846" s="242" t="s">
        <v>167</v>
      </c>
      <c r="AV846" s="14" t="s">
        <v>167</v>
      </c>
      <c r="AW846" s="14" t="s">
        <v>33</v>
      </c>
      <c r="AX846" s="14" t="s">
        <v>79</v>
      </c>
      <c r="AY846" s="242" t="s">
        <v>157</v>
      </c>
    </row>
    <row r="847" s="14" customFormat="1">
      <c r="A847" s="14"/>
      <c r="B847" s="232"/>
      <c r="C847" s="233"/>
      <c r="D847" s="217" t="s">
        <v>171</v>
      </c>
      <c r="E847" s="233"/>
      <c r="F847" s="235" t="s">
        <v>691</v>
      </c>
      <c r="G847" s="233"/>
      <c r="H847" s="236">
        <v>11.199999999999999</v>
      </c>
      <c r="I847" s="237"/>
      <c r="J847" s="233"/>
      <c r="K847" s="233"/>
      <c r="L847" s="238"/>
      <c r="M847" s="239"/>
      <c r="N847" s="240"/>
      <c r="O847" s="240"/>
      <c r="P847" s="240"/>
      <c r="Q847" s="240"/>
      <c r="R847" s="240"/>
      <c r="S847" s="240"/>
      <c r="T847" s="241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2" t="s">
        <v>171</v>
      </c>
      <c r="AU847" s="242" t="s">
        <v>167</v>
      </c>
      <c r="AV847" s="14" t="s">
        <v>167</v>
      </c>
      <c r="AW847" s="14" t="s">
        <v>4</v>
      </c>
      <c r="AX847" s="14" t="s">
        <v>79</v>
      </c>
      <c r="AY847" s="242" t="s">
        <v>157</v>
      </c>
    </row>
    <row r="848" s="2" customFormat="1" ht="24.15" customHeight="1">
      <c r="A848" s="38"/>
      <c r="B848" s="39"/>
      <c r="C848" s="204" t="s">
        <v>692</v>
      </c>
      <c r="D848" s="204" t="s">
        <v>161</v>
      </c>
      <c r="E848" s="205" t="s">
        <v>693</v>
      </c>
      <c r="F848" s="206" t="s">
        <v>694</v>
      </c>
      <c r="G848" s="207" t="s">
        <v>626</v>
      </c>
      <c r="H848" s="264"/>
      <c r="I848" s="209"/>
      <c r="J848" s="210">
        <f>ROUND(I848*H848,2)</f>
        <v>0</v>
      </c>
      <c r="K848" s="206" t="s">
        <v>165</v>
      </c>
      <c r="L848" s="44"/>
      <c r="M848" s="211" t="s">
        <v>19</v>
      </c>
      <c r="N848" s="212" t="s">
        <v>43</v>
      </c>
      <c r="O848" s="84"/>
      <c r="P848" s="213">
        <f>O848*H848</f>
        <v>0</v>
      </c>
      <c r="Q848" s="213">
        <v>0</v>
      </c>
      <c r="R848" s="213">
        <f>Q848*H848</f>
        <v>0</v>
      </c>
      <c r="S848" s="213">
        <v>0</v>
      </c>
      <c r="T848" s="214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215" t="s">
        <v>316</v>
      </c>
      <c r="AT848" s="215" t="s">
        <v>161</v>
      </c>
      <c r="AU848" s="215" t="s">
        <v>167</v>
      </c>
      <c r="AY848" s="17" t="s">
        <v>157</v>
      </c>
      <c r="BE848" s="216">
        <f>IF(N848="základní",J848,0)</f>
        <v>0</v>
      </c>
      <c r="BF848" s="216">
        <f>IF(N848="snížená",J848,0)</f>
        <v>0</v>
      </c>
      <c r="BG848" s="216">
        <f>IF(N848="zákl. přenesená",J848,0)</f>
        <v>0</v>
      </c>
      <c r="BH848" s="216">
        <f>IF(N848="sníž. přenesená",J848,0)</f>
        <v>0</v>
      </c>
      <c r="BI848" s="216">
        <f>IF(N848="nulová",J848,0)</f>
        <v>0</v>
      </c>
      <c r="BJ848" s="17" t="s">
        <v>167</v>
      </c>
      <c r="BK848" s="216">
        <f>ROUND(I848*H848,2)</f>
        <v>0</v>
      </c>
      <c r="BL848" s="17" t="s">
        <v>316</v>
      </c>
      <c r="BM848" s="215" t="s">
        <v>695</v>
      </c>
    </row>
    <row r="849" s="2" customFormat="1">
      <c r="A849" s="38"/>
      <c r="B849" s="39"/>
      <c r="C849" s="40"/>
      <c r="D849" s="217" t="s">
        <v>169</v>
      </c>
      <c r="E849" s="40"/>
      <c r="F849" s="218" t="s">
        <v>696</v>
      </c>
      <c r="G849" s="40"/>
      <c r="H849" s="40"/>
      <c r="I849" s="219"/>
      <c r="J849" s="40"/>
      <c r="K849" s="40"/>
      <c r="L849" s="44"/>
      <c r="M849" s="220"/>
      <c r="N849" s="221"/>
      <c r="O849" s="84"/>
      <c r="P849" s="84"/>
      <c r="Q849" s="84"/>
      <c r="R849" s="84"/>
      <c r="S849" s="84"/>
      <c r="T849" s="85"/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T849" s="17" t="s">
        <v>169</v>
      </c>
      <c r="AU849" s="17" t="s">
        <v>167</v>
      </c>
    </row>
    <row r="850" s="12" customFormat="1" ht="22.8" customHeight="1">
      <c r="A850" s="12"/>
      <c r="B850" s="188"/>
      <c r="C850" s="189"/>
      <c r="D850" s="190" t="s">
        <v>70</v>
      </c>
      <c r="E850" s="202" t="s">
        <v>697</v>
      </c>
      <c r="F850" s="202" t="s">
        <v>698</v>
      </c>
      <c r="G850" s="189"/>
      <c r="H850" s="189"/>
      <c r="I850" s="192"/>
      <c r="J850" s="203">
        <f>BK850</f>
        <v>0</v>
      </c>
      <c r="K850" s="189"/>
      <c r="L850" s="194"/>
      <c r="M850" s="195"/>
      <c r="N850" s="196"/>
      <c r="O850" s="196"/>
      <c r="P850" s="197">
        <f>SUM(P851:P928)</f>
        <v>0</v>
      </c>
      <c r="Q850" s="196"/>
      <c r="R850" s="197">
        <f>SUM(R851:R928)</f>
        <v>0.31247244000000002</v>
      </c>
      <c r="S850" s="196"/>
      <c r="T850" s="198">
        <f>SUM(T851:T928)</f>
        <v>0.44702276000000002</v>
      </c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R850" s="199" t="s">
        <v>167</v>
      </c>
      <c r="AT850" s="200" t="s">
        <v>70</v>
      </c>
      <c r="AU850" s="200" t="s">
        <v>79</v>
      </c>
      <c r="AY850" s="199" t="s">
        <v>157</v>
      </c>
      <c r="BK850" s="201">
        <f>SUM(BK851:BK928)</f>
        <v>0</v>
      </c>
    </row>
    <row r="851" s="2" customFormat="1" ht="14.4" customHeight="1">
      <c r="A851" s="38"/>
      <c r="B851" s="39"/>
      <c r="C851" s="204" t="s">
        <v>699</v>
      </c>
      <c r="D851" s="204" t="s">
        <v>161</v>
      </c>
      <c r="E851" s="205" t="s">
        <v>700</v>
      </c>
      <c r="F851" s="206" t="s">
        <v>701</v>
      </c>
      <c r="G851" s="207" t="s">
        <v>164</v>
      </c>
      <c r="H851" s="208">
        <v>4.1040000000000001</v>
      </c>
      <c r="I851" s="209"/>
      <c r="J851" s="210">
        <f>ROUND(I851*H851,2)</f>
        <v>0</v>
      </c>
      <c r="K851" s="206" t="s">
        <v>165</v>
      </c>
      <c r="L851" s="44"/>
      <c r="M851" s="211" t="s">
        <v>19</v>
      </c>
      <c r="N851" s="212" t="s">
        <v>43</v>
      </c>
      <c r="O851" s="84"/>
      <c r="P851" s="213">
        <f>O851*H851</f>
        <v>0</v>
      </c>
      <c r="Q851" s="213">
        <v>0</v>
      </c>
      <c r="R851" s="213">
        <f>Q851*H851</f>
        <v>0</v>
      </c>
      <c r="S851" s="213">
        <v>0.00594</v>
      </c>
      <c r="T851" s="214">
        <f>S851*H851</f>
        <v>0.024377760000000002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15" t="s">
        <v>316</v>
      </c>
      <c r="AT851" s="215" t="s">
        <v>161</v>
      </c>
      <c r="AU851" s="215" t="s">
        <v>167</v>
      </c>
      <c r="AY851" s="17" t="s">
        <v>157</v>
      </c>
      <c r="BE851" s="216">
        <f>IF(N851="základní",J851,0)</f>
        <v>0</v>
      </c>
      <c r="BF851" s="216">
        <f>IF(N851="snížená",J851,0)</f>
        <v>0</v>
      </c>
      <c r="BG851" s="216">
        <f>IF(N851="zákl. přenesená",J851,0)</f>
        <v>0</v>
      </c>
      <c r="BH851" s="216">
        <f>IF(N851="sníž. přenesená",J851,0)</f>
        <v>0</v>
      </c>
      <c r="BI851" s="216">
        <f>IF(N851="nulová",J851,0)</f>
        <v>0</v>
      </c>
      <c r="BJ851" s="17" t="s">
        <v>167</v>
      </c>
      <c r="BK851" s="216">
        <f>ROUND(I851*H851,2)</f>
        <v>0</v>
      </c>
      <c r="BL851" s="17" t="s">
        <v>316</v>
      </c>
      <c r="BM851" s="215" t="s">
        <v>702</v>
      </c>
    </row>
    <row r="852" s="2" customFormat="1">
      <c r="A852" s="38"/>
      <c r="B852" s="39"/>
      <c r="C852" s="40"/>
      <c r="D852" s="217" t="s">
        <v>169</v>
      </c>
      <c r="E852" s="40"/>
      <c r="F852" s="218" t="s">
        <v>703</v>
      </c>
      <c r="G852" s="40"/>
      <c r="H852" s="40"/>
      <c r="I852" s="219"/>
      <c r="J852" s="40"/>
      <c r="K852" s="40"/>
      <c r="L852" s="44"/>
      <c r="M852" s="220"/>
      <c r="N852" s="221"/>
      <c r="O852" s="84"/>
      <c r="P852" s="84"/>
      <c r="Q852" s="84"/>
      <c r="R852" s="84"/>
      <c r="S852" s="84"/>
      <c r="T852" s="85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T852" s="17" t="s">
        <v>169</v>
      </c>
      <c r="AU852" s="17" t="s">
        <v>167</v>
      </c>
    </row>
    <row r="853" s="13" customFormat="1">
      <c r="A853" s="13"/>
      <c r="B853" s="222"/>
      <c r="C853" s="223"/>
      <c r="D853" s="217" t="s">
        <v>171</v>
      </c>
      <c r="E853" s="224" t="s">
        <v>19</v>
      </c>
      <c r="F853" s="225" t="s">
        <v>704</v>
      </c>
      <c r="G853" s="223"/>
      <c r="H853" s="224" t="s">
        <v>19</v>
      </c>
      <c r="I853" s="226"/>
      <c r="J853" s="223"/>
      <c r="K853" s="223"/>
      <c r="L853" s="227"/>
      <c r="M853" s="228"/>
      <c r="N853" s="229"/>
      <c r="O853" s="229"/>
      <c r="P853" s="229"/>
      <c r="Q853" s="229"/>
      <c r="R853" s="229"/>
      <c r="S853" s="229"/>
      <c r="T853" s="230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1" t="s">
        <v>171</v>
      </c>
      <c r="AU853" s="231" t="s">
        <v>167</v>
      </c>
      <c r="AV853" s="13" t="s">
        <v>79</v>
      </c>
      <c r="AW853" s="13" t="s">
        <v>33</v>
      </c>
      <c r="AX853" s="13" t="s">
        <v>71</v>
      </c>
      <c r="AY853" s="231" t="s">
        <v>157</v>
      </c>
    </row>
    <row r="854" s="14" customFormat="1">
      <c r="A854" s="14"/>
      <c r="B854" s="232"/>
      <c r="C854" s="233"/>
      <c r="D854" s="217" t="s">
        <v>171</v>
      </c>
      <c r="E854" s="234" t="s">
        <v>19</v>
      </c>
      <c r="F854" s="235" t="s">
        <v>705</v>
      </c>
      <c r="G854" s="233"/>
      <c r="H854" s="236">
        <v>4.1040000000000001</v>
      </c>
      <c r="I854" s="237"/>
      <c r="J854" s="233"/>
      <c r="K854" s="233"/>
      <c r="L854" s="238"/>
      <c r="M854" s="239"/>
      <c r="N854" s="240"/>
      <c r="O854" s="240"/>
      <c r="P854" s="240"/>
      <c r="Q854" s="240"/>
      <c r="R854" s="240"/>
      <c r="S854" s="240"/>
      <c r="T854" s="241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42" t="s">
        <v>171</v>
      </c>
      <c r="AU854" s="242" t="s">
        <v>167</v>
      </c>
      <c r="AV854" s="14" t="s">
        <v>167</v>
      </c>
      <c r="AW854" s="14" t="s">
        <v>33</v>
      </c>
      <c r="AX854" s="14" t="s">
        <v>79</v>
      </c>
      <c r="AY854" s="242" t="s">
        <v>157</v>
      </c>
    </row>
    <row r="855" s="2" customFormat="1" ht="14.4" customHeight="1">
      <c r="A855" s="38"/>
      <c r="B855" s="39"/>
      <c r="C855" s="204" t="s">
        <v>706</v>
      </c>
      <c r="D855" s="204" t="s">
        <v>161</v>
      </c>
      <c r="E855" s="205" t="s">
        <v>707</v>
      </c>
      <c r="F855" s="206" t="s">
        <v>708</v>
      </c>
      <c r="G855" s="207" t="s">
        <v>275</v>
      </c>
      <c r="H855" s="208">
        <v>33.700000000000003</v>
      </c>
      <c r="I855" s="209"/>
      <c r="J855" s="210">
        <f>ROUND(I855*H855,2)</f>
        <v>0</v>
      </c>
      <c r="K855" s="206" t="s">
        <v>165</v>
      </c>
      <c r="L855" s="44"/>
      <c r="M855" s="211" t="s">
        <v>19</v>
      </c>
      <c r="N855" s="212" t="s">
        <v>43</v>
      </c>
      <c r="O855" s="84"/>
      <c r="P855" s="213">
        <f>O855*H855</f>
        <v>0</v>
      </c>
      <c r="Q855" s="213">
        <v>0</v>
      </c>
      <c r="R855" s="213">
        <f>Q855*H855</f>
        <v>0</v>
      </c>
      <c r="S855" s="213">
        <v>0.00167</v>
      </c>
      <c r="T855" s="214">
        <f>S855*H855</f>
        <v>0.05627900000000001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15" t="s">
        <v>316</v>
      </c>
      <c r="AT855" s="215" t="s">
        <v>161</v>
      </c>
      <c r="AU855" s="215" t="s">
        <v>167</v>
      </c>
      <c r="AY855" s="17" t="s">
        <v>157</v>
      </c>
      <c r="BE855" s="216">
        <f>IF(N855="základní",J855,0)</f>
        <v>0</v>
      </c>
      <c r="BF855" s="216">
        <f>IF(N855="snížená",J855,0)</f>
        <v>0</v>
      </c>
      <c r="BG855" s="216">
        <f>IF(N855="zákl. přenesená",J855,0)</f>
        <v>0</v>
      </c>
      <c r="BH855" s="216">
        <f>IF(N855="sníž. přenesená",J855,0)</f>
        <v>0</v>
      </c>
      <c r="BI855" s="216">
        <f>IF(N855="nulová",J855,0)</f>
        <v>0</v>
      </c>
      <c r="BJ855" s="17" t="s">
        <v>167</v>
      </c>
      <c r="BK855" s="216">
        <f>ROUND(I855*H855,2)</f>
        <v>0</v>
      </c>
      <c r="BL855" s="17" t="s">
        <v>316</v>
      </c>
      <c r="BM855" s="215" t="s">
        <v>709</v>
      </c>
    </row>
    <row r="856" s="2" customFormat="1">
      <c r="A856" s="38"/>
      <c r="B856" s="39"/>
      <c r="C856" s="40"/>
      <c r="D856" s="217" t="s">
        <v>169</v>
      </c>
      <c r="E856" s="40"/>
      <c r="F856" s="218" t="s">
        <v>710</v>
      </c>
      <c r="G856" s="40"/>
      <c r="H856" s="40"/>
      <c r="I856" s="219"/>
      <c r="J856" s="40"/>
      <c r="K856" s="40"/>
      <c r="L856" s="44"/>
      <c r="M856" s="220"/>
      <c r="N856" s="221"/>
      <c r="O856" s="84"/>
      <c r="P856" s="84"/>
      <c r="Q856" s="84"/>
      <c r="R856" s="84"/>
      <c r="S856" s="84"/>
      <c r="T856" s="85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T856" s="17" t="s">
        <v>169</v>
      </c>
      <c r="AU856" s="17" t="s">
        <v>167</v>
      </c>
    </row>
    <row r="857" s="13" customFormat="1">
      <c r="A857" s="13"/>
      <c r="B857" s="222"/>
      <c r="C857" s="223"/>
      <c r="D857" s="217" t="s">
        <v>171</v>
      </c>
      <c r="E857" s="224" t="s">
        <v>19</v>
      </c>
      <c r="F857" s="225" t="s">
        <v>711</v>
      </c>
      <c r="G857" s="223"/>
      <c r="H857" s="224" t="s">
        <v>19</v>
      </c>
      <c r="I857" s="226"/>
      <c r="J857" s="223"/>
      <c r="K857" s="223"/>
      <c r="L857" s="227"/>
      <c r="M857" s="228"/>
      <c r="N857" s="229"/>
      <c r="O857" s="229"/>
      <c r="P857" s="229"/>
      <c r="Q857" s="229"/>
      <c r="R857" s="229"/>
      <c r="S857" s="229"/>
      <c r="T857" s="230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1" t="s">
        <v>171</v>
      </c>
      <c r="AU857" s="231" t="s">
        <v>167</v>
      </c>
      <c r="AV857" s="13" t="s">
        <v>79</v>
      </c>
      <c r="AW857" s="13" t="s">
        <v>33</v>
      </c>
      <c r="AX857" s="13" t="s">
        <v>71</v>
      </c>
      <c r="AY857" s="231" t="s">
        <v>157</v>
      </c>
    </row>
    <row r="858" s="14" customFormat="1">
      <c r="A858" s="14"/>
      <c r="B858" s="232"/>
      <c r="C858" s="233"/>
      <c r="D858" s="217" t="s">
        <v>171</v>
      </c>
      <c r="E858" s="234" t="s">
        <v>19</v>
      </c>
      <c r="F858" s="235" t="s">
        <v>712</v>
      </c>
      <c r="G858" s="233"/>
      <c r="H858" s="236">
        <v>15</v>
      </c>
      <c r="I858" s="237"/>
      <c r="J858" s="233"/>
      <c r="K858" s="233"/>
      <c r="L858" s="238"/>
      <c r="M858" s="239"/>
      <c r="N858" s="240"/>
      <c r="O858" s="240"/>
      <c r="P858" s="240"/>
      <c r="Q858" s="240"/>
      <c r="R858" s="240"/>
      <c r="S858" s="240"/>
      <c r="T858" s="241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2" t="s">
        <v>171</v>
      </c>
      <c r="AU858" s="242" t="s">
        <v>167</v>
      </c>
      <c r="AV858" s="14" t="s">
        <v>167</v>
      </c>
      <c r="AW858" s="14" t="s">
        <v>33</v>
      </c>
      <c r="AX858" s="14" t="s">
        <v>71</v>
      </c>
      <c r="AY858" s="242" t="s">
        <v>157</v>
      </c>
    </row>
    <row r="859" s="14" customFormat="1">
      <c r="A859" s="14"/>
      <c r="B859" s="232"/>
      <c r="C859" s="233"/>
      <c r="D859" s="217" t="s">
        <v>171</v>
      </c>
      <c r="E859" s="234" t="s">
        <v>19</v>
      </c>
      <c r="F859" s="235" t="s">
        <v>713</v>
      </c>
      <c r="G859" s="233"/>
      <c r="H859" s="236">
        <v>9</v>
      </c>
      <c r="I859" s="237"/>
      <c r="J859" s="233"/>
      <c r="K859" s="233"/>
      <c r="L859" s="238"/>
      <c r="M859" s="239"/>
      <c r="N859" s="240"/>
      <c r="O859" s="240"/>
      <c r="P859" s="240"/>
      <c r="Q859" s="240"/>
      <c r="R859" s="240"/>
      <c r="S859" s="240"/>
      <c r="T859" s="241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2" t="s">
        <v>171</v>
      </c>
      <c r="AU859" s="242" t="s">
        <v>167</v>
      </c>
      <c r="AV859" s="14" t="s">
        <v>167</v>
      </c>
      <c r="AW859" s="14" t="s">
        <v>33</v>
      </c>
      <c r="AX859" s="14" t="s">
        <v>71</v>
      </c>
      <c r="AY859" s="242" t="s">
        <v>157</v>
      </c>
    </row>
    <row r="860" s="14" customFormat="1">
      <c r="A860" s="14"/>
      <c r="B860" s="232"/>
      <c r="C860" s="233"/>
      <c r="D860" s="217" t="s">
        <v>171</v>
      </c>
      <c r="E860" s="234" t="s">
        <v>19</v>
      </c>
      <c r="F860" s="235" t="s">
        <v>714</v>
      </c>
      <c r="G860" s="233"/>
      <c r="H860" s="236">
        <v>7.2000000000000002</v>
      </c>
      <c r="I860" s="237"/>
      <c r="J860" s="233"/>
      <c r="K860" s="233"/>
      <c r="L860" s="238"/>
      <c r="M860" s="239"/>
      <c r="N860" s="240"/>
      <c r="O860" s="240"/>
      <c r="P860" s="240"/>
      <c r="Q860" s="240"/>
      <c r="R860" s="240"/>
      <c r="S860" s="240"/>
      <c r="T860" s="241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2" t="s">
        <v>171</v>
      </c>
      <c r="AU860" s="242" t="s">
        <v>167</v>
      </c>
      <c r="AV860" s="14" t="s">
        <v>167</v>
      </c>
      <c r="AW860" s="14" t="s">
        <v>33</v>
      </c>
      <c r="AX860" s="14" t="s">
        <v>71</v>
      </c>
      <c r="AY860" s="242" t="s">
        <v>157</v>
      </c>
    </row>
    <row r="861" s="14" customFormat="1">
      <c r="A861" s="14"/>
      <c r="B861" s="232"/>
      <c r="C861" s="233"/>
      <c r="D861" s="217" t="s">
        <v>171</v>
      </c>
      <c r="E861" s="234" t="s">
        <v>19</v>
      </c>
      <c r="F861" s="235" t="s">
        <v>715</v>
      </c>
      <c r="G861" s="233"/>
      <c r="H861" s="236">
        <v>1.5</v>
      </c>
      <c r="I861" s="237"/>
      <c r="J861" s="233"/>
      <c r="K861" s="233"/>
      <c r="L861" s="238"/>
      <c r="M861" s="239"/>
      <c r="N861" s="240"/>
      <c r="O861" s="240"/>
      <c r="P861" s="240"/>
      <c r="Q861" s="240"/>
      <c r="R861" s="240"/>
      <c r="S861" s="240"/>
      <c r="T861" s="241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2" t="s">
        <v>171</v>
      </c>
      <c r="AU861" s="242" t="s">
        <v>167</v>
      </c>
      <c r="AV861" s="14" t="s">
        <v>167</v>
      </c>
      <c r="AW861" s="14" t="s">
        <v>33</v>
      </c>
      <c r="AX861" s="14" t="s">
        <v>71</v>
      </c>
      <c r="AY861" s="242" t="s">
        <v>157</v>
      </c>
    </row>
    <row r="862" s="14" customFormat="1">
      <c r="A862" s="14"/>
      <c r="B862" s="232"/>
      <c r="C862" s="233"/>
      <c r="D862" s="217" t="s">
        <v>171</v>
      </c>
      <c r="E862" s="234" t="s">
        <v>19</v>
      </c>
      <c r="F862" s="235" t="s">
        <v>716</v>
      </c>
      <c r="G862" s="233"/>
      <c r="H862" s="236">
        <v>1</v>
      </c>
      <c r="I862" s="237"/>
      <c r="J862" s="233"/>
      <c r="K862" s="233"/>
      <c r="L862" s="238"/>
      <c r="M862" s="239"/>
      <c r="N862" s="240"/>
      <c r="O862" s="240"/>
      <c r="P862" s="240"/>
      <c r="Q862" s="240"/>
      <c r="R862" s="240"/>
      <c r="S862" s="240"/>
      <c r="T862" s="241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2" t="s">
        <v>171</v>
      </c>
      <c r="AU862" s="242" t="s">
        <v>167</v>
      </c>
      <c r="AV862" s="14" t="s">
        <v>167</v>
      </c>
      <c r="AW862" s="14" t="s">
        <v>33</v>
      </c>
      <c r="AX862" s="14" t="s">
        <v>71</v>
      </c>
      <c r="AY862" s="242" t="s">
        <v>157</v>
      </c>
    </row>
    <row r="863" s="15" customFormat="1">
      <c r="A863" s="15"/>
      <c r="B863" s="243"/>
      <c r="C863" s="244"/>
      <c r="D863" s="217" t="s">
        <v>171</v>
      </c>
      <c r="E863" s="245" t="s">
        <v>19</v>
      </c>
      <c r="F863" s="246" t="s">
        <v>191</v>
      </c>
      <c r="G863" s="244"/>
      <c r="H863" s="247">
        <v>33.700000000000003</v>
      </c>
      <c r="I863" s="248"/>
      <c r="J863" s="244"/>
      <c r="K863" s="244"/>
      <c r="L863" s="249"/>
      <c r="M863" s="250"/>
      <c r="N863" s="251"/>
      <c r="O863" s="251"/>
      <c r="P863" s="251"/>
      <c r="Q863" s="251"/>
      <c r="R863" s="251"/>
      <c r="S863" s="251"/>
      <c r="T863" s="252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53" t="s">
        <v>171</v>
      </c>
      <c r="AU863" s="253" t="s">
        <v>167</v>
      </c>
      <c r="AV863" s="15" t="s">
        <v>166</v>
      </c>
      <c r="AW863" s="15" t="s">
        <v>33</v>
      </c>
      <c r="AX863" s="15" t="s">
        <v>79</v>
      </c>
      <c r="AY863" s="253" t="s">
        <v>157</v>
      </c>
    </row>
    <row r="864" s="2" customFormat="1" ht="14.4" customHeight="1">
      <c r="A864" s="38"/>
      <c r="B864" s="39"/>
      <c r="C864" s="204" t="s">
        <v>717</v>
      </c>
      <c r="D864" s="204" t="s">
        <v>161</v>
      </c>
      <c r="E864" s="205" t="s">
        <v>718</v>
      </c>
      <c r="F864" s="206" t="s">
        <v>719</v>
      </c>
      <c r="G864" s="207" t="s">
        <v>275</v>
      </c>
      <c r="H864" s="208">
        <v>50</v>
      </c>
      <c r="I864" s="209"/>
      <c r="J864" s="210">
        <f>ROUND(I864*H864,2)</f>
        <v>0</v>
      </c>
      <c r="K864" s="206" t="s">
        <v>165</v>
      </c>
      <c r="L864" s="44"/>
      <c r="M864" s="211" t="s">
        <v>19</v>
      </c>
      <c r="N864" s="212" t="s">
        <v>43</v>
      </c>
      <c r="O864" s="84"/>
      <c r="P864" s="213">
        <f>O864*H864</f>
        <v>0</v>
      </c>
      <c r="Q864" s="213">
        <v>0</v>
      </c>
      <c r="R864" s="213">
        <f>Q864*H864</f>
        <v>0</v>
      </c>
      <c r="S864" s="213">
        <v>0.0022300000000000002</v>
      </c>
      <c r="T864" s="214">
        <f>S864*H864</f>
        <v>0.11150000000000002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15" t="s">
        <v>316</v>
      </c>
      <c r="AT864" s="215" t="s">
        <v>161</v>
      </c>
      <c r="AU864" s="215" t="s">
        <v>167</v>
      </c>
      <c r="AY864" s="17" t="s">
        <v>157</v>
      </c>
      <c r="BE864" s="216">
        <f>IF(N864="základní",J864,0)</f>
        <v>0</v>
      </c>
      <c r="BF864" s="216">
        <f>IF(N864="snížená",J864,0)</f>
        <v>0</v>
      </c>
      <c r="BG864" s="216">
        <f>IF(N864="zákl. přenesená",J864,0)</f>
        <v>0</v>
      </c>
      <c r="BH864" s="216">
        <f>IF(N864="sníž. přenesená",J864,0)</f>
        <v>0</v>
      </c>
      <c r="BI864" s="216">
        <f>IF(N864="nulová",J864,0)</f>
        <v>0</v>
      </c>
      <c r="BJ864" s="17" t="s">
        <v>167</v>
      </c>
      <c r="BK864" s="216">
        <f>ROUND(I864*H864,2)</f>
        <v>0</v>
      </c>
      <c r="BL864" s="17" t="s">
        <v>316</v>
      </c>
      <c r="BM864" s="215" t="s">
        <v>720</v>
      </c>
    </row>
    <row r="865" s="2" customFormat="1">
      <c r="A865" s="38"/>
      <c r="B865" s="39"/>
      <c r="C865" s="40"/>
      <c r="D865" s="217" t="s">
        <v>169</v>
      </c>
      <c r="E865" s="40"/>
      <c r="F865" s="218" t="s">
        <v>721</v>
      </c>
      <c r="G865" s="40"/>
      <c r="H865" s="40"/>
      <c r="I865" s="219"/>
      <c r="J865" s="40"/>
      <c r="K865" s="40"/>
      <c r="L865" s="44"/>
      <c r="M865" s="220"/>
      <c r="N865" s="221"/>
      <c r="O865" s="84"/>
      <c r="P865" s="84"/>
      <c r="Q865" s="84"/>
      <c r="R865" s="84"/>
      <c r="S865" s="84"/>
      <c r="T865" s="85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T865" s="17" t="s">
        <v>169</v>
      </c>
      <c r="AU865" s="17" t="s">
        <v>167</v>
      </c>
    </row>
    <row r="866" s="13" customFormat="1">
      <c r="A866" s="13"/>
      <c r="B866" s="222"/>
      <c r="C866" s="223"/>
      <c r="D866" s="217" t="s">
        <v>171</v>
      </c>
      <c r="E866" s="224" t="s">
        <v>19</v>
      </c>
      <c r="F866" s="225" t="s">
        <v>185</v>
      </c>
      <c r="G866" s="223"/>
      <c r="H866" s="224" t="s">
        <v>19</v>
      </c>
      <c r="I866" s="226"/>
      <c r="J866" s="223"/>
      <c r="K866" s="223"/>
      <c r="L866" s="227"/>
      <c r="M866" s="228"/>
      <c r="N866" s="229"/>
      <c r="O866" s="229"/>
      <c r="P866" s="229"/>
      <c r="Q866" s="229"/>
      <c r="R866" s="229"/>
      <c r="S866" s="229"/>
      <c r="T866" s="230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1" t="s">
        <v>171</v>
      </c>
      <c r="AU866" s="231" t="s">
        <v>167</v>
      </c>
      <c r="AV866" s="13" t="s">
        <v>79</v>
      </c>
      <c r="AW866" s="13" t="s">
        <v>33</v>
      </c>
      <c r="AX866" s="13" t="s">
        <v>71</v>
      </c>
      <c r="AY866" s="231" t="s">
        <v>157</v>
      </c>
    </row>
    <row r="867" s="14" customFormat="1">
      <c r="A867" s="14"/>
      <c r="B867" s="232"/>
      <c r="C867" s="233"/>
      <c r="D867" s="217" t="s">
        <v>171</v>
      </c>
      <c r="E867" s="234" t="s">
        <v>19</v>
      </c>
      <c r="F867" s="235" t="s">
        <v>503</v>
      </c>
      <c r="G867" s="233"/>
      <c r="H867" s="236">
        <v>50</v>
      </c>
      <c r="I867" s="237"/>
      <c r="J867" s="233"/>
      <c r="K867" s="233"/>
      <c r="L867" s="238"/>
      <c r="M867" s="239"/>
      <c r="N867" s="240"/>
      <c r="O867" s="240"/>
      <c r="P867" s="240"/>
      <c r="Q867" s="240"/>
      <c r="R867" s="240"/>
      <c r="S867" s="240"/>
      <c r="T867" s="241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2" t="s">
        <v>171</v>
      </c>
      <c r="AU867" s="242" t="s">
        <v>167</v>
      </c>
      <c r="AV867" s="14" t="s">
        <v>167</v>
      </c>
      <c r="AW867" s="14" t="s">
        <v>33</v>
      </c>
      <c r="AX867" s="14" t="s">
        <v>79</v>
      </c>
      <c r="AY867" s="242" t="s">
        <v>157</v>
      </c>
    </row>
    <row r="868" s="2" customFormat="1" ht="14.4" customHeight="1">
      <c r="A868" s="38"/>
      <c r="B868" s="39"/>
      <c r="C868" s="204" t="s">
        <v>722</v>
      </c>
      <c r="D868" s="204" t="s">
        <v>161</v>
      </c>
      <c r="E868" s="205" t="s">
        <v>723</v>
      </c>
      <c r="F868" s="206" t="s">
        <v>724</v>
      </c>
      <c r="G868" s="207" t="s">
        <v>275</v>
      </c>
      <c r="H868" s="208">
        <v>51.200000000000003</v>
      </c>
      <c r="I868" s="209"/>
      <c r="J868" s="210">
        <f>ROUND(I868*H868,2)</f>
        <v>0</v>
      </c>
      <c r="K868" s="206" t="s">
        <v>165</v>
      </c>
      <c r="L868" s="44"/>
      <c r="M868" s="211" t="s">
        <v>19</v>
      </c>
      <c r="N868" s="212" t="s">
        <v>43</v>
      </c>
      <c r="O868" s="84"/>
      <c r="P868" s="213">
        <f>O868*H868</f>
        <v>0</v>
      </c>
      <c r="Q868" s="213">
        <v>0</v>
      </c>
      <c r="R868" s="213">
        <f>Q868*H868</f>
        <v>0</v>
      </c>
      <c r="S868" s="213">
        <v>0.0025999999999999999</v>
      </c>
      <c r="T868" s="214">
        <f>S868*H868</f>
        <v>0.13311999999999999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15" t="s">
        <v>316</v>
      </c>
      <c r="AT868" s="215" t="s">
        <v>161</v>
      </c>
      <c r="AU868" s="215" t="s">
        <v>167</v>
      </c>
      <c r="AY868" s="17" t="s">
        <v>157</v>
      </c>
      <c r="BE868" s="216">
        <f>IF(N868="základní",J868,0)</f>
        <v>0</v>
      </c>
      <c r="BF868" s="216">
        <f>IF(N868="snížená",J868,0)</f>
        <v>0</v>
      </c>
      <c r="BG868" s="216">
        <f>IF(N868="zákl. přenesená",J868,0)</f>
        <v>0</v>
      </c>
      <c r="BH868" s="216">
        <f>IF(N868="sníž. přenesená",J868,0)</f>
        <v>0</v>
      </c>
      <c r="BI868" s="216">
        <f>IF(N868="nulová",J868,0)</f>
        <v>0</v>
      </c>
      <c r="BJ868" s="17" t="s">
        <v>167</v>
      </c>
      <c r="BK868" s="216">
        <f>ROUND(I868*H868,2)</f>
        <v>0</v>
      </c>
      <c r="BL868" s="17" t="s">
        <v>316</v>
      </c>
      <c r="BM868" s="215" t="s">
        <v>725</v>
      </c>
    </row>
    <row r="869" s="2" customFormat="1">
      <c r="A869" s="38"/>
      <c r="B869" s="39"/>
      <c r="C869" s="40"/>
      <c r="D869" s="217" t="s">
        <v>169</v>
      </c>
      <c r="E869" s="40"/>
      <c r="F869" s="218" t="s">
        <v>726</v>
      </c>
      <c r="G869" s="40"/>
      <c r="H869" s="40"/>
      <c r="I869" s="219"/>
      <c r="J869" s="40"/>
      <c r="K869" s="40"/>
      <c r="L869" s="44"/>
      <c r="M869" s="220"/>
      <c r="N869" s="221"/>
      <c r="O869" s="84"/>
      <c r="P869" s="84"/>
      <c r="Q869" s="84"/>
      <c r="R869" s="84"/>
      <c r="S869" s="84"/>
      <c r="T869" s="85"/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T869" s="17" t="s">
        <v>169</v>
      </c>
      <c r="AU869" s="17" t="s">
        <v>167</v>
      </c>
    </row>
    <row r="870" s="13" customFormat="1">
      <c r="A870" s="13"/>
      <c r="B870" s="222"/>
      <c r="C870" s="223"/>
      <c r="D870" s="217" t="s">
        <v>171</v>
      </c>
      <c r="E870" s="224" t="s">
        <v>19</v>
      </c>
      <c r="F870" s="225" t="s">
        <v>727</v>
      </c>
      <c r="G870" s="223"/>
      <c r="H870" s="224" t="s">
        <v>19</v>
      </c>
      <c r="I870" s="226"/>
      <c r="J870" s="223"/>
      <c r="K870" s="223"/>
      <c r="L870" s="227"/>
      <c r="M870" s="228"/>
      <c r="N870" s="229"/>
      <c r="O870" s="229"/>
      <c r="P870" s="229"/>
      <c r="Q870" s="229"/>
      <c r="R870" s="229"/>
      <c r="S870" s="229"/>
      <c r="T870" s="23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1" t="s">
        <v>171</v>
      </c>
      <c r="AU870" s="231" t="s">
        <v>167</v>
      </c>
      <c r="AV870" s="13" t="s">
        <v>79</v>
      </c>
      <c r="AW870" s="13" t="s">
        <v>33</v>
      </c>
      <c r="AX870" s="13" t="s">
        <v>71</v>
      </c>
      <c r="AY870" s="231" t="s">
        <v>157</v>
      </c>
    </row>
    <row r="871" s="14" customFormat="1">
      <c r="A871" s="14"/>
      <c r="B871" s="232"/>
      <c r="C871" s="233"/>
      <c r="D871" s="217" t="s">
        <v>171</v>
      </c>
      <c r="E871" s="234" t="s">
        <v>19</v>
      </c>
      <c r="F871" s="235" t="s">
        <v>728</v>
      </c>
      <c r="G871" s="233"/>
      <c r="H871" s="236">
        <v>3.5</v>
      </c>
      <c r="I871" s="237"/>
      <c r="J871" s="233"/>
      <c r="K871" s="233"/>
      <c r="L871" s="238"/>
      <c r="M871" s="239"/>
      <c r="N871" s="240"/>
      <c r="O871" s="240"/>
      <c r="P871" s="240"/>
      <c r="Q871" s="240"/>
      <c r="R871" s="240"/>
      <c r="S871" s="240"/>
      <c r="T871" s="24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2" t="s">
        <v>171</v>
      </c>
      <c r="AU871" s="242" t="s">
        <v>167</v>
      </c>
      <c r="AV871" s="14" t="s">
        <v>167</v>
      </c>
      <c r="AW871" s="14" t="s">
        <v>33</v>
      </c>
      <c r="AX871" s="14" t="s">
        <v>71</v>
      </c>
      <c r="AY871" s="242" t="s">
        <v>157</v>
      </c>
    </row>
    <row r="872" s="13" customFormat="1">
      <c r="A872" s="13"/>
      <c r="B872" s="222"/>
      <c r="C872" s="223"/>
      <c r="D872" s="217" t="s">
        <v>171</v>
      </c>
      <c r="E872" s="224" t="s">
        <v>19</v>
      </c>
      <c r="F872" s="225" t="s">
        <v>729</v>
      </c>
      <c r="G872" s="223"/>
      <c r="H872" s="224" t="s">
        <v>19</v>
      </c>
      <c r="I872" s="226"/>
      <c r="J872" s="223"/>
      <c r="K872" s="223"/>
      <c r="L872" s="227"/>
      <c r="M872" s="228"/>
      <c r="N872" s="229"/>
      <c r="O872" s="229"/>
      <c r="P872" s="229"/>
      <c r="Q872" s="229"/>
      <c r="R872" s="229"/>
      <c r="S872" s="229"/>
      <c r="T872" s="23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1" t="s">
        <v>171</v>
      </c>
      <c r="AU872" s="231" t="s">
        <v>167</v>
      </c>
      <c r="AV872" s="13" t="s">
        <v>79</v>
      </c>
      <c r="AW872" s="13" t="s">
        <v>33</v>
      </c>
      <c r="AX872" s="13" t="s">
        <v>71</v>
      </c>
      <c r="AY872" s="231" t="s">
        <v>157</v>
      </c>
    </row>
    <row r="873" s="14" customFormat="1">
      <c r="A873" s="14"/>
      <c r="B873" s="232"/>
      <c r="C873" s="233"/>
      <c r="D873" s="217" t="s">
        <v>171</v>
      </c>
      <c r="E873" s="234" t="s">
        <v>19</v>
      </c>
      <c r="F873" s="235" t="s">
        <v>730</v>
      </c>
      <c r="G873" s="233"/>
      <c r="H873" s="236">
        <v>47.700000000000003</v>
      </c>
      <c r="I873" s="237"/>
      <c r="J873" s="233"/>
      <c r="K873" s="233"/>
      <c r="L873" s="238"/>
      <c r="M873" s="239"/>
      <c r="N873" s="240"/>
      <c r="O873" s="240"/>
      <c r="P873" s="240"/>
      <c r="Q873" s="240"/>
      <c r="R873" s="240"/>
      <c r="S873" s="240"/>
      <c r="T873" s="24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2" t="s">
        <v>171</v>
      </c>
      <c r="AU873" s="242" t="s">
        <v>167</v>
      </c>
      <c r="AV873" s="14" t="s">
        <v>167</v>
      </c>
      <c r="AW873" s="14" t="s">
        <v>33</v>
      </c>
      <c r="AX873" s="14" t="s">
        <v>71</v>
      </c>
      <c r="AY873" s="242" t="s">
        <v>157</v>
      </c>
    </row>
    <row r="874" s="15" customFormat="1">
      <c r="A874" s="15"/>
      <c r="B874" s="243"/>
      <c r="C874" s="244"/>
      <c r="D874" s="217" t="s">
        <v>171</v>
      </c>
      <c r="E874" s="245" t="s">
        <v>19</v>
      </c>
      <c r="F874" s="246" t="s">
        <v>191</v>
      </c>
      <c r="G874" s="244"/>
      <c r="H874" s="247">
        <v>51.200000000000003</v>
      </c>
      <c r="I874" s="248"/>
      <c r="J874" s="244"/>
      <c r="K874" s="244"/>
      <c r="L874" s="249"/>
      <c r="M874" s="250"/>
      <c r="N874" s="251"/>
      <c r="O874" s="251"/>
      <c r="P874" s="251"/>
      <c r="Q874" s="251"/>
      <c r="R874" s="251"/>
      <c r="S874" s="251"/>
      <c r="T874" s="252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3" t="s">
        <v>171</v>
      </c>
      <c r="AU874" s="253" t="s">
        <v>167</v>
      </c>
      <c r="AV874" s="15" t="s">
        <v>166</v>
      </c>
      <c r="AW874" s="15" t="s">
        <v>33</v>
      </c>
      <c r="AX874" s="15" t="s">
        <v>79</v>
      </c>
      <c r="AY874" s="253" t="s">
        <v>157</v>
      </c>
    </row>
    <row r="875" s="2" customFormat="1" ht="14.4" customHeight="1">
      <c r="A875" s="38"/>
      <c r="B875" s="39"/>
      <c r="C875" s="204" t="s">
        <v>731</v>
      </c>
      <c r="D875" s="204" t="s">
        <v>161</v>
      </c>
      <c r="E875" s="205" t="s">
        <v>732</v>
      </c>
      <c r="F875" s="206" t="s">
        <v>733</v>
      </c>
      <c r="G875" s="207" t="s">
        <v>275</v>
      </c>
      <c r="H875" s="208">
        <v>30.899999999999999</v>
      </c>
      <c r="I875" s="209"/>
      <c r="J875" s="210">
        <f>ROUND(I875*H875,2)</f>
        <v>0</v>
      </c>
      <c r="K875" s="206" t="s">
        <v>165</v>
      </c>
      <c r="L875" s="44"/>
      <c r="M875" s="211" t="s">
        <v>19</v>
      </c>
      <c r="N875" s="212" t="s">
        <v>43</v>
      </c>
      <c r="O875" s="84"/>
      <c r="P875" s="213">
        <f>O875*H875</f>
        <v>0</v>
      </c>
      <c r="Q875" s="213">
        <v>0</v>
      </c>
      <c r="R875" s="213">
        <f>Q875*H875</f>
        <v>0</v>
      </c>
      <c r="S875" s="213">
        <v>0.0039399999999999999</v>
      </c>
      <c r="T875" s="214">
        <f>S875*H875</f>
        <v>0.12174599999999999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15" t="s">
        <v>316</v>
      </c>
      <c r="AT875" s="215" t="s">
        <v>161</v>
      </c>
      <c r="AU875" s="215" t="s">
        <v>167</v>
      </c>
      <c r="AY875" s="17" t="s">
        <v>157</v>
      </c>
      <c r="BE875" s="216">
        <f>IF(N875="základní",J875,0)</f>
        <v>0</v>
      </c>
      <c r="BF875" s="216">
        <f>IF(N875="snížená",J875,0)</f>
        <v>0</v>
      </c>
      <c r="BG875" s="216">
        <f>IF(N875="zákl. přenesená",J875,0)</f>
        <v>0</v>
      </c>
      <c r="BH875" s="216">
        <f>IF(N875="sníž. přenesená",J875,0)</f>
        <v>0</v>
      </c>
      <c r="BI875" s="216">
        <f>IF(N875="nulová",J875,0)</f>
        <v>0</v>
      </c>
      <c r="BJ875" s="17" t="s">
        <v>167</v>
      </c>
      <c r="BK875" s="216">
        <f>ROUND(I875*H875,2)</f>
        <v>0</v>
      </c>
      <c r="BL875" s="17" t="s">
        <v>316</v>
      </c>
      <c r="BM875" s="215" t="s">
        <v>734</v>
      </c>
    </row>
    <row r="876" s="2" customFormat="1">
      <c r="A876" s="38"/>
      <c r="B876" s="39"/>
      <c r="C876" s="40"/>
      <c r="D876" s="217" t="s">
        <v>169</v>
      </c>
      <c r="E876" s="40"/>
      <c r="F876" s="218" t="s">
        <v>735</v>
      </c>
      <c r="G876" s="40"/>
      <c r="H876" s="40"/>
      <c r="I876" s="219"/>
      <c r="J876" s="40"/>
      <c r="K876" s="40"/>
      <c r="L876" s="44"/>
      <c r="M876" s="220"/>
      <c r="N876" s="221"/>
      <c r="O876" s="84"/>
      <c r="P876" s="84"/>
      <c r="Q876" s="84"/>
      <c r="R876" s="84"/>
      <c r="S876" s="84"/>
      <c r="T876" s="85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T876" s="17" t="s">
        <v>169</v>
      </c>
      <c r="AU876" s="17" t="s">
        <v>167</v>
      </c>
    </row>
    <row r="877" s="13" customFormat="1">
      <c r="A877" s="13"/>
      <c r="B877" s="222"/>
      <c r="C877" s="223"/>
      <c r="D877" s="217" t="s">
        <v>171</v>
      </c>
      <c r="E877" s="224" t="s">
        <v>19</v>
      </c>
      <c r="F877" s="225" t="s">
        <v>736</v>
      </c>
      <c r="G877" s="223"/>
      <c r="H877" s="224" t="s">
        <v>19</v>
      </c>
      <c r="I877" s="226"/>
      <c r="J877" s="223"/>
      <c r="K877" s="223"/>
      <c r="L877" s="227"/>
      <c r="M877" s="228"/>
      <c r="N877" s="229"/>
      <c r="O877" s="229"/>
      <c r="P877" s="229"/>
      <c r="Q877" s="229"/>
      <c r="R877" s="229"/>
      <c r="S877" s="229"/>
      <c r="T877" s="23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1" t="s">
        <v>171</v>
      </c>
      <c r="AU877" s="231" t="s">
        <v>167</v>
      </c>
      <c r="AV877" s="13" t="s">
        <v>79</v>
      </c>
      <c r="AW877" s="13" t="s">
        <v>33</v>
      </c>
      <c r="AX877" s="13" t="s">
        <v>71</v>
      </c>
      <c r="AY877" s="231" t="s">
        <v>157</v>
      </c>
    </row>
    <row r="878" s="14" customFormat="1">
      <c r="A878" s="14"/>
      <c r="B878" s="232"/>
      <c r="C878" s="233"/>
      <c r="D878" s="217" t="s">
        <v>171</v>
      </c>
      <c r="E878" s="234" t="s">
        <v>19</v>
      </c>
      <c r="F878" s="235" t="s">
        <v>737</v>
      </c>
      <c r="G878" s="233"/>
      <c r="H878" s="236">
        <v>30.899999999999999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2" t="s">
        <v>171</v>
      </c>
      <c r="AU878" s="242" t="s">
        <v>167</v>
      </c>
      <c r="AV878" s="14" t="s">
        <v>167</v>
      </c>
      <c r="AW878" s="14" t="s">
        <v>33</v>
      </c>
      <c r="AX878" s="14" t="s">
        <v>79</v>
      </c>
      <c r="AY878" s="242" t="s">
        <v>157</v>
      </c>
    </row>
    <row r="879" s="2" customFormat="1" ht="24.15" customHeight="1">
      <c r="A879" s="38"/>
      <c r="B879" s="39"/>
      <c r="C879" s="204" t="s">
        <v>738</v>
      </c>
      <c r="D879" s="204" t="s">
        <v>161</v>
      </c>
      <c r="E879" s="205" t="s">
        <v>739</v>
      </c>
      <c r="F879" s="206" t="s">
        <v>740</v>
      </c>
      <c r="G879" s="207" t="s">
        <v>164</v>
      </c>
      <c r="H879" s="208">
        <v>4.1040000000000001</v>
      </c>
      <c r="I879" s="209"/>
      <c r="J879" s="210">
        <f>ROUND(I879*H879,2)</f>
        <v>0</v>
      </c>
      <c r="K879" s="206" t="s">
        <v>165</v>
      </c>
      <c r="L879" s="44"/>
      <c r="M879" s="211" t="s">
        <v>19</v>
      </c>
      <c r="N879" s="212" t="s">
        <v>43</v>
      </c>
      <c r="O879" s="84"/>
      <c r="P879" s="213">
        <f>O879*H879</f>
        <v>0</v>
      </c>
      <c r="Q879" s="213">
        <v>0.0066100000000000004</v>
      </c>
      <c r="R879" s="213">
        <f>Q879*H879</f>
        <v>0.027127440000000003</v>
      </c>
      <c r="S879" s="213">
        <v>0</v>
      </c>
      <c r="T879" s="214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15" t="s">
        <v>316</v>
      </c>
      <c r="AT879" s="215" t="s">
        <v>161</v>
      </c>
      <c r="AU879" s="215" t="s">
        <v>167</v>
      </c>
      <c r="AY879" s="17" t="s">
        <v>157</v>
      </c>
      <c r="BE879" s="216">
        <f>IF(N879="základní",J879,0)</f>
        <v>0</v>
      </c>
      <c r="BF879" s="216">
        <f>IF(N879="snížená",J879,0)</f>
        <v>0</v>
      </c>
      <c r="BG879" s="216">
        <f>IF(N879="zákl. přenesená",J879,0)</f>
        <v>0</v>
      </c>
      <c r="BH879" s="216">
        <f>IF(N879="sníž. přenesená",J879,0)</f>
        <v>0</v>
      </c>
      <c r="BI879" s="216">
        <f>IF(N879="nulová",J879,0)</f>
        <v>0</v>
      </c>
      <c r="BJ879" s="17" t="s">
        <v>167</v>
      </c>
      <c r="BK879" s="216">
        <f>ROUND(I879*H879,2)</f>
        <v>0</v>
      </c>
      <c r="BL879" s="17" t="s">
        <v>316</v>
      </c>
      <c r="BM879" s="215" t="s">
        <v>741</v>
      </c>
    </row>
    <row r="880" s="2" customFormat="1">
      <c r="A880" s="38"/>
      <c r="B880" s="39"/>
      <c r="C880" s="40"/>
      <c r="D880" s="217" t="s">
        <v>169</v>
      </c>
      <c r="E880" s="40"/>
      <c r="F880" s="218" t="s">
        <v>742</v>
      </c>
      <c r="G880" s="40"/>
      <c r="H880" s="40"/>
      <c r="I880" s="219"/>
      <c r="J880" s="40"/>
      <c r="K880" s="40"/>
      <c r="L880" s="44"/>
      <c r="M880" s="220"/>
      <c r="N880" s="221"/>
      <c r="O880" s="84"/>
      <c r="P880" s="84"/>
      <c r="Q880" s="84"/>
      <c r="R880" s="84"/>
      <c r="S880" s="84"/>
      <c r="T880" s="85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T880" s="17" t="s">
        <v>169</v>
      </c>
      <c r="AU880" s="17" t="s">
        <v>167</v>
      </c>
    </row>
    <row r="881" s="13" customFormat="1">
      <c r="A881" s="13"/>
      <c r="B881" s="222"/>
      <c r="C881" s="223"/>
      <c r="D881" s="217" t="s">
        <v>171</v>
      </c>
      <c r="E881" s="224" t="s">
        <v>19</v>
      </c>
      <c r="F881" s="225" t="s">
        <v>704</v>
      </c>
      <c r="G881" s="223"/>
      <c r="H881" s="224" t="s">
        <v>19</v>
      </c>
      <c r="I881" s="226"/>
      <c r="J881" s="223"/>
      <c r="K881" s="223"/>
      <c r="L881" s="227"/>
      <c r="M881" s="228"/>
      <c r="N881" s="229"/>
      <c r="O881" s="229"/>
      <c r="P881" s="229"/>
      <c r="Q881" s="229"/>
      <c r="R881" s="229"/>
      <c r="S881" s="229"/>
      <c r="T881" s="230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1" t="s">
        <v>171</v>
      </c>
      <c r="AU881" s="231" t="s">
        <v>167</v>
      </c>
      <c r="AV881" s="13" t="s">
        <v>79</v>
      </c>
      <c r="AW881" s="13" t="s">
        <v>33</v>
      </c>
      <c r="AX881" s="13" t="s">
        <v>71</v>
      </c>
      <c r="AY881" s="231" t="s">
        <v>157</v>
      </c>
    </row>
    <row r="882" s="14" customFormat="1">
      <c r="A882" s="14"/>
      <c r="B882" s="232"/>
      <c r="C882" s="233"/>
      <c r="D882" s="217" t="s">
        <v>171</v>
      </c>
      <c r="E882" s="234" t="s">
        <v>19</v>
      </c>
      <c r="F882" s="235" t="s">
        <v>705</v>
      </c>
      <c r="G882" s="233"/>
      <c r="H882" s="236">
        <v>4.1040000000000001</v>
      </c>
      <c r="I882" s="237"/>
      <c r="J882" s="233"/>
      <c r="K882" s="233"/>
      <c r="L882" s="238"/>
      <c r="M882" s="239"/>
      <c r="N882" s="240"/>
      <c r="O882" s="240"/>
      <c r="P882" s="240"/>
      <c r="Q882" s="240"/>
      <c r="R882" s="240"/>
      <c r="S882" s="240"/>
      <c r="T882" s="24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2" t="s">
        <v>171</v>
      </c>
      <c r="AU882" s="242" t="s">
        <v>167</v>
      </c>
      <c r="AV882" s="14" t="s">
        <v>167</v>
      </c>
      <c r="AW882" s="14" t="s">
        <v>33</v>
      </c>
      <c r="AX882" s="14" t="s">
        <v>79</v>
      </c>
      <c r="AY882" s="242" t="s">
        <v>157</v>
      </c>
    </row>
    <row r="883" s="2" customFormat="1" ht="24.15" customHeight="1">
      <c r="A883" s="38"/>
      <c r="B883" s="39"/>
      <c r="C883" s="204" t="s">
        <v>743</v>
      </c>
      <c r="D883" s="204" t="s">
        <v>161</v>
      </c>
      <c r="E883" s="205" t="s">
        <v>744</v>
      </c>
      <c r="F883" s="206" t="s">
        <v>745</v>
      </c>
      <c r="G883" s="207" t="s">
        <v>275</v>
      </c>
      <c r="H883" s="208">
        <v>33.700000000000003</v>
      </c>
      <c r="I883" s="209"/>
      <c r="J883" s="210">
        <f>ROUND(I883*H883,2)</f>
        <v>0</v>
      </c>
      <c r="K883" s="206" t="s">
        <v>165</v>
      </c>
      <c r="L883" s="44"/>
      <c r="M883" s="211" t="s">
        <v>19</v>
      </c>
      <c r="N883" s="212" t="s">
        <v>43</v>
      </c>
      <c r="O883" s="84"/>
      <c r="P883" s="213">
        <f>O883*H883</f>
        <v>0</v>
      </c>
      <c r="Q883" s="213">
        <v>0.0035200000000000001</v>
      </c>
      <c r="R883" s="213">
        <f>Q883*H883</f>
        <v>0.11862400000000002</v>
      </c>
      <c r="S883" s="213">
        <v>0</v>
      </c>
      <c r="T883" s="214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15" t="s">
        <v>316</v>
      </c>
      <c r="AT883" s="215" t="s">
        <v>161</v>
      </c>
      <c r="AU883" s="215" t="s">
        <v>167</v>
      </c>
      <c r="AY883" s="17" t="s">
        <v>157</v>
      </c>
      <c r="BE883" s="216">
        <f>IF(N883="základní",J883,0)</f>
        <v>0</v>
      </c>
      <c r="BF883" s="216">
        <f>IF(N883="snížená",J883,0)</f>
        <v>0</v>
      </c>
      <c r="BG883" s="216">
        <f>IF(N883="zákl. přenesená",J883,0)</f>
        <v>0</v>
      </c>
      <c r="BH883" s="216">
        <f>IF(N883="sníž. přenesená",J883,0)</f>
        <v>0</v>
      </c>
      <c r="BI883" s="216">
        <f>IF(N883="nulová",J883,0)</f>
        <v>0</v>
      </c>
      <c r="BJ883" s="17" t="s">
        <v>167</v>
      </c>
      <c r="BK883" s="216">
        <f>ROUND(I883*H883,2)</f>
        <v>0</v>
      </c>
      <c r="BL883" s="17" t="s">
        <v>316</v>
      </c>
      <c r="BM883" s="215" t="s">
        <v>746</v>
      </c>
    </row>
    <row r="884" s="2" customFormat="1">
      <c r="A884" s="38"/>
      <c r="B884" s="39"/>
      <c r="C884" s="40"/>
      <c r="D884" s="217" t="s">
        <v>169</v>
      </c>
      <c r="E884" s="40"/>
      <c r="F884" s="218" t="s">
        <v>747</v>
      </c>
      <c r="G884" s="40"/>
      <c r="H884" s="40"/>
      <c r="I884" s="219"/>
      <c r="J884" s="40"/>
      <c r="K884" s="40"/>
      <c r="L884" s="44"/>
      <c r="M884" s="220"/>
      <c r="N884" s="221"/>
      <c r="O884" s="84"/>
      <c r="P884" s="84"/>
      <c r="Q884" s="84"/>
      <c r="R884" s="84"/>
      <c r="S884" s="84"/>
      <c r="T884" s="85"/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T884" s="17" t="s">
        <v>169</v>
      </c>
      <c r="AU884" s="17" t="s">
        <v>167</v>
      </c>
    </row>
    <row r="885" s="13" customFormat="1">
      <c r="A885" s="13"/>
      <c r="B885" s="222"/>
      <c r="C885" s="223"/>
      <c r="D885" s="217" t="s">
        <v>171</v>
      </c>
      <c r="E885" s="224" t="s">
        <v>19</v>
      </c>
      <c r="F885" s="225" t="s">
        <v>711</v>
      </c>
      <c r="G885" s="223"/>
      <c r="H885" s="224" t="s">
        <v>19</v>
      </c>
      <c r="I885" s="226"/>
      <c r="J885" s="223"/>
      <c r="K885" s="223"/>
      <c r="L885" s="227"/>
      <c r="M885" s="228"/>
      <c r="N885" s="229"/>
      <c r="O885" s="229"/>
      <c r="P885" s="229"/>
      <c r="Q885" s="229"/>
      <c r="R885" s="229"/>
      <c r="S885" s="229"/>
      <c r="T885" s="230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1" t="s">
        <v>171</v>
      </c>
      <c r="AU885" s="231" t="s">
        <v>167</v>
      </c>
      <c r="AV885" s="13" t="s">
        <v>79</v>
      </c>
      <c r="AW885" s="13" t="s">
        <v>33</v>
      </c>
      <c r="AX885" s="13" t="s">
        <v>71</v>
      </c>
      <c r="AY885" s="231" t="s">
        <v>157</v>
      </c>
    </row>
    <row r="886" s="14" customFormat="1">
      <c r="A886" s="14"/>
      <c r="B886" s="232"/>
      <c r="C886" s="233"/>
      <c r="D886" s="217" t="s">
        <v>171</v>
      </c>
      <c r="E886" s="234" t="s">
        <v>19</v>
      </c>
      <c r="F886" s="235" t="s">
        <v>712</v>
      </c>
      <c r="G886" s="233"/>
      <c r="H886" s="236">
        <v>15</v>
      </c>
      <c r="I886" s="237"/>
      <c r="J886" s="233"/>
      <c r="K886" s="233"/>
      <c r="L886" s="238"/>
      <c r="M886" s="239"/>
      <c r="N886" s="240"/>
      <c r="O886" s="240"/>
      <c r="P886" s="240"/>
      <c r="Q886" s="240"/>
      <c r="R886" s="240"/>
      <c r="S886" s="240"/>
      <c r="T886" s="241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42" t="s">
        <v>171</v>
      </c>
      <c r="AU886" s="242" t="s">
        <v>167</v>
      </c>
      <c r="AV886" s="14" t="s">
        <v>167</v>
      </c>
      <c r="AW886" s="14" t="s">
        <v>33</v>
      </c>
      <c r="AX886" s="14" t="s">
        <v>71</v>
      </c>
      <c r="AY886" s="242" t="s">
        <v>157</v>
      </c>
    </row>
    <row r="887" s="14" customFormat="1">
      <c r="A887" s="14"/>
      <c r="B887" s="232"/>
      <c r="C887" s="233"/>
      <c r="D887" s="217" t="s">
        <v>171</v>
      </c>
      <c r="E887" s="234" t="s">
        <v>19</v>
      </c>
      <c r="F887" s="235" t="s">
        <v>713</v>
      </c>
      <c r="G887" s="233"/>
      <c r="H887" s="236">
        <v>9</v>
      </c>
      <c r="I887" s="237"/>
      <c r="J887" s="233"/>
      <c r="K887" s="233"/>
      <c r="L887" s="238"/>
      <c r="M887" s="239"/>
      <c r="N887" s="240"/>
      <c r="O887" s="240"/>
      <c r="P887" s="240"/>
      <c r="Q887" s="240"/>
      <c r="R887" s="240"/>
      <c r="S887" s="240"/>
      <c r="T887" s="241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2" t="s">
        <v>171</v>
      </c>
      <c r="AU887" s="242" t="s">
        <v>167</v>
      </c>
      <c r="AV887" s="14" t="s">
        <v>167</v>
      </c>
      <c r="AW887" s="14" t="s">
        <v>33</v>
      </c>
      <c r="AX887" s="14" t="s">
        <v>71</v>
      </c>
      <c r="AY887" s="242" t="s">
        <v>157</v>
      </c>
    </row>
    <row r="888" s="14" customFormat="1">
      <c r="A888" s="14"/>
      <c r="B888" s="232"/>
      <c r="C888" s="233"/>
      <c r="D888" s="217" t="s">
        <v>171</v>
      </c>
      <c r="E888" s="234" t="s">
        <v>19</v>
      </c>
      <c r="F888" s="235" t="s">
        <v>714</v>
      </c>
      <c r="G888" s="233"/>
      <c r="H888" s="236">
        <v>7.2000000000000002</v>
      </c>
      <c r="I888" s="237"/>
      <c r="J888" s="233"/>
      <c r="K888" s="233"/>
      <c r="L888" s="238"/>
      <c r="M888" s="239"/>
      <c r="N888" s="240"/>
      <c r="O888" s="240"/>
      <c r="P888" s="240"/>
      <c r="Q888" s="240"/>
      <c r="R888" s="240"/>
      <c r="S888" s="240"/>
      <c r="T888" s="241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2" t="s">
        <v>171</v>
      </c>
      <c r="AU888" s="242" t="s">
        <v>167</v>
      </c>
      <c r="AV888" s="14" t="s">
        <v>167</v>
      </c>
      <c r="AW888" s="14" t="s">
        <v>33</v>
      </c>
      <c r="AX888" s="14" t="s">
        <v>71</v>
      </c>
      <c r="AY888" s="242" t="s">
        <v>157</v>
      </c>
    </row>
    <row r="889" s="14" customFormat="1">
      <c r="A889" s="14"/>
      <c r="B889" s="232"/>
      <c r="C889" s="233"/>
      <c r="D889" s="217" t="s">
        <v>171</v>
      </c>
      <c r="E889" s="234" t="s">
        <v>19</v>
      </c>
      <c r="F889" s="235" t="s">
        <v>715</v>
      </c>
      <c r="G889" s="233"/>
      <c r="H889" s="236">
        <v>1.5</v>
      </c>
      <c r="I889" s="237"/>
      <c r="J889" s="233"/>
      <c r="K889" s="233"/>
      <c r="L889" s="238"/>
      <c r="M889" s="239"/>
      <c r="N889" s="240"/>
      <c r="O889" s="240"/>
      <c r="P889" s="240"/>
      <c r="Q889" s="240"/>
      <c r="R889" s="240"/>
      <c r="S889" s="240"/>
      <c r="T889" s="24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2" t="s">
        <v>171</v>
      </c>
      <c r="AU889" s="242" t="s">
        <v>167</v>
      </c>
      <c r="AV889" s="14" t="s">
        <v>167</v>
      </c>
      <c r="AW889" s="14" t="s">
        <v>33</v>
      </c>
      <c r="AX889" s="14" t="s">
        <v>71</v>
      </c>
      <c r="AY889" s="242" t="s">
        <v>157</v>
      </c>
    </row>
    <row r="890" s="14" customFormat="1">
      <c r="A890" s="14"/>
      <c r="B890" s="232"/>
      <c r="C890" s="233"/>
      <c r="D890" s="217" t="s">
        <v>171</v>
      </c>
      <c r="E890" s="234" t="s">
        <v>19</v>
      </c>
      <c r="F890" s="235" t="s">
        <v>716</v>
      </c>
      <c r="G890" s="233"/>
      <c r="H890" s="236">
        <v>1</v>
      </c>
      <c r="I890" s="237"/>
      <c r="J890" s="233"/>
      <c r="K890" s="233"/>
      <c r="L890" s="238"/>
      <c r="M890" s="239"/>
      <c r="N890" s="240"/>
      <c r="O890" s="240"/>
      <c r="P890" s="240"/>
      <c r="Q890" s="240"/>
      <c r="R890" s="240"/>
      <c r="S890" s="240"/>
      <c r="T890" s="241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2" t="s">
        <v>171</v>
      </c>
      <c r="AU890" s="242" t="s">
        <v>167</v>
      </c>
      <c r="AV890" s="14" t="s">
        <v>167</v>
      </c>
      <c r="AW890" s="14" t="s">
        <v>33</v>
      </c>
      <c r="AX890" s="14" t="s">
        <v>71</v>
      </c>
      <c r="AY890" s="242" t="s">
        <v>157</v>
      </c>
    </row>
    <row r="891" s="15" customFormat="1">
      <c r="A891" s="15"/>
      <c r="B891" s="243"/>
      <c r="C891" s="244"/>
      <c r="D891" s="217" t="s">
        <v>171</v>
      </c>
      <c r="E891" s="245" t="s">
        <v>19</v>
      </c>
      <c r="F891" s="246" t="s">
        <v>191</v>
      </c>
      <c r="G891" s="244"/>
      <c r="H891" s="247">
        <v>33.700000000000003</v>
      </c>
      <c r="I891" s="248"/>
      <c r="J891" s="244"/>
      <c r="K891" s="244"/>
      <c r="L891" s="249"/>
      <c r="M891" s="250"/>
      <c r="N891" s="251"/>
      <c r="O891" s="251"/>
      <c r="P891" s="251"/>
      <c r="Q891" s="251"/>
      <c r="R891" s="251"/>
      <c r="S891" s="251"/>
      <c r="T891" s="252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53" t="s">
        <v>171</v>
      </c>
      <c r="AU891" s="253" t="s">
        <v>167</v>
      </c>
      <c r="AV891" s="15" t="s">
        <v>166</v>
      </c>
      <c r="AW891" s="15" t="s">
        <v>33</v>
      </c>
      <c r="AX891" s="15" t="s">
        <v>79</v>
      </c>
      <c r="AY891" s="253" t="s">
        <v>157</v>
      </c>
    </row>
    <row r="892" s="2" customFormat="1" ht="24.15" customHeight="1">
      <c r="A892" s="38"/>
      <c r="B892" s="39"/>
      <c r="C892" s="204" t="s">
        <v>748</v>
      </c>
      <c r="D892" s="204" t="s">
        <v>161</v>
      </c>
      <c r="E892" s="205" t="s">
        <v>749</v>
      </c>
      <c r="F892" s="206" t="s">
        <v>750</v>
      </c>
      <c r="G892" s="207" t="s">
        <v>751</v>
      </c>
      <c r="H892" s="208">
        <v>60</v>
      </c>
      <c r="I892" s="209"/>
      <c r="J892" s="210">
        <f>ROUND(I892*H892,2)</f>
        <v>0</v>
      </c>
      <c r="K892" s="206" t="s">
        <v>165</v>
      </c>
      <c r="L892" s="44"/>
      <c r="M892" s="211" t="s">
        <v>19</v>
      </c>
      <c r="N892" s="212" t="s">
        <v>43</v>
      </c>
      <c r="O892" s="84"/>
      <c r="P892" s="213">
        <f>O892*H892</f>
        <v>0</v>
      </c>
      <c r="Q892" s="213">
        <v>0</v>
      </c>
      <c r="R892" s="213">
        <f>Q892*H892</f>
        <v>0</v>
      </c>
      <c r="S892" s="213">
        <v>0</v>
      </c>
      <c r="T892" s="214">
        <f>S892*H892</f>
        <v>0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15" t="s">
        <v>316</v>
      </c>
      <c r="AT892" s="215" t="s">
        <v>161</v>
      </c>
      <c r="AU892" s="215" t="s">
        <v>167</v>
      </c>
      <c r="AY892" s="17" t="s">
        <v>157</v>
      </c>
      <c r="BE892" s="216">
        <f>IF(N892="základní",J892,0)</f>
        <v>0</v>
      </c>
      <c r="BF892" s="216">
        <f>IF(N892="snížená",J892,0)</f>
        <v>0</v>
      </c>
      <c r="BG892" s="216">
        <f>IF(N892="zákl. přenesená",J892,0)</f>
        <v>0</v>
      </c>
      <c r="BH892" s="216">
        <f>IF(N892="sníž. přenesená",J892,0)</f>
        <v>0</v>
      </c>
      <c r="BI892" s="216">
        <f>IF(N892="nulová",J892,0)</f>
        <v>0</v>
      </c>
      <c r="BJ892" s="17" t="s">
        <v>167</v>
      </c>
      <c r="BK892" s="216">
        <f>ROUND(I892*H892,2)</f>
        <v>0</v>
      </c>
      <c r="BL892" s="17" t="s">
        <v>316</v>
      </c>
      <c r="BM892" s="215" t="s">
        <v>752</v>
      </c>
    </row>
    <row r="893" s="2" customFormat="1">
      <c r="A893" s="38"/>
      <c r="B893" s="39"/>
      <c r="C893" s="40"/>
      <c r="D893" s="217" t="s">
        <v>169</v>
      </c>
      <c r="E893" s="40"/>
      <c r="F893" s="218" t="s">
        <v>753</v>
      </c>
      <c r="G893" s="40"/>
      <c r="H893" s="40"/>
      <c r="I893" s="219"/>
      <c r="J893" s="40"/>
      <c r="K893" s="40"/>
      <c r="L893" s="44"/>
      <c r="M893" s="220"/>
      <c r="N893" s="221"/>
      <c r="O893" s="84"/>
      <c r="P893" s="84"/>
      <c r="Q893" s="84"/>
      <c r="R893" s="84"/>
      <c r="S893" s="84"/>
      <c r="T893" s="85"/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T893" s="17" t="s">
        <v>169</v>
      </c>
      <c r="AU893" s="17" t="s">
        <v>167</v>
      </c>
    </row>
    <row r="894" s="13" customFormat="1">
      <c r="A894" s="13"/>
      <c r="B894" s="222"/>
      <c r="C894" s="223"/>
      <c r="D894" s="217" t="s">
        <v>171</v>
      </c>
      <c r="E894" s="224" t="s">
        <v>19</v>
      </c>
      <c r="F894" s="225" t="s">
        <v>711</v>
      </c>
      <c r="G894" s="223"/>
      <c r="H894" s="224" t="s">
        <v>19</v>
      </c>
      <c r="I894" s="226"/>
      <c r="J894" s="223"/>
      <c r="K894" s="223"/>
      <c r="L894" s="227"/>
      <c r="M894" s="228"/>
      <c r="N894" s="229"/>
      <c r="O894" s="229"/>
      <c r="P894" s="229"/>
      <c r="Q894" s="229"/>
      <c r="R894" s="229"/>
      <c r="S894" s="229"/>
      <c r="T894" s="230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1" t="s">
        <v>171</v>
      </c>
      <c r="AU894" s="231" t="s">
        <v>167</v>
      </c>
      <c r="AV894" s="13" t="s">
        <v>79</v>
      </c>
      <c r="AW894" s="13" t="s">
        <v>33</v>
      </c>
      <c r="AX894" s="13" t="s">
        <v>71</v>
      </c>
      <c r="AY894" s="231" t="s">
        <v>157</v>
      </c>
    </row>
    <row r="895" s="14" customFormat="1">
      <c r="A895" s="14"/>
      <c r="B895" s="232"/>
      <c r="C895" s="233"/>
      <c r="D895" s="217" t="s">
        <v>171</v>
      </c>
      <c r="E895" s="234" t="s">
        <v>19</v>
      </c>
      <c r="F895" s="235" t="s">
        <v>754</v>
      </c>
      <c r="G895" s="233"/>
      <c r="H895" s="236">
        <v>20</v>
      </c>
      <c r="I895" s="237"/>
      <c r="J895" s="233"/>
      <c r="K895" s="233"/>
      <c r="L895" s="238"/>
      <c r="M895" s="239"/>
      <c r="N895" s="240"/>
      <c r="O895" s="240"/>
      <c r="P895" s="240"/>
      <c r="Q895" s="240"/>
      <c r="R895" s="240"/>
      <c r="S895" s="240"/>
      <c r="T895" s="241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2" t="s">
        <v>171</v>
      </c>
      <c r="AU895" s="242" t="s">
        <v>167</v>
      </c>
      <c r="AV895" s="14" t="s">
        <v>167</v>
      </c>
      <c r="AW895" s="14" t="s">
        <v>33</v>
      </c>
      <c r="AX895" s="14" t="s">
        <v>71</v>
      </c>
      <c r="AY895" s="242" t="s">
        <v>157</v>
      </c>
    </row>
    <row r="896" s="14" customFormat="1">
      <c r="A896" s="14"/>
      <c r="B896" s="232"/>
      <c r="C896" s="233"/>
      <c r="D896" s="217" t="s">
        <v>171</v>
      </c>
      <c r="E896" s="234" t="s">
        <v>19</v>
      </c>
      <c r="F896" s="235" t="s">
        <v>755</v>
      </c>
      <c r="G896" s="233"/>
      <c r="H896" s="236">
        <v>8</v>
      </c>
      <c r="I896" s="237"/>
      <c r="J896" s="233"/>
      <c r="K896" s="233"/>
      <c r="L896" s="238"/>
      <c r="M896" s="239"/>
      <c r="N896" s="240"/>
      <c r="O896" s="240"/>
      <c r="P896" s="240"/>
      <c r="Q896" s="240"/>
      <c r="R896" s="240"/>
      <c r="S896" s="240"/>
      <c r="T896" s="241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2" t="s">
        <v>171</v>
      </c>
      <c r="AU896" s="242" t="s">
        <v>167</v>
      </c>
      <c r="AV896" s="14" t="s">
        <v>167</v>
      </c>
      <c r="AW896" s="14" t="s">
        <v>33</v>
      </c>
      <c r="AX896" s="14" t="s">
        <v>71</v>
      </c>
      <c r="AY896" s="242" t="s">
        <v>157</v>
      </c>
    </row>
    <row r="897" s="14" customFormat="1">
      <c r="A897" s="14"/>
      <c r="B897" s="232"/>
      <c r="C897" s="233"/>
      <c r="D897" s="217" t="s">
        <v>171</v>
      </c>
      <c r="E897" s="234" t="s">
        <v>19</v>
      </c>
      <c r="F897" s="235" t="s">
        <v>756</v>
      </c>
      <c r="G897" s="233"/>
      <c r="H897" s="236">
        <v>24</v>
      </c>
      <c r="I897" s="237"/>
      <c r="J897" s="233"/>
      <c r="K897" s="233"/>
      <c r="L897" s="238"/>
      <c r="M897" s="239"/>
      <c r="N897" s="240"/>
      <c r="O897" s="240"/>
      <c r="P897" s="240"/>
      <c r="Q897" s="240"/>
      <c r="R897" s="240"/>
      <c r="S897" s="240"/>
      <c r="T897" s="24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2" t="s">
        <v>171</v>
      </c>
      <c r="AU897" s="242" t="s">
        <v>167</v>
      </c>
      <c r="AV897" s="14" t="s">
        <v>167</v>
      </c>
      <c r="AW897" s="14" t="s">
        <v>33</v>
      </c>
      <c r="AX897" s="14" t="s">
        <v>71</v>
      </c>
      <c r="AY897" s="242" t="s">
        <v>157</v>
      </c>
    </row>
    <row r="898" s="14" customFormat="1">
      <c r="A898" s="14"/>
      <c r="B898" s="232"/>
      <c r="C898" s="233"/>
      <c r="D898" s="217" t="s">
        <v>171</v>
      </c>
      <c r="E898" s="234" t="s">
        <v>19</v>
      </c>
      <c r="F898" s="235" t="s">
        <v>757</v>
      </c>
      <c r="G898" s="233"/>
      <c r="H898" s="236">
        <v>4</v>
      </c>
      <c r="I898" s="237"/>
      <c r="J898" s="233"/>
      <c r="K898" s="233"/>
      <c r="L898" s="238"/>
      <c r="M898" s="239"/>
      <c r="N898" s="240"/>
      <c r="O898" s="240"/>
      <c r="P898" s="240"/>
      <c r="Q898" s="240"/>
      <c r="R898" s="240"/>
      <c r="S898" s="240"/>
      <c r="T898" s="24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2" t="s">
        <v>171</v>
      </c>
      <c r="AU898" s="242" t="s">
        <v>167</v>
      </c>
      <c r="AV898" s="14" t="s">
        <v>167</v>
      </c>
      <c r="AW898" s="14" t="s">
        <v>33</v>
      </c>
      <c r="AX898" s="14" t="s">
        <v>71</v>
      </c>
      <c r="AY898" s="242" t="s">
        <v>157</v>
      </c>
    </row>
    <row r="899" s="14" customFormat="1">
      <c r="A899" s="14"/>
      <c r="B899" s="232"/>
      <c r="C899" s="233"/>
      <c r="D899" s="217" t="s">
        <v>171</v>
      </c>
      <c r="E899" s="234" t="s">
        <v>19</v>
      </c>
      <c r="F899" s="235" t="s">
        <v>757</v>
      </c>
      <c r="G899" s="233"/>
      <c r="H899" s="236">
        <v>4</v>
      </c>
      <c r="I899" s="237"/>
      <c r="J899" s="233"/>
      <c r="K899" s="233"/>
      <c r="L899" s="238"/>
      <c r="M899" s="239"/>
      <c r="N899" s="240"/>
      <c r="O899" s="240"/>
      <c r="P899" s="240"/>
      <c r="Q899" s="240"/>
      <c r="R899" s="240"/>
      <c r="S899" s="240"/>
      <c r="T899" s="24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2" t="s">
        <v>171</v>
      </c>
      <c r="AU899" s="242" t="s">
        <v>167</v>
      </c>
      <c r="AV899" s="14" t="s">
        <v>167</v>
      </c>
      <c r="AW899" s="14" t="s">
        <v>33</v>
      </c>
      <c r="AX899" s="14" t="s">
        <v>71</v>
      </c>
      <c r="AY899" s="242" t="s">
        <v>157</v>
      </c>
    </row>
    <row r="900" s="15" customFormat="1">
      <c r="A900" s="15"/>
      <c r="B900" s="243"/>
      <c r="C900" s="244"/>
      <c r="D900" s="217" t="s">
        <v>171</v>
      </c>
      <c r="E900" s="245" t="s">
        <v>19</v>
      </c>
      <c r="F900" s="246" t="s">
        <v>191</v>
      </c>
      <c r="G900" s="244"/>
      <c r="H900" s="247">
        <v>60</v>
      </c>
      <c r="I900" s="248"/>
      <c r="J900" s="244"/>
      <c r="K900" s="244"/>
      <c r="L900" s="249"/>
      <c r="M900" s="250"/>
      <c r="N900" s="251"/>
      <c r="O900" s="251"/>
      <c r="P900" s="251"/>
      <c r="Q900" s="251"/>
      <c r="R900" s="251"/>
      <c r="S900" s="251"/>
      <c r="T900" s="252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53" t="s">
        <v>171</v>
      </c>
      <c r="AU900" s="253" t="s">
        <v>167</v>
      </c>
      <c r="AV900" s="15" t="s">
        <v>166</v>
      </c>
      <c r="AW900" s="15" t="s">
        <v>33</v>
      </c>
      <c r="AX900" s="15" t="s">
        <v>79</v>
      </c>
      <c r="AY900" s="253" t="s">
        <v>157</v>
      </c>
    </row>
    <row r="901" s="2" customFormat="1" ht="24.15" customHeight="1">
      <c r="A901" s="38"/>
      <c r="B901" s="39"/>
      <c r="C901" s="204" t="s">
        <v>758</v>
      </c>
      <c r="D901" s="204" t="s">
        <v>161</v>
      </c>
      <c r="E901" s="205" t="s">
        <v>759</v>
      </c>
      <c r="F901" s="206" t="s">
        <v>760</v>
      </c>
      <c r="G901" s="207" t="s">
        <v>275</v>
      </c>
      <c r="H901" s="208">
        <v>3.3500000000000001</v>
      </c>
      <c r="I901" s="209"/>
      <c r="J901" s="210">
        <f>ROUND(I901*H901,2)</f>
        <v>0</v>
      </c>
      <c r="K901" s="206" t="s">
        <v>165</v>
      </c>
      <c r="L901" s="44"/>
      <c r="M901" s="211" t="s">
        <v>19</v>
      </c>
      <c r="N901" s="212" t="s">
        <v>43</v>
      </c>
      <c r="O901" s="84"/>
      <c r="P901" s="213">
        <f>O901*H901</f>
        <v>0</v>
      </c>
      <c r="Q901" s="213">
        <v>0.0035200000000000001</v>
      </c>
      <c r="R901" s="213">
        <f>Q901*H901</f>
        <v>0.011792</v>
      </c>
      <c r="S901" s="213">
        <v>0</v>
      </c>
      <c r="T901" s="214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15" t="s">
        <v>316</v>
      </c>
      <c r="AT901" s="215" t="s">
        <v>161</v>
      </c>
      <c r="AU901" s="215" t="s">
        <v>167</v>
      </c>
      <c r="AY901" s="17" t="s">
        <v>157</v>
      </c>
      <c r="BE901" s="216">
        <f>IF(N901="základní",J901,0)</f>
        <v>0</v>
      </c>
      <c r="BF901" s="216">
        <f>IF(N901="snížená",J901,0)</f>
        <v>0</v>
      </c>
      <c r="BG901" s="216">
        <f>IF(N901="zákl. přenesená",J901,0)</f>
        <v>0</v>
      </c>
      <c r="BH901" s="216">
        <f>IF(N901="sníž. přenesená",J901,0)</f>
        <v>0</v>
      </c>
      <c r="BI901" s="216">
        <f>IF(N901="nulová",J901,0)</f>
        <v>0</v>
      </c>
      <c r="BJ901" s="17" t="s">
        <v>167</v>
      </c>
      <c r="BK901" s="216">
        <f>ROUND(I901*H901,2)</f>
        <v>0</v>
      </c>
      <c r="BL901" s="17" t="s">
        <v>316</v>
      </c>
      <c r="BM901" s="215" t="s">
        <v>761</v>
      </c>
    </row>
    <row r="902" s="2" customFormat="1">
      <c r="A902" s="38"/>
      <c r="B902" s="39"/>
      <c r="C902" s="40"/>
      <c r="D902" s="217" t="s">
        <v>169</v>
      </c>
      <c r="E902" s="40"/>
      <c r="F902" s="218" t="s">
        <v>762</v>
      </c>
      <c r="G902" s="40"/>
      <c r="H902" s="40"/>
      <c r="I902" s="219"/>
      <c r="J902" s="40"/>
      <c r="K902" s="40"/>
      <c r="L902" s="44"/>
      <c r="M902" s="220"/>
      <c r="N902" s="221"/>
      <c r="O902" s="84"/>
      <c r="P902" s="84"/>
      <c r="Q902" s="84"/>
      <c r="R902" s="84"/>
      <c r="S902" s="84"/>
      <c r="T902" s="85"/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T902" s="17" t="s">
        <v>169</v>
      </c>
      <c r="AU902" s="17" t="s">
        <v>167</v>
      </c>
    </row>
    <row r="903" s="13" customFormat="1">
      <c r="A903" s="13"/>
      <c r="B903" s="222"/>
      <c r="C903" s="223"/>
      <c r="D903" s="217" t="s">
        <v>171</v>
      </c>
      <c r="E903" s="224" t="s">
        <v>19</v>
      </c>
      <c r="F903" s="225" t="s">
        <v>763</v>
      </c>
      <c r="G903" s="223"/>
      <c r="H903" s="224" t="s">
        <v>19</v>
      </c>
      <c r="I903" s="226"/>
      <c r="J903" s="223"/>
      <c r="K903" s="223"/>
      <c r="L903" s="227"/>
      <c r="M903" s="228"/>
      <c r="N903" s="229"/>
      <c r="O903" s="229"/>
      <c r="P903" s="229"/>
      <c r="Q903" s="229"/>
      <c r="R903" s="229"/>
      <c r="S903" s="229"/>
      <c r="T903" s="230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1" t="s">
        <v>171</v>
      </c>
      <c r="AU903" s="231" t="s">
        <v>167</v>
      </c>
      <c r="AV903" s="13" t="s">
        <v>79</v>
      </c>
      <c r="AW903" s="13" t="s">
        <v>33</v>
      </c>
      <c r="AX903" s="13" t="s">
        <v>71</v>
      </c>
      <c r="AY903" s="231" t="s">
        <v>157</v>
      </c>
    </row>
    <row r="904" s="14" customFormat="1">
      <c r="A904" s="14"/>
      <c r="B904" s="232"/>
      <c r="C904" s="233"/>
      <c r="D904" s="217" t="s">
        <v>171</v>
      </c>
      <c r="E904" s="234" t="s">
        <v>19</v>
      </c>
      <c r="F904" s="235" t="s">
        <v>764</v>
      </c>
      <c r="G904" s="233"/>
      <c r="H904" s="236">
        <v>3.3500000000000001</v>
      </c>
      <c r="I904" s="237"/>
      <c r="J904" s="233"/>
      <c r="K904" s="233"/>
      <c r="L904" s="238"/>
      <c r="M904" s="239"/>
      <c r="N904" s="240"/>
      <c r="O904" s="240"/>
      <c r="P904" s="240"/>
      <c r="Q904" s="240"/>
      <c r="R904" s="240"/>
      <c r="S904" s="240"/>
      <c r="T904" s="241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2" t="s">
        <v>171</v>
      </c>
      <c r="AU904" s="242" t="s">
        <v>167</v>
      </c>
      <c r="AV904" s="14" t="s">
        <v>167</v>
      </c>
      <c r="AW904" s="14" t="s">
        <v>33</v>
      </c>
      <c r="AX904" s="14" t="s">
        <v>79</v>
      </c>
      <c r="AY904" s="242" t="s">
        <v>157</v>
      </c>
    </row>
    <row r="905" s="2" customFormat="1" ht="24.15" customHeight="1">
      <c r="A905" s="38"/>
      <c r="B905" s="39"/>
      <c r="C905" s="204" t="s">
        <v>765</v>
      </c>
      <c r="D905" s="204" t="s">
        <v>161</v>
      </c>
      <c r="E905" s="205" t="s">
        <v>766</v>
      </c>
      <c r="F905" s="206" t="s">
        <v>767</v>
      </c>
      <c r="G905" s="207" t="s">
        <v>275</v>
      </c>
      <c r="H905" s="208">
        <v>3.5</v>
      </c>
      <c r="I905" s="209"/>
      <c r="J905" s="210">
        <f>ROUND(I905*H905,2)</f>
        <v>0</v>
      </c>
      <c r="K905" s="206" t="s">
        <v>165</v>
      </c>
      <c r="L905" s="44"/>
      <c r="M905" s="211" t="s">
        <v>19</v>
      </c>
      <c r="N905" s="212" t="s">
        <v>43</v>
      </c>
      <c r="O905" s="84"/>
      <c r="P905" s="213">
        <f>O905*H905</f>
        <v>0</v>
      </c>
      <c r="Q905" s="213">
        <v>0.0022799999999999999</v>
      </c>
      <c r="R905" s="213">
        <f>Q905*H905</f>
        <v>0.0079799999999999992</v>
      </c>
      <c r="S905" s="213">
        <v>0</v>
      </c>
      <c r="T905" s="214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215" t="s">
        <v>316</v>
      </c>
      <c r="AT905" s="215" t="s">
        <v>161</v>
      </c>
      <c r="AU905" s="215" t="s">
        <v>167</v>
      </c>
      <c r="AY905" s="17" t="s">
        <v>157</v>
      </c>
      <c r="BE905" s="216">
        <f>IF(N905="základní",J905,0)</f>
        <v>0</v>
      </c>
      <c r="BF905" s="216">
        <f>IF(N905="snížená",J905,0)</f>
        <v>0</v>
      </c>
      <c r="BG905" s="216">
        <f>IF(N905="zákl. přenesená",J905,0)</f>
        <v>0</v>
      </c>
      <c r="BH905" s="216">
        <f>IF(N905="sníž. přenesená",J905,0)</f>
        <v>0</v>
      </c>
      <c r="BI905" s="216">
        <f>IF(N905="nulová",J905,0)</f>
        <v>0</v>
      </c>
      <c r="BJ905" s="17" t="s">
        <v>167</v>
      </c>
      <c r="BK905" s="216">
        <f>ROUND(I905*H905,2)</f>
        <v>0</v>
      </c>
      <c r="BL905" s="17" t="s">
        <v>316</v>
      </c>
      <c r="BM905" s="215" t="s">
        <v>768</v>
      </c>
    </row>
    <row r="906" s="2" customFormat="1">
      <c r="A906" s="38"/>
      <c r="B906" s="39"/>
      <c r="C906" s="40"/>
      <c r="D906" s="217" t="s">
        <v>169</v>
      </c>
      <c r="E906" s="40"/>
      <c r="F906" s="218" t="s">
        <v>769</v>
      </c>
      <c r="G906" s="40"/>
      <c r="H906" s="40"/>
      <c r="I906" s="219"/>
      <c r="J906" s="40"/>
      <c r="K906" s="40"/>
      <c r="L906" s="44"/>
      <c r="M906" s="220"/>
      <c r="N906" s="221"/>
      <c r="O906" s="84"/>
      <c r="P906" s="84"/>
      <c r="Q906" s="84"/>
      <c r="R906" s="84"/>
      <c r="S906" s="84"/>
      <c r="T906" s="85"/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T906" s="17" t="s">
        <v>169</v>
      </c>
      <c r="AU906" s="17" t="s">
        <v>167</v>
      </c>
    </row>
    <row r="907" s="13" customFormat="1">
      <c r="A907" s="13"/>
      <c r="B907" s="222"/>
      <c r="C907" s="223"/>
      <c r="D907" s="217" t="s">
        <v>171</v>
      </c>
      <c r="E907" s="224" t="s">
        <v>19</v>
      </c>
      <c r="F907" s="225" t="s">
        <v>727</v>
      </c>
      <c r="G907" s="223"/>
      <c r="H907" s="224" t="s">
        <v>19</v>
      </c>
      <c r="I907" s="226"/>
      <c r="J907" s="223"/>
      <c r="K907" s="223"/>
      <c r="L907" s="227"/>
      <c r="M907" s="228"/>
      <c r="N907" s="229"/>
      <c r="O907" s="229"/>
      <c r="P907" s="229"/>
      <c r="Q907" s="229"/>
      <c r="R907" s="229"/>
      <c r="S907" s="229"/>
      <c r="T907" s="230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1" t="s">
        <v>171</v>
      </c>
      <c r="AU907" s="231" t="s">
        <v>167</v>
      </c>
      <c r="AV907" s="13" t="s">
        <v>79</v>
      </c>
      <c r="AW907" s="13" t="s">
        <v>33</v>
      </c>
      <c r="AX907" s="13" t="s">
        <v>71</v>
      </c>
      <c r="AY907" s="231" t="s">
        <v>157</v>
      </c>
    </row>
    <row r="908" s="14" customFormat="1">
      <c r="A908" s="14"/>
      <c r="B908" s="232"/>
      <c r="C908" s="233"/>
      <c r="D908" s="217" t="s">
        <v>171</v>
      </c>
      <c r="E908" s="234" t="s">
        <v>19</v>
      </c>
      <c r="F908" s="235" t="s">
        <v>728</v>
      </c>
      <c r="G908" s="233"/>
      <c r="H908" s="236">
        <v>3.5</v>
      </c>
      <c r="I908" s="237"/>
      <c r="J908" s="233"/>
      <c r="K908" s="233"/>
      <c r="L908" s="238"/>
      <c r="M908" s="239"/>
      <c r="N908" s="240"/>
      <c r="O908" s="240"/>
      <c r="P908" s="240"/>
      <c r="Q908" s="240"/>
      <c r="R908" s="240"/>
      <c r="S908" s="240"/>
      <c r="T908" s="24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2" t="s">
        <v>171</v>
      </c>
      <c r="AU908" s="242" t="s">
        <v>167</v>
      </c>
      <c r="AV908" s="14" t="s">
        <v>167</v>
      </c>
      <c r="AW908" s="14" t="s">
        <v>33</v>
      </c>
      <c r="AX908" s="14" t="s">
        <v>79</v>
      </c>
      <c r="AY908" s="242" t="s">
        <v>157</v>
      </c>
    </row>
    <row r="909" s="2" customFormat="1" ht="24.15" customHeight="1">
      <c r="A909" s="38"/>
      <c r="B909" s="39"/>
      <c r="C909" s="204" t="s">
        <v>770</v>
      </c>
      <c r="D909" s="204" t="s">
        <v>161</v>
      </c>
      <c r="E909" s="205" t="s">
        <v>771</v>
      </c>
      <c r="F909" s="206" t="s">
        <v>772</v>
      </c>
      <c r="G909" s="207" t="s">
        <v>275</v>
      </c>
      <c r="H909" s="208">
        <v>47.700000000000003</v>
      </c>
      <c r="I909" s="209"/>
      <c r="J909" s="210">
        <f>ROUND(I909*H909,2)</f>
        <v>0</v>
      </c>
      <c r="K909" s="206" t="s">
        <v>165</v>
      </c>
      <c r="L909" s="44"/>
      <c r="M909" s="211" t="s">
        <v>19</v>
      </c>
      <c r="N909" s="212" t="s">
        <v>43</v>
      </c>
      <c r="O909" s="84"/>
      <c r="P909" s="213">
        <f>O909*H909</f>
        <v>0</v>
      </c>
      <c r="Q909" s="213">
        <v>0.0016900000000000001</v>
      </c>
      <c r="R909" s="213">
        <f>Q909*H909</f>
        <v>0.080613000000000004</v>
      </c>
      <c r="S909" s="213">
        <v>0</v>
      </c>
      <c r="T909" s="214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15" t="s">
        <v>316</v>
      </c>
      <c r="AT909" s="215" t="s">
        <v>161</v>
      </c>
      <c r="AU909" s="215" t="s">
        <v>167</v>
      </c>
      <c r="AY909" s="17" t="s">
        <v>157</v>
      </c>
      <c r="BE909" s="216">
        <f>IF(N909="základní",J909,0)</f>
        <v>0</v>
      </c>
      <c r="BF909" s="216">
        <f>IF(N909="snížená",J909,0)</f>
        <v>0</v>
      </c>
      <c r="BG909" s="216">
        <f>IF(N909="zákl. přenesená",J909,0)</f>
        <v>0</v>
      </c>
      <c r="BH909" s="216">
        <f>IF(N909="sníž. přenesená",J909,0)</f>
        <v>0</v>
      </c>
      <c r="BI909" s="216">
        <f>IF(N909="nulová",J909,0)</f>
        <v>0</v>
      </c>
      <c r="BJ909" s="17" t="s">
        <v>167</v>
      </c>
      <c r="BK909" s="216">
        <f>ROUND(I909*H909,2)</f>
        <v>0</v>
      </c>
      <c r="BL909" s="17" t="s">
        <v>316</v>
      </c>
      <c r="BM909" s="215" t="s">
        <v>773</v>
      </c>
    </row>
    <row r="910" s="2" customFormat="1">
      <c r="A910" s="38"/>
      <c r="B910" s="39"/>
      <c r="C910" s="40"/>
      <c r="D910" s="217" t="s">
        <v>169</v>
      </c>
      <c r="E910" s="40"/>
      <c r="F910" s="218" t="s">
        <v>774</v>
      </c>
      <c r="G910" s="40"/>
      <c r="H910" s="40"/>
      <c r="I910" s="219"/>
      <c r="J910" s="40"/>
      <c r="K910" s="40"/>
      <c r="L910" s="44"/>
      <c r="M910" s="220"/>
      <c r="N910" s="221"/>
      <c r="O910" s="84"/>
      <c r="P910" s="84"/>
      <c r="Q910" s="84"/>
      <c r="R910" s="84"/>
      <c r="S910" s="84"/>
      <c r="T910" s="85"/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T910" s="17" t="s">
        <v>169</v>
      </c>
      <c r="AU910" s="17" t="s">
        <v>167</v>
      </c>
    </row>
    <row r="911" s="13" customFormat="1">
      <c r="A911" s="13"/>
      <c r="B911" s="222"/>
      <c r="C911" s="223"/>
      <c r="D911" s="217" t="s">
        <v>171</v>
      </c>
      <c r="E911" s="224" t="s">
        <v>19</v>
      </c>
      <c r="F911" s="225" t="s">
        <v>729</v>
      </c>
      <c r="G911" s="223"/>
      <c r="H911" s="224" t="s">
        <v>19</v>
      </c>
      <c r="I911" s="226"/>
      <c r="J911" s="223"/>
      <c r="K911" s="223"/>
      <c r="L911" s="227"/>
      <c r="M911" s="228"/>
      <c r="N911" s="229"/>
      <c r="O911" s="229"/>
      <c r="P911" s="229"/>
      <c r="Q911" s="229"/>
      <c r="R911" s="229"/>
      <c r="S911" s="229"/>
      <c r="T911" s="230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1" t="s">
        <v>171</v>
      </c>
      <c r="AU911" s="231" t="s">
        <v>167</v>
      </c>
      <c r="AV911" s="13" t="s">
        <v>79</v>
      </c>
      <c r="AW911" s="13" t="s">
        <v>33</v>
      </c>
      <c r="AX911" s="13" t="s">
        <v>71</v>
      </c>
      <c r="AY911" s="231" t="s">
        <v>157</v>
      </c>
    </row>
    <row r="912" s="14" customFormat="1">
      <c r="A912" s="14"/>
      <c r="B912" s="232"/>
      <c r="C912" s="233"/>
      <c r="D912" s="217" t="s">
        <v>171</v>
      </c>
      <c r="E912" s="234" t="s">
        <v>19</v>
      </c>
      <c r="F912" s="235" t="s">
        <v>730</v>
      </c>
      <c r="G912" s="233"/>
      <c r="H912" s="236">
        <v>47.700000000000003</v>
      </c>
      <c r="I912" s="237"/>
      <c r="J912" s="233"/>
      <c r="K912" s="233"/>
      <c r="L912" s="238"/>
      <c r="M912" s="239"/>
      <c r="N912" s="240"/>
      <c r="O912" s="240"/>
      <c r="P912" s="240"/>
      <c r="Q912" s="240"/>
      <c r="R912" s="240"/>
      <c r="S912" s="240"/>
      <c r="T912" s="241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2" t="s">
        <v>171</v>
      </c>
      <c r="AU912" s="242" t="s">
        <v>167</v>
      </c>
      <c r="AV912" s="14" t="s">
        <v>167</v>
      </c>
      <c r="AW912" s="14" t="s">
        <v>33</v>
      </c>
      <c r="AX912" s="14" t="s">
        <v>79</v>
      </c>
      <c r="AY912" s="242" t="s">
        <v>157</v>
      </c>
    </row>
    <row r="913" s="2" customFormat="1" ht="24.15" customHeight="1">
      <c r="A913" s="38"/>
      <c r="B913" s="39"/>
      <c r="C913" s="204" t="s">
        <v>775</v>
      </c>
      <c r="D913" s="204" t="s">
        <v>161</v>
      </c>
      <c r="E913" s="205" t="s">
        <v>776</v>
      </c>
      <c r="F913" s="206" t="s">
        <v>777</v>
      </c>
      <c r="G913" s="207" t="s">
        <v>751</v>
      </c>
      <c r="H913" s="208">
        <v>2</v>
      </c>
      <c r="I913" s="209"/>
      <c r="J913" s="210">
        <f>ROUND(I913*H913,2)</f>
        <v>0</v>
      </c>
      <c r="K913" s="206" t="s">
        <v>165</v>
      </c>
      <c r="L913" s="44"/>
      <c r="M913" s="211" t="s">
        <v>19</v>
      </c>
      <c r="N913" s="212" t="s">
        <v>43</v>
      </c>
      <c r="O913" s="84"/>
      <c r="P913" s="213">
        <f>O913*H913</f>
        <v>0</v>
      </c>
      <c r="Q913" s="213">
        <v>0.00025000000000000001</v>
      </c>
      <c r="R913" s="213">
        <f>Q913*H913</f>
        <v>0.00050000000000000001</v>
      </c>
      <c r="S913" s="213">
        <v>0</v>
      </c>
      <c r="T913" s="214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15" t="s">
        <v>316</v>
      </c>
      <c r="AT913" s="215" t="s">
        <v>161</v>
      </c>
      <c r="AU913" s="215" t="s">
        <v>167</v>
      </c>
      <c r="AY913" s="17" t="s">
        <v>157</v>
      </c>
      <c r="BE913" s="216">
        <f>IF(N913="základní",J913,0)</f>
        <v>0</v>
      </c>
      <c r="BF913" s="216">
        <f>IF(N913="snížená",J913,0)</f>
        <v>0</v>
      </c>
      <c r="BG913" s="216">
        <f>IF(N913="zákl. přenesená",J913,0)</f>
        <v>0</v>
      </c>
      <c r="BH913" s="216">
        <f>IF(N913="sníž. přenesená",J913,0)</f>
        <v>0</v>
      </c>
      <c r="BI913" s="216">
        <f>IF(N913="nulová",J913,0)</f>
        <v>0</v>
      </c>
      <c r="BJ913" s="17" t="s">
        <v>167</v>
      </c>
      <c r="BK913" s="216">
        <f>ROUND(I913*H913,2)</f>
        <v>0</v>
      </c>
      <c r="BL913" s="17" t="s">
        <v>316</v>
      </c>
      <c r="BM913" s="215" t="s">
        <v>778</v>
      </c>
    </row>
    <row r="914" s="2" customFormat="1">
      <c r="A914" s="38"/>
      <c r="B914" s="39"/>
      <c r="C914" s="40"/>
      <c r="D914" s="217" t="s">
        <v>169</v>
      </c>
      <c r="E914" s="40"/>
      <c r="F914" s="218" t="s">
        <v>779</v>
      </c>
      <c r="G914" s="40"/>
      <c r="H914" s="40"/>
      <c r="I914" s="219"/>
      <c r="J914" s="40"/>
      <c r="K914" s="40"/>
      <c r="L914" s="44"/>
      <c r="M914" s="220"/>
      <c r="N914" s="221"/>
      <c r="O914" s="84"/>
      <c r="P914" s="84"/>
      <c r="Q914" s="84"/>
      <c r="R914" s="84"/>
      <c r="S914" s="84"/>
      <c r="T914" s="85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T914" s="17" t="s">
        <v>169</v>
      </c>
      <c r="AU914" s="17" t="s">
        <v>167</v>
      </c>
    </row>
    <row r="915" s="13" customFormat="1">
      <c r="A915" s="13"/>
      <c r="B915" s="222"/>
      <c r="C915" s="223"/>
      <c r="D915" s="217" t="s">
        <v>171</v>
      </c>
      <c r="E915" s="224" t="s">
        <v>19</v>
      </c>
      <c r="F915" s="225" t="s">
        <v>780</v>
      </c>
      <c r="G915" s="223"/>
      <c r="H915" s="224" t="s">
        <v>19</v>
      </c>
      <c r="I915" s="226"/>
      <c r="J915" s="223"/>
      <c r="K915" s="223"/>
      <c r="L915" s="227"/>
      <c r="M915" s="228"/>
      <c r="N915" s="229"/>
      <c r="O915" s="229"/>
      <c r="P915" s="229"/>
      <c r="Q915" s="229"/>
      <c r="R915" s="229"/>
      <c r="S915" s="229"/>
      <c r="T915" s="230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1" t="s">
        <v>171</v>
      </c>
      <c r="AU915" s="231" t="s">
        <v>167</v>
      </c>
      <c r="AV915" s="13" t="s">
        <v>79</v>
      </c>
      <c r="AW915" s="13" t="s">
        <v>33</v>
      </c>
      <c r="AX915" s="13" t="s">
        <v>71</v>
      </c>
      <c r="AY915" s="231" t="s">
        <v>157</v>
      </c>
    </row>
    <row r="916" s="14" customFormat="1">
      <c r="A916" s="14"/>
      <c r="B916" s="232"/>
      <c r="C916" s="233"/>
      <c r="D916" s="217" t="s">
        <v>171</v>
      </c>
      <c r="E916" s="234" t="s">
        <v>19</v>
      </c>
      <c r="F916" s="235" t="s">
        <v>167</v>
      </c>
      <c r="G916" s="233"/>
      <c r="H916" s="236">
        <v>2</v>
      </c>
      <c r="I916" s="237"/>
      <c r="J916" s="233"/>
      <c r="K916" s="233"/>
      <c r="L916" s="238"/>
      <c r="M916" s="239"/>
      <c r="N916" s="240"/>
      <c r="O916" s="240"/>
      <c r="P916" s="240"/>
      <c r="Q916" s="240"/>
      <c r="R916" s="240"/>
      <c r="S916" s="240"/>
      <c r="T916" s="241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42" t="s">
        <v>171</v>
      </c>
      <c r="AU916" s="242" t="s">
        <v>167</v>
      </c>
      <c r="AV916" s="14" t="s">
        <v>167</v>
      </c>
      <c r="AW916" s="14" t="s">
        <v>33</v>
      </c>
      <c r="AX916" s="14" t="s">
        <v>79</v>
      </c>
      <c r="AY916" s="242" t="s">
        <v>157</v>
      </c>
    </row>
    <row r="917" s="2" customFormat="1" ht="24.15" customHeight="1">
      <c r="A917" s="38"/>
      <c r="B917" s="39"/>
      <c r="C917" s="204" t="s">
        <v>781</v>
      </c>
      <c r="D917" s="204" t="s">
        <v>161</v>
      </c>
      <c r="E917" s="205" t="s">
        <v>782</v>
      </c>
      <c r="F917" s="206" t="s">
        <v>783</v>
      </c>
      <c r="G917" s="207" t="s">
        <v>751</v>
      </c>
      <c r="H917" s="208">
        <v>4</v>
      </c>
      <c r="I917" s="209"/>
      <c r="J917" s="210">
        <f>ROUND(I917*H917,2)</f>
        <v>0</v>
      </c>
      <c r="K917" s="206" t="s">
        <v>165</v>
      </c>
      <c r="L917" s="44"/>
      <c r="M917" s="211" t="s">
        <v>19</v>
      </c>
      <c r="N917" s="212" t="s">
        <v>43</v>
      </c>
      <c r="O917" s="84"/>
      <c r="P917" s="213">
        <f>O917*H917</f>
        <v>0</v>
      </c>
      <c r="Q917" s="213">
        <v>0.00036000000000000002</v>
      </c>
      <c r="R917" s="213">
        <f>Q917*H917</f>
        <v>0.0014400000000000001</v>
      </c>
      <c r="S917" s="213">
        <v>0</v>
      </c>
      <c r="T917" s="214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15" t="s">
        <v>316</v>
      </c>
      <c r="AT917" s="215" t="s">
        <v>161</v>
      </c>
      <c r="AU917" s="215" t="s">
        <v>167</v>
      </c>
      <c r="AY917" s="17" t="s">
        <v>157</v>
      </c>
      <c r="BE917" s="216">
        <f>IF(N917="základní",J917,0)</f>
        <v>0</v>
      </c>
      <c r="BF917" s="216">
        <f>IF(N917="snížená",J917,0)</f>
        <v>0</v>
      </c>
      <c r="BG917" s="216">
        <f>IF(N917="zákl. přenesená",J917,0)</f>
        <v>0</v>
      </c>
      <c r="BH917" s="216">
        <f>IF(N917="sníž. přenesená",J917,0)</f>
        <v>0</v>
      </c>
      <c r="BI917" s="216">
        <f>IF(N917="nulová",J917,0)</f>
        <v>0</v>
      </c>
      <c r="BJ917" s="17" t="s">
        <v>167</v>
      </c>
      <c r="BK917" s="216">
        <f>ROUND(I917*H917,2)</f>
        <v>0</v>
      </c>
      <c r="BL917" s="17" t="s">
        <v>316</v>
      </c>
      <c r="BM917" s="215" t="s">
        <v>784</v>
      </c>
    </row>
    <row r="918" s="2" customFormat="1">
      <c r="A918" s="38"/>
      <c r="B918" s="39"/>
      <c r="C918" s="40"/>
      <c r="D918" s="217" t="s">
        <v>169</v>
      </c>
      <c r="E918" s="40"/>
      <c r="F918" s="218" t="s">
        <v>785</v>
      </c>
      <c r="G918" s="40"/>
      <c r="H918" s="40"/>
      <c r="I918" s="219"/>
      <c r="J918" s="40"/>
      <c r="K918" s="40"/>
      <c r="L918" s="44"/>
      <c r="M918" s="220"/>
      <c r="N918" s="221"/>
      <c r="O918" s="84"/>
      <c r="P918" s="84"/>
      <c r="Q918" s="84"/>
      <c r="R918" s="84"/>
      <c r="S918" s="84"/>
      <c r="T918" s="85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T918" s="17" t="s">
        <v>169</v>
      </c>
      <c r="AU918" s="17" t="s">
        <v>167</v>
      </c>
    </row>
    <row r="919" s="2" customFormat="1" ht="24.15" customHeight="1">
      <c r="A919" s="38"/>
      <c r="B919" s="39"/>
      <c r="C919" s="204" t="s">
        <v>786</v>
      </c>
      <c r="D919" s="204" t="s">
        <v>161</v>
      </c>
      <c r="E919" s="205" t="s">
        <v>787</v>
      </c>
      <c r="F919" s="206" t="s">
        <v>788</v>
      </c>
      <c r="G919" s="207" t="s">
        <v>275</v>
      </c>
      <c r="H919" s="208">
        <v>2.6000000000000001</v>
      </c>
      <c r="I919" s="209"/>
      <c r="J919" s="210">
        <f>ROUND(I919*H919,2)</f>
        <v>0</v>
      </c>
      <c r="K919" s="206" t="s">
        <v>165</v>
      </c>
      <c r="L919" s="44"/>
      <c r="M919" s="211" t="s">
        <v>19</v>
      </c>
      <c r="N919" s="212" t="s">
        <v>43</v>
      </c>
      <c r="O919" s="84"/>
      <c r="P919" s="213">
        <f>O919*H919</f>
        <v>0</v>
      </c>
      <c r="Q919" s="213">
        <v>0.00191</v>
      </c>
      <c r="R919" s="213">
        <f>Q919*H919</f>
        <v>0.0049659999999999999</v>
      </c>
      <c r="S919" s="213">
        <v>0</v>
      </c>
      <c r="T919" s="214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15" t="s">
        <v>316</v>
      </c>
      <c r="AT919" s="215" t="s">
        <v>161</v>
      </c>
      <c r="AU919" s="215" t="s">
        <v>167</v>
      </c>
      <c r="AY919" s="17" t="s">
        <v>157</v>
      </c>
      <c r="BE919" s="216">
        <f>IF(N919="základní",J919,0)</f>
        <v>0</v>
      </c>
      <c r="BF919" s="216">
        <f>IF(N919="snížená",J919,0)</f>
        <v>0</v>
      </c>
      <c r="BG919" s="216">
        <f>IF(N919="zákl. přenesená",J919,0)</f>
        <v>0</v>
      </c>
      <c r="BH919" s="216">
        <f>IF(N919="sníž. přenesená",J919,0)</f>
        <v>0</v>
      </c>
      <c r="BI919" s="216">
        <f>IF(N919="nulová",J919,0)</f>
        <v>0</v>
      </c>
      <c r="BJ919" s="17" t="s">
        <v>167</v>
      </c>
      <c r="BK919" s="216">
        <f>ROUND(I919*H919,2)</f>
        <v>0</v>
      </c>
      <c r="BL919" s="17" t="s">
        <v>316</v>
      </c>
      <c r="BM919" s="215" t="s">
        <v>789</v>
      </c>
    </row>
    <row r="920" s="2" customFormat="1">
      <c r="A920" s="38"/>
      <c r="B920" s="39"/>
      <c r="C920" s="40"/>
      <c r="D920" s="217" t="s">
        <v>169</v>
      </c>
      <c r="E920" s="40"/>
      <c r="F920" s="218" t="s">
        <v>790</v>
      </c>
      <c r="G920" s="40"/>
      <c r="H920" s="40"/>
      <c r="I920" s="219"/>
      <c r="J920" s="40"/>
      <c r="K920" s="40"/>
      <c r="L920" s="44"/>
      <c r="M920" s="220"/>
      <c r="N920" s="221"/>
      <c r="O920" s="84"/>
      <c r="P920" s="84"/>
      <c r="Q920" s="84"/>
      <c r="R920" s="84"/>
      <c r="S920" s="84"/>
      <c r="T920" s="85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T920" s="17" t="s">
        <v>169</v>
      </c>
      <c r="AU920" s="17" t="s">
        <v>167</v>
      </c>
    </row>
    <row r="921" s="13" customFormat="1">
      <c r="A921" s="13"/>
      <c r="B921" s="222"/>
      <c r="C921" s="223"/>
      <c r="D921" s="217" t="s">
        <v>171</v>
      </c>
      <c r="E921" s="224" t="s">
        <v>19</v>
      </c>
      <c r="F921" s="225" t="s">
        <v>791</v>
      </c>
      <c r="G921" s="223"/>
      <c r="H921" s="224" t="s">
        <v>19</v>
      </c>
      <c r="I921" s="226"/>
      <c r="J921" s="223"/>
      <c r="K921" s="223"/>
      <c r="L921" s="227"/>
      <c r="M921" s="228"/>
      <c r="N921" s="229"/>
      <c r="O921" s="229"/>
      <c r="P921" s="229"/>
      <c r="Q921" s="229"/>
      <c r="R921" s="229"/>
      <c r="S921" s="229"/>
      <c r="T921" s="230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1" t="s">
        <v>171</v>
      </c>
      <c r="AU921" s="231" t="s">
        <v>167</v>
      </c>
      <c r="AV921" s="13" t="s">
        <v>79</v>
      </c>
      <c r="AW921" s="13" t="s">
        <v>33</v>
      </c>
      <c r="AX921" s="13" t="s">
        <v>71</v>
      </c>
      <c r="AY921" s="231" t="s">
        <v>157</v>
      </c>
    </row>
    <row r="922" s="14" customFormat="1">
      <c r="A922" s="14"/>
      <c r="B922" s="232"/>
      <c r="C922" s="233"/>
      <c r="D922" s="217" t="s">
        <v>171</v>
      </c>
      <c r="E922" s="234" t="s">
        <v>19</v>
      </c>
      <c r="F922" s="235" t="s">
        <v>792</v>
      </c>
      <c r="G922" s="233"/>
      <c r="H922" s="236">
        <v>2.6000000000000001</v>
      </c>
      <c r="I922" s="237"/>
      <c r="J922" s="233"/>
      <c r="K922" s="233"/>
      <c r="L922" s="238"/>
      <c r="M922" s="239"/>
      <c r="N922" s="240"/>
      <c r="O922" s="240"/>
      <c r="P922" s="240"/>
      <c r="Q922" s="240"/>
      <c r="R922" s="240"/>
      <c r="S922" s="240"/>
      <c r="T922" s="241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42" t="s">
        <v>171</v>
      </c>
      <c r="AU922" s="242" t="s">
        <v>167</v>
      </c>
      <c r="AV922" s="14" t="s">
        <v>167</v>
      </c>
      <c r="AW922" s="14" t="s">
        <v>33</v>
      </c>
      <c r="AX922" s="14" t="s">
        <v>79</v>
      </c>
      <c r="AY922" s="242" t="s">
        <v>157</v>
      </c>
    </row>
    <row r="923" s="2" customFormat="1" ht="24.15" customHeight="1">
      <c r="A923" s="38"/>
      <c r="B923" s="39"/>
      <c r="C923" s="204" t="s">
        <v>528</v>
      </c>
      <c r="D923" s="204" t="s">
        <v>161</v>
      </c>
      <c r="E923" s="205" t="s">
        <v>793</v>
      </c>
      <c r="F923" s="206" t="s">
        <v>794</v>
      </c>
      <c r="G923" s="207" t="s">
        <v>275</v>
      </c>
      <c r="H923" s="208">
        <v>28.300000000000001</v>
      </c>
      <c r="I923" s="209"/>
      <c r="J923" s="210">
        <f>ROUND(I923*H923,2)</f>
        <v>0</v>
      </c>
      <c r="K923" s="206" t="s">
        <v>165</v>
      </c>
      <c r="L923" s="44"/>
      <c r="M923" s="211" t="s">
        <v>19</v>
      </c>
      <c r="N923" s="212" t="s">
        <v>43</v>
      </c>
      <c r="O923" s="84"/>
      <c r="P923" s="213">
        <f>O923*H923</f>
        <v>0</v>
      </c>
      <c r="Q923" s="213">
        <v>0.0020999999999999999</v>
      </c>
      <c r="R923" s="213">
        <f>Q923*H923</f>
        <v>0.059429999999999997</v>
      </c>
      <c r="S923" s="213">
        <v>0</v>
      </c>
      <c r="T923" s="214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15" t="s">
        <v>316</v>
      </c>
      <c r="AT923" s="215" t="s">
        <v>161</v>
      </c>
      <c r="AU923" s="215" t="s">
        <v>167</v>
      </c>
      <c r="AY923" s="17" t="s">
        <v>157</v>
      </c>
      <c r="BE923" s="216">
        <f>IF(N923="základní",J923,0)</f>
        <v>0</v>
      </c>
      <c r="BF923" s="216">
        <f>IF(N923="snížená",J923,0)</f>
        <v>0</v>
      </c>
      <c r="BG923" s="216">
        <f>IF(N923="zákl. přenesená",J923,0)</f>
        <v>0</v>
      </c>
      <c r="BH923" s="216">
        <f>IF(N923="sníž. přenesená",J923,0)</f>
        <v>0</v>
      </c>
      <c r="BI923" s="216">
        <f>IF(N923="nulová",J923,0)</f>
        <v>0</v>
      </c>
      <c r="BJ923" s="17" t="s">
        <v>167</v>
      </c>
      <c r="BK923" s="216">
        <f>ROUND(I923*H923,2)</f>
        <v>0</v>
      </c>
      <c r="BL923" s="17" t="s">
        <v>316</v>
      </c>
      <c r="BM923" s="215" t="s">
        <v>795</v>
      </c>
    </row>
    <row r="924" s="2" customFormat="1">
      <c r="A924" s="38"/>
      <c r="B924" s="39"/>
      <c r="C924" s="40"/>
      <c r="D924" s="217" t="s">
        <v>169</v>
      </c>
      <c r="E924" s="40"/>
      <c r="F924" s="218" t="s">
        <v>796</v>
      </c>
      <c r="G924" s="40"/>
      <c r="H924" s="40"/>
      <c r="I924" s="219"/>
      <c r="J924" s="40"/>
      <c r="K924" s="40"/>
      <c r="L924" s="44"/>
      <c r="M924" s="220"/>
      <c r="N924" s="221"/>
      <c r="O924" s="84"/>
      <c r="P924" s="84"/>
      <c r="Q924" s="84"/>
      <c r="R924" s="84"/>
      <c r="S924" s="84"/>
      <c r="T924" s="85"/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T924" s="17" t="s">
        <v>169</v>
      </c>
      <c r="AU924" s="17" t="s">
        <v>167</v>
      </c>
    </row>
    <row r="925" s="13" customFormat="1">
      <c r="A925" s="13"/>
      <c r="B925" s="222"/>
      <c r="C925" s="223"/>
      <c r="D925" s="217" t="s">
        <v>171</v>
      </c>
      <c r="E925" s="224" t="s">
        <v>19</v>
      </c>
      <c r="F925" s="225" t="s">
        <v>797</v>
      </c>
      <c r="G925" s="223"/>
      <c r="H925" s="224" t="s">
        <v>19</v>
      </c>
      <c r="I925" s="226"/>
      <c r="J925" s="223"/>
      <c r="K925" s="223"/>
      <c r="L925" s="227"/>
      <c r="M925" s="228"/>
      <c r="N925" s="229"/>
      <c r="O925" s="229"/>
      <c r="P925" s="229"/>
      <c r="Q925" s="229"/>
      <c r="R925" s="229"/>
      <c r="S925" s="229"/>
      <c r="T925" s="230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1" t="s">
        <v>171</v>
      </c>
      <c r="AU925" s="231" t="s">
        <v>167</v>
      </c>
      <c r="AV925" s="13" t="s">
        <v>79</v>
      </c>
      <c r="AW925" s="13" t="s">
        <v>33</v>
      </c>
      <c r="AX925" s="13" t="s">
        <v>71</v>
      </c>
      <c r="AY925" s="231" t="s">
        <v>157</v>
      </c>
    </row>
    <row r="926" s="14" customFormat="1">
      <c r="A926" s="14"/>
      <c r="B926" s="232"/>
      <c r="C926" s="233"/>
      <c r="D926" s="217" t="s">
        <v>171</v>
      </c>
      <c r="E926" s="234" t="s">
        <v>19</v>
      </c>
      <c r="F926" s="235" t="s">
        <v>798</v>
      </c>
      <c r="G926" s="233"/>
      <c r="H926" s="236">
        <v>28.300000000000001</v>
      </c>
      <c r="I926" s="237"/>
      <c r="J926" s="233"/>
      <c r="K926" s="233"/>
      <c r="L926" s="238"/>
      <c r="M926" s="239"/>
      <c r="N926" s="240"/>
      <c r="O926" s="240"/>
      <c r="P926" s="240"/>
      <c r="Q926" s="240"/>
      <c r="R926" s="240"/>
      <c r="S926" s="240"/>
      <c r="T926" s="241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42" t="s">
        <v>171</v>
      </c>
      <c r="AU926" s="242" t="s">
        <v>167</v>
      </c>
      <c r="AV926" s="14" t="s">
        <v>167</v>
      </c>
      <c r="AW926" s="14" t="s">
        <v>33</v>
      </c>
      <c r="AX926" s="14" t="s">
        <v>79</v>
      </c>
      <c r="AY926" s="242" t="s">
        <v>157</v>
      </c>
    </row>
    <row r="927" s="2" customFormat="1" ht="24.15" customHeight="1">
      <c r="A927" s="38"/>
      <c r="B927" s="39"/>
      <c r="C927" s="204" t="s">
        <v>799</v>
      </c>
      <c r="D927" s="204" t="s">
        <v>161</v>
      </c>
      <c r="E927" s="205" t="s">
        <v>800</v>
      </c>
      <c r="F927" s="206" t="s">
        <v>801</v>
      </c>
      <c r="G927" s="207" t="s">
        <v>626</v>
      </c>
      <c r="H927" s="264"/>
      <c r="I927" s="209"/>
      <c r="J927" s="210">
        <f>ROUND(I927*H927,2)</f>
        <v>0</v>
      </c>
      <c r="K927" s="206" t="s">
        <v>165</v>
      </c>
      <c r="L927" s="44"/>
      <c r="M927" s="211" t="s">
        <v>19</v>
      </c>
      <c r="N927" s="212" t="s">
        <v>43</v>
      </c>
      <c r="O927" s="84"/>
      <c r="P927" s="213">
        <f>O927*H927</f>
        <v>0</v>
      </c>
      <c r="Q927" s="213">
        <v>0</v>
      </c>
      <c r="R927" s="213">
        <f>Q927*H927</f>
        <v>0</v>
      </c>
      <c r="S927" s="213">
        <v>0</v>
      </c>
      <c r="T927" s="214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15" t="s">
        <v>316</v>
      </c>
      <c r="AT927" s="215" t="s">
        <v>161</v>
      </c>
      <c r="AU927" s="215" t="s">
        <v>167</v>
      </c>
      <c r="AY927" s="17" t="s">
        <v>157</v>
      </c>
      <c r="BE927" s="216">
        <f>IF(N927="základní",J927,0)</f>
        <v>0</v>
      </c>
      <c r="BF927" s="216">
        <f>IF(N927="snížená",J927,0)</f>
        <v>0</v>
      </c>
      <c r="BG927" s="216">
        <f>IF(N927="zákl. přenesená",J927,0)</f>
        <v>0</v>
      </c>
      <c r="BH927" s="216">
        <f>IF(N927="sníž. přenesená",J927,0)</f>
        <v>0</v>
      </c>
      <c r="BI927" s="216">
        <f>IF(N927="nulová",J927,0)</f>
        <v>0</v>
      </c>
      <c r="BJ927" s="17" t="s">
        <v>167</v>
      </c>
      <c r="BK927" s="216">
        <f>ROUND(I927*H927,2)</f>
        <v>0</v>
      </c>
      <c r="BL927" s="17" t="s">
        <v>316</v>
      </c>
      <c r="BM927" s="215" t="s">
        <v>802</v>
      </c>
    </row>
    <row r="928" s="2" customFormat="1">
      <c r="A928" s="38"/>
      <c r="B928" s="39"/>
      <c r="C928" s="40"/>
      <c r="D928" s="217" t="s">
        <v>169</v>
      </c>
      <c r="E928" s="40"/>
      <c r="F928" s="218" t="s">
        <v>803</v>
      </c>
      <c r="G928" s="40"/>
      <c r="H928" s="40"/>
      <c r="I928" s="219"/>
      <c r="J928" s="40"/>
      <c r="K928" s="40"/>
      <c r="L928" s="44"/>
      <c r="M928" s="220"/>
      <c r="N928" s="221"/>
      <c r="O928" s="84"/>
      <c r="P928" s="84"/>
      <c r="Q928" s="84"/>
      <c r="R928" s="84"/>
      <c r="S928" s="84"/>
      <c r="T928" s="85"/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T928" s="17" t="s">
        <v>169</v>
      </c>
      <c r="AU928" s="17" t="s">
        <v>167</v>
      </c>
    </row>
    <row r="929" s="12" customFormat="1" ht="22.8" customHeight="1">
      <c r="A929" s="12"/>
      <c r="B929" s="188"/>
      <c r="C929" s="189"/>
      <c r="D929" s="190" t="s">
        <v>70</v>
      </c>
      <c r="E929" s="202" t="s">
        <v>804</v>
      </c>
      <c r="F929" s="202" t="s">
        <v>805</v>
      </c>
      <c r="G929" s="189"/>
      <c r="H929" s="189"/>
      <c r="I929" s="192"/>
      <c r="J929" s="203">
        <f>BK929</f>
        <v>0</v>
      </c>
      <c r="K929" s="189"/>
      <c r="L929" s="194"/>
      <c r="M929" s="195"/>
      <c r="N929" s="196"/>
      <c r="O929" s="196"/>
      <c r="P929" s="197">
        <f>SUM(P930:P951)</f>
        <v>0</v>
      </c>
      <c r="Q929" s="196"/>
      <c r="R929" s="197">
        <f>SUM(R930:R951)</f>
        <v>0.17663200000000001</v>
      </c>
      <c r="S929" s="196"/>
      <c r="T929" s="198">
        <f>SUM(T930:T951)</f>
        <v>0</v>
      </c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R929" s="199" t="s">
        <v>167</v>
      </c>
      <c r="AT929" s="200" t="s">
        <v>70</v>
      </c>
      <c r="AU929" s="200" t="s">
        <v>79</v>
      </c>
      <c r="AY929" s="199" t="s">
        <v>157</v>
      </c>
      <c r="BK929" s="201">
        <f>SUM(BK930:BK951)</f>
        <v>0</v>
      </c>
    </row>
    <row r="930" s="2" customFormat="1" ht="24.15" customHeight="1">
      <c r="A930" s="38"/>
      <c r="B930" s="39"/>
      <c r="C930" s="204" t="s">
        <v>806</v>
      </c>
      <c r="D930" s="204" t="s">
        <v>161</v>
      </c>
      <c r="E930" s="205" t="s">
        <v>807</v>
      </c>
      <c r="F930" s="206" t="s">
        <v>808</v>
      </c>
      <c r="G930" s="207" t="s">
        <v>751</v>
      </c>
      <c r="H930" s="208">
        <v>12</v>
      </c>
      <c r="I930" s="209"/>
      <c r="J930" s="210">
        <f>ROUND(I930*H930,2)</f>
        <v>0</v>
      </c>
      <c r="K930" s="206" t="s">
        <v>165</v>
      </c>
      <c r="L930" s="44"/>
      <c r="M930" s="211" t="s">
        <v>19</v>
      </c>
      <c r="N930" s="212" t="s">
        <v>43</v>
      </c>
      <c r="O930" s="84"/>
      <c r="P930" s="213">
        <f>O930*H930</f>
        <v>0</v>
      </c>
      <c r="Q930" s="213">
        <v>0.00027</v>
      </c>
      <c r="R930" s="213">
        <f>Q930*H930</f>
        <v>0.0032399999999999998</v>
      </c>
      <c r="S930" s="213">
        <v>0</v>
      </c>
      <c r="T930" s="214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15" t="s">
        <v>316</v>
      </c>
      <c r="AT930" s="215" t="s">
        <v>161</v>
      </c>
      <c r="AU930" s="215" t="s">
        <v>167</v>
      </c>
      <c r="AY930" s="17" t="s">
        <v>157</v>
      </c>
      <c r="BE930" s="216">
        <f>IF(N930="základní",J930,0)</f>
        <v>0</v>
      </c>
      <c r="BF930" s="216">
        <f>IF(N930="snížená",J930,0)</f>
        <v>0</v>
      </c>
      <c r="BG930" s="216">
        <f>IF(N930="zákl. přenesená",J930,0)</f>
        <v>0</v>
      </c>
      <c r="BH930" s="216">
        <f>IF(N930="sníž. přenesená",J930,0)</f>
        <v>0</v>
      </c>
      <c r="BI930" s="216">
        <f>IF(N930="nulová",J930,0)</f>
        <v>0</v>
      </c>
      <c r="BJ930" s="17" t="s">
        <v>167</v>
      </c>
      <c r="BK930" s="216">
        <f>ROUND(I930*H930,2)</f>
        <v>0</v>
      </c>
      <c r="BL930" s="17" t="s">
        <v>316</v>
      </c>
      <c r="BM930" s="215" t="s">
        <v>809</v>
      </c>
    </row>
    <row r="931" s="2" customFormat="1">
      <c r="A931" s="38"/>
      <c r="B931" s="39"/>
      <c r="C931" s="40"/>
      <c r="D931" s="217" t="s">
        <v>169</v>
      </c>
      <c r="E931" s="40"/>
      <c r="F931" s="218" t="s">
        <v>810</v>
      </c>
      <c r="G931" s="40"/>
      <c r="H931" s="40"/>
      <c r="I931" s="219"/>
      <c r="J931" s="40"/>
      <c r="K931" s="40"/>
      <c r="L931" s="44"/>
      <c r="M931" s="220"/>
      <c r="N931" s="221"/>
      <c r="O931" s="84"/>
      <c r="P931" s="84"/>
      <c r="Q931" s="84"/>
      <c r="R931" s="84"/>
      <c r="S931" s="84"/>
      <c r="T931" s="85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T931" s="17" t="s">
        <v>169</v>
      </c>
      <c r="AU931" s="17" t="s">
        <v>167</v>
      </c>
    </row>
    <row r="932" s="13" customFormat="1">
      <c r="A932" s="13"/>
      <c r="B932" s="222"/>
      <c r="C932" s="223"/>
      <c r="D932" s="217" t="s">
        <v>171</v>
      </c>
      <c r="E932" s="224" t="s">
        <v>19</v>
      </c>
      <c r="F932" s="225" t="s">
        <v>521</v>
      </c>
      <c r="G932" s="223"/>
      <c r="H932" s="224" t="s">
        <v>19</v>
      </c>
      <c r="I932" s="226"/>
      <c r="J932" s="223"/>
      <c r="K932" s="223"/>
      <c r="L932" s="227"/>
      <c r="M932" s="228"/>
      <c r="N932" s="229"/>
      <c r="O932" s="229"/>
      <c r="P932" s="229"/>
      <c r="Q932" s="229"/>
      <c r="R932" s="229"/>
      <c r="S932" s="229"/>
      <c r="T932" s="230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1" t="s">
        <v>171</v>
      </c>
      <c r="AU932" s="231" t="s">
        <v>167</v>
      </c>
      <c r="AV932" s="13" t="s">
        <v>79</v>
      </c>
      <c r="AW932" s="13" t="s">
        <v>33</v>
      </c>
      <c r="AX932" s="13" t="s">
        <v>71</v>
      </c>
      <c r="AY932" s="231" t="s">
        <v>157</v>
      </c>
    </row>
    <row r="933" s="14" customFormat="1">
      <c r="A933" s="14"/>
      <c r="B933" s="232"/>
      <c r="C933" s="233"/>
      <c r="D933" s="217" t="s">
        <v>171</v>
      </c>
      <c r="E933" s="234" t="s">
        <v>19</v>
      </c>
      <c r="F933" s="235" t="s">
        <v>93</v>
      </c>
      <c r="G933" s="233"/>
      <c r="H933" s="236">
        <v>12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2" t="s">
        <v>171</v>
      </c>
      <c r="AU933" s="242" t="s">
        <v>167</v>
      </c>
      <c r="AV933" s="14" t="s">
        <v>167</v>
      </c>
      <c r="AW933" s="14" t="s">
        <v>33</v>
      </c>
      <c r="AX933" s="14" t="s">
        <v>79</v>
      </c>
      <c r="AY933" s="242" t="s">
        <v>157</v>
      </c>
    </row>
    <row r="934" s="2" customFormat="1" ht="24.15" customHeight="1">
      <c r="A934" s="38"/>
      <c r="B934" s="39"/>
      <c r="C934" s="254" t="s">
        <v>811</v>
      </c>
      <c r="D934" s="254" t="s">
        <v>202</v>
      </c>
      <c r="E934" s="255" t="s">
        <v>812</v>
      </c>
      <c r="F934" s="256" t="s">
        <v>813</v>
      </c>
      <c r="G934" s="257" t="s">
        <v>164</v>
      </c>
      <c r="H934" s="258">
        <v>3.6000000000000001</v>
      </c>
      <c r="I934" s="259"/>
      <c r="J934" s="260">
        <f>ROUND(I934*H934,2)</f>
        <v>0</v>
      </c>
      <c r="K934" s="256" t="s">
        <v>165</v>
      </c>
      <c r="L934" s="261"/>
      <c r="M934" s="262" t="s">
        <v>19</v>
      </c>
      <c r="N934" s="263" t="s">
        <v>43</v>
      </c>
      <c r="O934" s="84"/>
      <c r="P934" s="213">
        <f>O934*H934</f>
        <v>0</v>
      </c>
      <c r="Q934" s="213">
        <v>0.034720000000000001</v>
      </c>
      <c r="R934" s="213">
        <f>Q934*H934</f>
        <v>0.12499200000000001</v>
      </c>
      <c r="S934" s="213">
        <v>0</v>
      </c>
      <c r="T934" s="214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15" t="s">
        <v>393</v>
      </c>
      <c r="AT934" s="215" t="s">
        <v>202</v>
      </c>
      <c r="AU934" s="215" t="s">
        <v>167</v>
      </c>
      <c r="AY934" s="17" t="s">
        <v>157</v>
      </c>
      <c r="BE934" s="216">
        <f>IF(N934="základní",J934,0)</f>
        <v>0</v>
      </c>
      <c r="BF934" s="216">
        <f>IF(N934="snížená",J934,0)</f>
        <v>0</v>
      </c>
      <c r="BG934" s="216">
        <f>IF(N934="zákl. přenesená",J934,0)</f>
        <v>0</v>
      </c>
      <c r="BH934" s="216">
        <f>IF(N934="sníž. přenesená",J934,0)</f>
        <v>0</v>
      </c>
      <c r="BI934" s="216">
        <f>IF(N934="nulová",J934,0)</f>
        <v>0</v>
      </c>
      <c r="BJ934" s="17" t="s">
        <v>167</v>
      </c>
      <c r="BK934" s="216">
        <f>ROUND(I934*H934,2)</f>
        <v>0</v>
      </c>
      <c r="BL934" s="17" t="s">
        <v>316</v>
      </c>
      <c r="BM934" s="215" t="s">
        <v>814</v>
      </c>
    </row>
    <row r="935" s="2" customFormat="1">
      <c r="A935" s="38"/>
      <c r="B935" s="39"/>
      <c r="C935" s="40"/>
      <c r="D935" s="217" t="s">
        <v>169</v>
      </c>
      <c r="E935" s="40"/>
      <c r="F935" s="218" t="s">
        <v>813</v>
      </c>
      <c r="G935" s="40"/>
      <c r="H935" s="40"/>
      <c r="I935" s="219"/>
      <c r="J935" s="40"/>
      <c r="K935" s="40"/>
      <c r="L935" s="44"/>
      <c r="M935" s="220"/>
      <c r="N935" s="221"/>
      <c r="O935" s="84"/>
      <c r="P935" s="84"/>
      <c r="Q935" s="84"/>
      <c r="R935" s="84"/>
      <c r="S935" s="84"/>
      <c r="T935" s="85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T935" s="17" t="s">
        <v>169</v>
      </c>
      <c r="AU935" s="17" t="s">
        <v>167</v>
      </c>
    </row>
    <row r="936" s="13" customFormat="1">
      <c r="A936" s="13"/>
      <c r="B936" s="222"/>
      <c r="C936" s="223"/>
      <c r="D936" s="217" t="s">
        <v>171</v>
      </c>
      <c r="E936" s="224" t="s">
        <v>19</v>
      </c>
      <c r="F936" s="225" t="s">
        <v>815</v>
      </c>
      <c r="G936" s="223"/>
      <c r="H936" s="224" t="s">
        <v>19</v>
      </c>
      <c r="I936" s="226"/>
      <c r="J936" s="223"/>
      <c r="K936" s="223"/>
      <c r="L936" s="227"/>
      <c r="M936" s="228"/>
      <c r="N936" s="229"/>
      <c r="O936" s="229"/>
      <c r="P936" s="229"/>
      <c r="Q936" s="229"/>
      <c r="R936" s="229"/>
      <c r="S936" s="229"/>
      <c r="T936" s="23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1" t="s">
        <v>171</v>
      </c>
      <c r="AU936" s="231" t="s">
        <v>167</v>
      </c>
      <c r="AV936" s="13" t="s">
        <v>79</v>
      </c>
      <c r="AW936" s="13" t="s">
        <v>33</v>
      </c>
      <c r="AX936" s="13" t="s">
        <v>71</v>
      </c>
      <c r="AY936" s="231" t="s">
        <v>157</v>
      </c>
    </row>
    <row r="937" s="14" customFormat="1">
      <c r="A937" s="14"/>
      <c r="B937" s="232"/>
      <c r="C937" s="233"/>
      <c r="D937" s="217" t="s">
        <v>171</v>
      </c>
      <c r="E937" s="234" t="s">
        <v>19</v>
      </c>
      <c r="F937" s="235" t="s">
        <v>428</v>
      </c>
      <c r="G937" s="233"/>
      <c r="H937" s="236">
        <v>3.6000000000000001</v>
      </c>
      <c r="I937" s="237"/>
      <c r="J937" s="233"/>
      <c r="K937" s="233"/>
      <c r="L937" s="238"/>
      <c r="M937" s="239"/>
      <c r="N937" s="240"/>
      <c r="O937" s="240"/>
      <c r="P937" s="240"/>
      <c r="Q937" s="240"/>
      <c r="R937" s="240"/>
      <c r="S937" s="240"/>
      <c r="T937" s="241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2" t="s">
        <v>171</v>
      </c>
      <c r="AU937" s="242" t="s">
        <v>167</v>
      </c>
      <c r="AV937" s="14" t="s">
        <v>167</v>
      </c>
      <c r="AW937" s="14" t="s">
        <v>33</v>
      </c>
      <c r="AX937" s="14" t="s">
        <v>79</v>
      </c>
      <c r="AY937" s="242" t="s">
        <v>157</v>
      </c>
    </row>
    <row r="938" s="2" customFormat="1" ht="24.15" customHeight="1">
      <c r="A938" s="38"/>
      <c r="B938" s="39"/>
      <c r="C938" s="204" t="s">
        <v>816</v>
      </c>
      <c r="D938" s="204" t="s">
        <v>161</v>
      </c>
      <c r="E938" s="205" t="s">
        <v>817</v>
      </c>
      <c r="F938" s="206" t="s">
        <v>818</v>
      </c>
      <c r="G938" s="207" t="s">
        <v>751</v>
      </c>
      <c r="H938" s="208">
        <v>2</v>
      </c>
      <c r="I938" s="209"/>
      <c r="J938" s="210">
        <f>ROUND(I938*H938,2)</f>
        <v>0</v>
      </c>
      <c r="K938" s="206" t="s">
        <v>165</v>
      </c>
      <c r="L938" s="44"/>
      <c r="M938" s="211" t="s">
        <v>19</v>
      </c>
      <c r="N938" s="212" t="s">
        <v>43</v>
      </c>
      <c r="O938" s="84"/>
      <c r="P938" s="213">
        <f>O938*H938</f>
        <v>0</v>
      </c>
      <c r="Q938" s="213">
        <v>0</v>
      </c>
      <c r="R938" s="213">
        <f>Q938*H938</f>
        <v>0</v>
      </c>
      <c r="S938" s="213">
        <v>0</v>
      </c>
      <c r="T938" s="214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15" t="s">
        <v>316</v>
      </c>
      <c r="AT938" s="215" t="s">
        <v>161</v>
      </c>
      <c r="AU938" s="215" t="s">
        <v>167</v>
      </c>
      <c r="AY938" s="17" t="s">
        <v>157</v>
      </c>
      <c r="BE938" s="216">
        <f>IF(N938="základní",J938,0)</f>
        <v>0</v>
      </c>
      <c r="BF938" s="216">
        <f>IF(N938="snížená",J938,0)</f>
        <v>0</v>
      </c>
      <c r="BG938" s="216">
        <f>IF(N938="zákl. přenesená",J938,0)</f>
        <v>0</v>
      </c>
      <c r="BH938" s="216">
        <f>IF(N938="sníž. přenesená",J938,0)</f>
        <v>0</v>
      </c>
      <c r="BI938" s="216">
        <f>IF(N938="nulová",J938,0)</f>
        <v>0</v>
      </c>
      <c r="BJ938" s="17" t="s">
        <v>167</v>
      </c>
      <c r="BK938" s="216">
        <f>ROUND(I938*H938,2)</f>
        <v>0</v>
      </c>
      <c r="BL938" s="17" t="s">
        <v>316</v>
      </c>
      <c r="BM938" s="215" t="s">
        <v>819</v>
      </c>
    </row>
    <row r="939" s="2" customFormat="1">
      <c r="A939" s="38"/>
      <c r="B939" s="39"/>
      <c r="C939" s="40"/>
      <c r="D939" s="217" t="s">
        <v>169</v>
      </c>
      <c r="E939" s="40"/>
      <c r="F939" s="218" t="s">
        <v>820</v>
      </c>
      <c r="G939" s="40"/>
      <c r="H939" s="40"/>
      <c r="I939" s="219"/>
      <c r="J939" s="40"/>
      <c r="K939" s="40"/>
      <c r="L939" s="44"/>
      <c r="M939" s="220"/>
      <c r="N939" s="221"/>
      <c r="O939" s="84"/>
      <c r="P939" s="84"/>
      <c r="Q939" s="84"/>
      <c r="R939" s="84"/>
      <c r="S939" s="84"/>
      <c r="T939" s="85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T939" s="17" t="s">
        <v>169</v>
      </c>
      <c r="AU939" s="17" t="s">
        <v>167</v>
      </c>
    </row>
    <row r="940" s="2" customFormat="1" ht="14.4" customHeight="1">
      <c r="A940" s="38"/>
      <c r="B940" s="39"/>
      <c r="C940" s="254" t="s">
        <v>821</v>
      </c>
      <c r="D940" s="254" t="s">
        <v>202</v>
      </c>
      <c r="E940" s="255" t="s">
        <v>822</v>
      </c>
      <c r="F940" s="256" t="s">
        <v>823</v>
      </c>
      <c r="G940" s="257" t="s">
        <v>751</v>
      </c>
      <c r="H940" s="258">
        <v>2</v>
      </c>
      <c r="I940" s="259"/>
      <c r="J940" s="260">
        <f>ROUND(I940*H940,2)</f>
        <v>0</v>
      </c>
      <c r="K940" s="256" t="s">
        <v>165</v>
      </c>
      <c r="L940" s="261"/>
      <c r="M940" s="262" t="s">
        <v>19</v>
      </c>
      <c r="N940" s="263" t="s">
        <v>43</v>
      </c>
      <c r="O940" s="84"/>
      <c r="P940" s="213">
        <f>O940*H940</f>
        <v>0</v>
      </c>
      <c r="Q940" s="213">
        <v>0.023</v>
      </c>
      <c r="R940" s="213">
        <f>Q940*H940</f>
        <v>0.045999999999999999</v>
      </c>
      <c r="S940" s="213">
        <v>0</v>
      </c>
      <c r="T940" s="214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15" t="s">
        <v>393</v>
      </c>
      <c r="AT940" s="215" t="s">
        <v>202</v>
      </c>
      <c r="AU940" s="215" t="s">
        <v>167</v>
      </c>
      <c r="AY940" s="17" t="s">
        <v>157</v>
      </c>
      <c r="BE940" s="216">
        <f>IF(N940="základní",J940,0)</f>
        <v>0</v>
      </c>
      <c r="BF940" s="216">
        <f>IF(N940="snížená",J940,0)</f>
        <v>0</v>
      </c>
      <c r="BG940" s="216">
        <f>IF(N940="zákl. přenesená",J940,0)</f>
        <v>0</v>
      </c>
      <c r="BH940" s="216">
        <f>IF(N940="sníž. přenesená",J940,0)</f>
        <v>0</v>
      </c>
      <c r="BI940" s="216">
        <f>IF(N940="nulová",J940,0)</f>
        <v>0</v>
      </c>
      <c r="BJ940" s="17" t="s">
        <v>167</v>
      </c>
      <c r="BK940" s="216">
        <f>ROUND(I940*H940,2)</f>
        <v>0</v>
      </c>
      <c r="BL940" s="17" t="s">
        <v>316</v>
      </c>
      <c r="BM940" s="215" t="s">
        <v>824</v>
      </c>
    </row>
    <row r="941" s="2" customFormat="1">
      <c r="A941" s="38"/>
      <c r="B941" s="39"/>
      <c r="C941" s="40"/>
      <c r="D941" s="217" t="s">
        <v>169</v>
      </c>
      <c r="E941" s="40"/>
      <c r="F941" s="218" t="s">
        <v>823</v>
      </c>
      <c r="G941" s="40"/>
      <c r="H941" s="40"/>
      <c r="I941" s="219"/>
      <c r="J941" s="40"/>
      <c r="K941" s="40"/>
      <c r="L941" s="44"/>
      <c r="M941" s="220"/>
      <c r="N941" s="221"/>
      <c r="O941" s="84"/>
      <c r="P941" s="84"/>
      <c r="Q941" s="84"/>
      <c r="R941" s="84"/>
      <c r="S941" s="84"/>
      <c r="T941" s="85"/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T941" s="17" t="s">
        <v>169</v>
      </c>
      <c r="AU941" s="17" t="s">
        <v>167</v>
      </c>
    </row>
    <row r="942" s="2" customFormat="1" ht="24.15" customHeight="1">
      <c r="A942" s="38"/>
      <c r="B942" s="39"/>
      <c r="C942" s="204" t="s">
        <v>825</v>
      </c>
      <c r="D942" s="204" t="s">
        <v>161</v>
      </c>
      <c r="E942" s="205" t="s">
        <v>826</v>
      </c>
      <c r="F942" s="206" t="s">
        <v>827</v>
      </c>
      <c r="G942" s="207" t="s">
        <v>751</v>
      </c>
      <c r="H942" s="208">
        <v>1</v>
      </c>
      <c r="I942" s="209"/>
      <c r="J942" s="210">
        <f>ROUND(I942*H942,2)</f>
        <v>0</v>
      </c>
      <c r="K942" s="206" t="s">
        <v>165</v>
      </c>
      <c r="L942" s="44"/>
      <c r="M942" s="211" t="s">
        <v>19</v>
      </c>
      <c r="N942" s="212" t="s">
        <v>43</v>
      </c>
      <c r="O942" s="84"/>
      <c r="P942" s="213">
        <f>O942*H942</f>
        <v>0</v>
      </c>
      <c r="Q942" s="213">
        <v>0</v>
      </c>
      <c r="R942" s="213">
        <f>Q942*H942</f>
        <v>0</v>
      </c>
      <c r="S942" s="213">
        <v>0</v>
      </c>
      <c r="T942" s="214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15" t="s">
        <v>316</v>
      </c>
      <c r="AT942" s="215" t="s">
        <v>161</v>
      </c>
      <c r="AU942" s="215" t="s">
        <v>167</v>
      </c>
      <c r="AY942" s="17" t="s">
        <v>157</v>
      </c>
      <c r="BE942" s="216">
        <f>IF(N942="základní",J942,0)</f>
        <v>0</v>
      </c>
      <c r="BF942" s="216">
        <f>IF(N942="snížená",J942,0)</f>
        <v>0</v>
      </c>
      <c r="BG942" s="216">
        <f>IF(N942="zákl. přenesená",J942,0)</f>
        <v>0</v>
      </c>
      <c r="BH942" s="216">
        <f>IF(N942="sníž. přenesená",J942,0)</f>
        <v>0</v>
      </c>
      <c r="BI942" s="216">
        <f>IF(N942="nulová",J942,0)</f>
        <v>0</v>
      </c>
      <c r="BJ942" s="17" t="s">
        <v>167</v>
      </c>
      <c r="BK942" s="216">
        <f>ROUND(I942*H942,2)</f>
        <v>0</v>
      </c>
      <c r="BL942" s="17" t="s">
        <v>316</v>
      </c>
      <c r="BM942" s="215" t="s">
        <v>828</v>
      </c>
    </row>
    <row r="943" s="2" customFormat="1">
      <c r="A943" s="38"/>
      <c r="B943" s="39"/>
      <c r="C943" s="40"/>
      <c r="D943" s="217" t="s">
        <v>169</v>
      </c>
      <c r="E943" s="40"/>
      <c r="F943" s="218" t="s">
        <v>829</v>
      </c>
      <c r="G943" s="40"/>
      <c r="H943" s="40"/>
      <c r="I943" s="219"/>
      <c r="J943" s="40"/>
      <c r="K943" s="40"/>
      <c r="L943" s="44"/>
      <c r="M943" s="220"/>
      <c r="N943" s="221"/>
      <c r="O943" s="84"/>
      <c r="P943" s="84"/>
      <c r="Q943" s="84"/>
      <c r="R943" s="84"/>
      <c r="S943" s="84"/>
      <c r="T943" s="85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T943" s="17" t="s">
        <v>169</v>
      </c>
      <c r="AU943" s="17" t="s">
        <v>167</v>
      </c>
    </row>
    <row r="944" s="2" customFormat="1" ht="14.4" customHeight="1">
      <c r="A944" s="38"/>
      <c r="B944" s="39"/>
      <c r="C944" s="254" t="s">
        <v>830</v>
      </c>
      <c r="D944" s="254" t="s">
        <v>202</v>
      </c>
      <c r="E944" s="255" t="s">
        <v>831</v>
      </c>
      <c r="F944" s="256" t="s">
        <v>832</v>
      </c>
      <c r="G944" s="257" t="s">
        <v>751</v>
      </c>
      <c r="H944" s="258">
        <v>1</v>
      </c>
      <c r="I944" s="259"/>
      <c r="J944" s="260">
        <f>ROUND(I944*H944,2)</f>
        <v>0</v>
      </c>
      <c r="K944" s="256" t="s">
        <v>165</v>
      </c>
      <c r="L944" s="261"/>
      <c r="M944" s="262" t="s">
        <v>19</v>
      </c>
      <c r="N944" s="263" t="s">
        <v>43</v>
      </c>
      <c r="O944" s="84"/>
      <c r="P944" s="213">
        <f>O944*H944</f>
        <v>0</v>
      </c>
      <c r="Q944" s="213">
        <v>0.0023999999999999998</v>
      </c>
      <c r="R944" s="213">
        <f>Q944*H944</f>
        <v>0.0023999999999999998</v>
      </c>
      <c r="S944" s="213">
        <v>0</v>
      </c>
      <c r="T944" s="214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215" t="s">
        <v>393</v>
      </c>
      <c r="AT944" s="215" t="s">
        <v>202</v>
      </c>
      <c r="AU944" s="215" t="s">
        <v>167</v>
      </c>
      <c r="AY944" s="17" t="s">
        <v>157</v>
      </c>
      <c r="BE944" s="216">
        <f>IF(N944="základní",J944,0)</f>
        <v>0</v>
      </c>
      <c r="BF944" s="216">
        <f>IF(N944="snížená",J944,0)</f>
        <v>0</v>
      </c>
      <c r="BG944" s="216">
        <f>IF(N944="zákl. přenesená",J944,0)</f>
        <v>0</v>
      </c>
      <c r="BH944" s="216">
        <f>IF(N944="sníž. přenesená",J944,0)</f>
        <v>0</v>
      </c>
      <c r="BI944" s="216">
        <f>IF(N944="nulová",J944,0)</f>
        <v>0</v>
      </c>
      <c r="BJ944" s="17" t="s">
        <v>167</v>
      </c>
      <c r="BK944" s="216">
        <f>ROUND(I944*H944,2)</f>
        <v>0</v>
      </c>
      <c r="BL944" s="17" t="s">
        <v>316</v>
      </c>
      <c r="BM944" s="215" t="s">
        <v>833</v>
      </c>
    </row>
    <row r="945" s="2" customFormat="1">
      <c r="A945" s="38"/>
      <c r="B945" s="39"/>
      <c r="C945" s="40"/>
      <c r="D945" s="217" t="s">
        <v>169</v>
      </c>
      <c r="E945" s="40"/>
      <c r="F945" s="218" t="s">
        <v>832</v>
      </c>
      <c r="G945" s="40"/>
      <c r="H945" s="40"/>
      <c r="I945" s="219"/>
      <c r="J945" s="40"/>
      <c r="K945" s="40"/>
      <c r="L945" s="44"/>
      <c r="M945" s="220"/>
      <c r="N945" s="221"/>
      <c r="O945" s="84"/>
      <c r="P945" s="84"/>
      <c r="Q945" s="84"/>
      <c r="R945" s="84"/>
      <c r="S945" s="84"/>
      <c r="T945" s="85"/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T945" s="17" t="s">
        <v>169</v>
      </c>
      <c r="AU945" s="17" t="s">
        <v>167</v>
      </c>
    </row>
    <row r="946" s="2" customFormat="1" ht="14.4" customHeight="1">
      <c r="A946" s="38"/>
      <c r="B946" s="39"/>
      <c r="C946" s="204" t="s">
        <v>834</v>
      </c>
      <c r="D946" s="204" t="s">
        <v>161</v>
      </c>
      <c r="E946" s="205" t="s">
        <v>835</v>
      </c>
      <c r="F946" s="206" t="s">
        <v>836</v>
      </c>
      <c r="G946" s="207" t="s">
        <v>751</v>
      </c>
      <c r="H946" s="208">
        <v>1</v>
      </c>
      <c r="I946" s="209"/>
      <c r="J946" s="210">
        <f>ROUND(I946*H946,2)</f>
        <v>0</v>
      </c>
      <c r="K946" s="206" t="s">
        <v>165</v>
      </c>
      <c r="L946" s="44"/>
      <c r="M946" s="211" t="s">
        <v>19</v>
      </c>
      <c r="N946" s="212" t="s">
        <v>43</v>
      </c>
      <c r="O946" s="84"/>
      <c r="P946" s="213">
        <f>O946*H946</f>
        <v>0</v>
      </c>
      <c r="Q946" s="213">
        <v>0</v>
      </c>
      <c r="R946" s="213">
        <f>Q946*H946</f>
        <v>0</v>
      </c>
      <c r="S946" s="213">
        <v>0</v>
      </c>
      <c r="T946" s="214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15" t="s">
        <v>316</v>
      </c>
      <c r="AT946" s="215" t="s">
        <v>161</v>
      </c>
      <c r="AU946" s="215" t="s">
        <v>167</v>
      </c>
      <c r="AY946" s="17" t="s">
        <v>157</v>
      </c>
      <c r="BE946" s="216">
        <f>IF(N946="základní",J946,0)</f>
        <v>0</v>
      </c>
      <c r="BF946" s="216">
        <f>IF(N946="snížená",J946,0)</f>
        <v>0</v>
      </c>
      <c r="BG946" s="216">
        <f>IF(N946="zákl. přenesená",J946,0)</f>
        <v>0</v>
      </c>
      <c r="BH946" s="216">
        <f>IF(N946="sníž. přenesená",J946,0)</f>
        <v>0</v>
      </c>
      <c r="BI946" s="216">
        <f>IF(N946="nulová",J946,0)</f>
        <v>0</v>
      </c>
      <c r="BJ946" s="17" t="s">
        <v>167</v>
      </c>
      <c r="BK946" s="216">
        <f>ROUND(I946*H946,2)</f>
        <v>0</v>
      </c>
      <c r="BL946" s="17" t="s">
        <v>316</v>
      </c>
      <c r="BM946" s="215" t="s">
        <v>837</v>
      </c>
    </row>
    <row r="947" s="2" customFormat="1">
      <c r="A947" s="38"/>
      <c r="B947" s="39"/>
      <c r="C947" s="40"/>
      <c r="D947" s="217" t="s">
        <v>169</v>
      </c>
      <c r="E947" s="40"/>
      <c r="F947" s="218" t="s">
        <v>838</v>
      </c>
      <c r="G947" s="40"/>
      <c r="H947" s="40"/>
      <c r="I947" s="219"/>
      <c r="J947" s="40"/>
      <c r="K947" s="40"/>
      <c r="L947" s="44"/>
      <c r="M947" s="220"/>
      <c r="N947" s="221"/>
      <c r="O947" s="84"/>
      <c r="P947" s="84"/>
      <c r="Q947" s="84"/>
      <c r="R947" s="84"/>
      <c r="S947" s="84"/>
      <c r="T947" s="85"/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T947" s="17" t="s">
        <v>169</v>
      </c>
      <c r="AU947" s="17" t="s">
        <v>167</v>
      </c>
    </row>
    <row r="948" s="2" customFormat="1" ht="24.15" customHeight="1">
      <c r="A948" s="38"/>
      <c r="B948" s="39"/>
      <c r="C948" s="254" t="s">
        <v>839</v>
      </c>
      <c r="D948" s="254" t="s">
        <v>202</v>
      </c>
      <c r="E948" s="255" t="s">
        <v>840</v>
      </c>
      <c r="F948" s="256" t="s">
        <v>841</v>
      </c>
      <c r="G948" s="257" t="s">
        <v>19</v>
      </c>
      <c r="H948" s="258">
        <v>1</v>
      </c>
      <c r="I948" s="259"/>
      <c r="J948" s="260">
        <f>ROUND(I948*H948,2)</f>
        <v>0</v>
      </c>
      <c r="K948" s="256" t="s">
        <v>19</v>
      </c>
      <c r="L948" s="261"/>
      <c r="M948" s="262" t="s">
        <v>19</v>
      </c>
      <c r="N948" s="263" t="s">
        <v>43</v>
      </c>
      <c r="O948" s="84"/>
      <c r="P948" s="213">
        <f>O948*H948</f>
        <v>0</v>
      </c>
      <c r="Q948" s="213">
        <v>0</v>
      </c>
      <c r="R948" s="213">
        <f>Q948*H948</f>
        <v>0</v>
      </c>
      <c r="S948" s="213">
        <v>0</v>
      </c>
      <c r="T948" s="214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15" t="s">
        <v>393</v>
      </c>
      <c r="AT948" s="215" t="s">
        <v>202</v>
      </c>
      <c r="AU948" s="215" t="s">
        <v>167</v>
      </c>
      <c r="AY948" s="17" t="s">
        <v>157</v>
      </c>
      <c r="BE948" s="216">
        <f>IF(N948="základní",J948,0)</f>
        <v>0</v>
      </c>
      <c r="BF948" s="216">
        <f>IF(N948="snížená",J948,0)</f>
        <v>0</v>
      </c>
      <c r="BG948" s="216">
        <f>IF(N948="zákl. přenesená",J948,0)</f>
        <v>0</v>
      </c>
      <c r="BH948" s="216">
        <f>IF(N948="sníž. přenesená",J948,0)</f>
        <v>0</v>
      </c>
      <c r="BI948" s="216">
        <f>IF(N948="nulová",J948,0)</f>
        <v>0</v>
      </c>
      <c r="BJ948" s="17" t="s">
        <v>167</v>
      </c>
      <c r="BK948" s="216">
        <f>ROUND(I948*H948,2)</f>
        <v>0</v>
      </c>
      <c r="BL948" s="17" t="s">
        <v>316</v>
      </c>
      <c r="BM948" s="215" t="s">
        <v>842</v>
      </c>
    </row>
    <row r="949" s="2" customFormat="1">
      <c r="A949" s="38"/>
      <c r="B949" s="39"/>
      <c r="C949" s="40"/>
      <c r="D949" s="217" t="s">
        <v>169</v>
      </c>
      <c r="E949" s="40"/>
      <c r="F949" s="218" t="s">
        <v>841</v>
      </c>
      <c r="G949" s="40"/>
      <c r="H949" s="40"/>
      <c r="I949" s="219"/>
      <c r="J949" s="40"/>
      <c r="K949" s="40"/>
      <c r="L949" s="44"/>
      <c r="M949" s="220"/>
      <c r="N949" s="221"/>
      <c r="O949" s="84"/>
      <c r="P949" s="84"/>
      <c r="Q949" s="84"/>
      <c r="R949" s="84"/>
      <c r="S949" s="84"/>
      <c r="T949" s="85"/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T949" s="17" t="s">
        <v>169</v>
      </c>
      <c r="AU949" s="17" t="s">
        <v>167</v>
      </c>
    </row>
    <row r="950" s="2" customFormat="1" ht="24.15" customHeight="1">
      <c r="A950" s="38"/>
      <c r="B950" s="39"/>
      <c r="C950" s="204" t="s">
        <v>843</v>
      </c>
      <c r="D950" s="204" t="s">
        <v>161</v>
      </c>
      <c r="E950" s="205" t="s">
        <v>844</v>
      </c>
      <c r="F950" s="206" t="s">
        <v>845</v>
      </c>
      <c r="G950" s="207" t="s">
        <v>626</v>
      </c>
      <c r="H950" s="264"/>
      <c r="I950" s="209"/>
      <c r="J950" s="210">
        <f>ROUND(I950*H950,2)</f>
        <v>0</v>
      </c>
      <c r="K950" s="206" t="s">
        <v>165</v>
      </c>
      <c r="L950" s="44"/>
      <c r="M950" s="211" t="s">
        <v>19</v>
      </c>
      <c r="N950" s="212" t="s">
        <v>43</v>
      </c>
      <c r="O950" s="84"/>
      <c r="P950" s="213">
        <f>O950*H950</f>
        <v>0</v>
      </c>
      <c r="Q950" s="213">
        <v>0</v>
      </c>
      <c r="R950" s="213">
        <f>Q950*H950</f>
        <v>0</v>
      </c>
      <c r="S950" s="213">
        <v>0</v>
      </c>
      <c r="T950" s="214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15" t="s">
        <v>316</v>
      </c>
      <c r="AT950" s="215" t="s">
        <v>161</v>
      </c>
      <c r="AU950" s="215" t="s">
        <v>167</v>
      </c>
      <c r="AY950" s="17" t="s">
        <v>157</v>
      </c>
      <c r="BE950" s="216">
        <f>IF(N950="základní",J950,0)</f>
        <v>0</v>
      </c>
      <c r="BF950" s="216">
        <f>IF(N950="snížená",J950,0)</f>
        <v>0</v>
      </c>
      <c r="BG950" s="216">
        <f>IF(N950="zákl. přenesená",J950,0)</f>
        <v>0</v>
      </c>
      <c r="BH950" s="216">
        <f>IF(N950="sníž. přenesená",J950,0)</f>
        <v>0</v>
      </c>
      <c r="BI950" s="216">
        <f>IF(N950="nulová",J950,0)</f>
        <v>0</v>
      </c>
      <c r="BJ950" s="17" t="s">
        <v>167</v>
      </c>
      <c r="BK950" s="216">
        <f>ROUND(I950*H950,2)</f>
        <v>0</v>
      </c>
      <c r="BL950" s="17" t="s">
        <v>316</v>
      </c>
      <c r="BM950" s="215" t="s">
        <v>846</v>
      </c>
    </row>
    <row r="951" s="2" customFormat="1">
      <c r="A951" s="38"/>
      <c r="B951" s="39"/>
      <c r="C951" s="40"/>
      <c r="D951" s="217" t="s">
        <v>169</v>
      </c>
      <c r="E951" s="40"/>
      <c r="F951" s="218" t="s">
        <v>847</v>
      </c>
      <c r="G951" s="40"/>
      <c r="H951" s="40"/>
      <c r="I951" s="219"/>
      <c r="J951" s="40"/>
      <c r="K951" s="40"/>
      <c r="L951" s="44"/>
      <c r="M951" s="220"/>
      <c r="N951" s="221"/>
      <c r="O951" s="84"/>
      <c r="P951" s="84"/>
      <c r="Q951" s="84"/>
      <c r="R951" s="84"/>
      <c r="S951" s="84"/>
      <c r="T951" s="85"/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T951" s="17" t="s">
        <v>169</v>
      </c>
      <c r="AU951" s="17" t="s">
        <v>167</v>
      </c>
    </row>
    <row r="952" s="12" customFormat="1" ht="22.8" customHeight="1">
      <c r="A952" s="12"/>
      <c r="B952" s="188"/>
      <c r="C952" s="189"/>
      <c r="D952" s="190" t="s">
        <v>70</v>
      </c>
      <c r="E952" s="202" t="s">
        <v>848</v>
      </c>
      <c r="F952" s="202" t="s">
        <v>849</v>
      </c>
      <c r="G952" s="189"/>
      <c r="H952" s="189"/>
      <c r="I952" s="192"/>
      <c r="J952" s="203">
        <f>BK952</f>
        <v>0</v>
      </c>
      <c r="K952" s="189"/>
      <c r="L952" s="194"/>
      <c r="M952" s="195"/>
      <c r="N952" s="196"/>
      <c r="O952" s="196"/>
      <c r="P952" s="197">
        <f>SUM(P953:P973)</f>
        <v>0</v>
      </c>
      <c r="Q952" s="196"/>
      <c r="R952" s="197">
        <f>SUM(R953:R973)</f>
        <v>0.0068280000000000007</v>
      </c>
      <c r="S952" s="196"/>
      <c r="T952" s="198">
        <f>SUM(T953:T973)</f>
        <v>0.10879999999999999</v>
      </c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R952" s="199" t="s">
        <v>167</v>
      </c>
      <c r="AT952" s="200" t="s">
        <v>70</v>
      </c>
      <c r="AU952" s="200" t="s">
        <v>79</v>
      </c>
      <c r="AY952" s="199" t="s">
        <v>157</v>
      </c>
      <c r="BK952" s="201">
        <f>SUM(BK953:BK973)</f>
        <v>0</v>
      </c>
    </row>
    <row r="953" s="2" customFormat="1" ht="24.15" customHeight="1">
      <c r="A953" s="38"/>
      <c r="B953" s="39"/>
      <c r="C953" s="204" t="s">
        <v>850</v>
      </c>
      <c r="D953" s="204" t="s">
        <v>161</v>
      </c>
      <c r="E953" s="205" t="s">
        <v>851</v>
      </c>
      <c r="F953" s="206" t="s">
        <v>852</v>
      </c>
      <c r="G953" s="207" t="s">
        <v>275</v>
      </c>
      <c r="H953" s="208">
        <v>6.7999999999999998</v>
      </c>
      <c r="I953" s="209"/>
      <c r="J953" s="210">
        <f>ROUND(I953*H953,2)</f>
        <v>0</v>
      </c>
      <c r="K953" s="206" t="s">
        <v>165</v>
      </c>
      <c r="L953" s="44"/>
      <c r="M953" s="211" t="s">
        <v>19</v>
      </c>
      <c r="N953" s="212" t="s">
        <v>43</v>
      </c>
      <c r="O953" s="84"/>
      <c r="P953" s="213">
        <f>O953*H953</f>
        <v>0</v>
      </c>
      <c r="Q953" s="213">
        <v>6.0000000000000002E-05</v>
      </c>
      <c r="R953" s="213">
        <f>Q953*H953</f>
        <v>0.000408</v>
      </c>
      <c r="S953" s="213">
        <v>0</v>
      </c>
      <c r="T953" s="214">
        <f>S953*H953</f>
        <v>0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215" t="s">
        <v>316</v>
      </c>
      <c r="AT953" s="215" t="s">
        <v>161</v>
      </c>
      <c r="AU953" s="215" t="s">
        <v>167</v>
      </c>
      <c r="AY953" s="17" t="s">
        <v>157</v>
      </c>
      <c r="BE953" s="216">
        <f>IF(N953="základní",J953,0)</f>
        <v>0</v>
      </c>
      <c r="BF953" s="216">
        <f>IF(N953="snížená",J953,0)</f>
        <v>0</v>
      </c>
      <c r="BG953" s="216">
        <f>IF(N953="zákl. přenesená",J953,0)</f>
        <v>0</v>
      </c>
      <c r="BH953" s="216">
        <f>IF(N953="sníž. přenesená",J953,0)</f>
        <v>0</v>
      </c>
      <c r="BI953" s="216">
        <f>IF(N953="nulová",J953,0)</f>
        <v>0</v>
      </c>
      <c r="BJ953" s="17" t="s">
        <v>167</v>
      </c>
      <c r="BK953" s="216">
        <f>ROUND(I953*H953,2)</f>
        <v>0</v>
      </c>
      <c r="BL953" s="17" t="s">
        <v>316</v>
      </c>
      <c r="BM953" s="215" t="s">
        <v>853</v>
      </c>
    </row>
    <row r="954" s="2" customFormat="1">
      <c r="A954" s="38"/>
      <c r="B954" s="39"/>
      <c r="C954" s="40"/>
      <c r="D954" s="217" t="s">
        <v>169</v>
      </c>
      <c r="E954" s="40"/>
      <c r="F954" s="218" t="s">
        <v>854</v>
      </c>
      <c r="G954" s="40"/>
      <c r="H954" s="40"/>
      <c r="I954" s="219"/>
      <c r="J954" s="40"/>
      <c r="K954" s="40"/>
      <c r="L954" s="44"/>
      <c r="M954" s="220"/>
      <c r="N954" s="221"/>
      <c r="O954" s="84"/>
      <c r="P954" s="84"/>
      <c r="Q954" s="84"/>
      <c r="R954" s="84"/>
      <c r="S954" s="84"/>
      <c r="T954" s="85"/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T954" s="17" t="s">
        <v>169</v>
      </c>
      <c r="AU954" s="17" t="s">
        <v>167</v>
      </c>
    </row>
    <row r="955" s="13" customFormat="1">
      <c r="A955" s="13"/>
      <c r="B955" s="222"/>
      <c r="C955" s="223"/>
      <c r="D955" s="217" t="s">
        <v>171</v>
      </c>
      <c r="E955" s="224" t="s">
        <v>19</v>
      </c>
      <c r="F955" s="225" t="s">
        <v>855</v>
      </c>
      <c r="G955" s="223"/>
      <c r="H955" s="224" t="s">
        <v>19</v>
      </c>
      <c r="I955" s="226"/>
      <c r="J955" s="223"/>
      <c r="K955" s="223"/>
      <c r="L955" s="227"/>
      <c r="M955" s="228"/>
      <c r="N955" s="229"/>
      <c r="O955" s="229"/>
      <c r="P955" s="229"/>
      <c r="Q955" s="229"/>
      <c r="R955" s="229"/>
      <c r="S955" s="229"/>
      <c r="T955" s="230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1" t="s">
        <v>171</v>
      </c>
      <c r="AU955" s="231" t="s">
        <v>167</v>
      </c>
      <c r="AV955" s="13" t="s">
        <v>79</v>
      </c>
      <c r="AW955" s="13" t="s">
        <v>33</v>
      </c>
      <c r="AX955" s="13" t="s">
        <v>71</v>
      </c>
      <c r="AY955" s="231" t="s">
        <v>157</v>
      </c>
    </row>
    <row r="956" s="14" customFormat="1">
      <c r="A956" s="14"/>
      <c r="B956" s="232"/>
      <c r="C956" s="233"/>
      <c r="D956" s="217" t="s">
        <v>171</v>
      </c>
      <c r="E956" s="234" t="s">
        <v>19</v>
      </c>
      <c r="F956" s="235" t="s">
        <v>856</v>
      </c>
      <c r="G956" s="233"/>
      <c r="H956" s="236">
        <v>6.7999999999999998</v>
      </c>
      <c r="I956" s="237"/>
      <c r="J956" s="233"/>
      <c r="K956" s="233"/>
      <c r="L956" s="238"/>
      <c r="M956" s="239"/>
      <c r="N956" s="240"/>
      <c r="O956" s="240"/>
      <c r="P956" s="240"/>
      <c r="Q956" s="240"/>
      <c r="R956" s="240"/>
      <c r="S956" s="240"/>
      <c r="T956" s="241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42" t="s">
        <v>171</v>
      </c>
      <c r="AU956" s="242" t="s">
        <v>167</v>
      </c>
      <c r="AV956" s="14" t="s">
        <v>167</v>
      </c>
      <c r="AW956" s="14" t="s">
        <v>33</v>
      </c>
      <c r="AX956" s="14" t="s">
        <v>79</v>
      </c>
      <c r="AY956" s="242" t="s">
        <v>157</v>
      </c>
    </row>
    <row r="957" s="2" customFormat="1" ht="24.15" customHeight="1">
      <c r="A957" s="38"/>
      <c r="B957" s="39"/>
      <c r="C957" s="204" t="s">
        <v>857</v>
      </c>
      <c r="D957" s="204" t="s">
        <v>161</v>
      </c>
      <c r="E957" s="205" t="s">
        <v>858</v>
      </c>
      <c r="F957" s="206" t="s">
        <v>859</v>
      </c>
      <c r="G957" s="207" t="s">
        <v>275</v>
      </c>
      <c r="H957" s="208">
        <v>6.7999999999999998</v>
      </c>
      <c r="I957" s="209"/>
      <c r="J957" s="210">
        <f>ROUND(I957*H957,2)</f>
        <v>0</v>
      </c>
      <c r="K957" s="206" t="s">
        <v>165</v>
      </c>
      <c r="L957" s="44"/>
      <c r="M957" s="211" t="s">
        <v>19</v>
      </c>
      <c r="N957" s="212" t="s">
        <v>43</v>
      </c>
      <c r="O957" s="84"/>
      <c r="P957" s="213">
        <f>O957*H957</f>
        <v>0</v>
      </c>
      <c r="Q957" s="213">
        <v>0</v>
      </c>
      <c r="R957" s="213">
        <f>Q957*H957</f>
        <v>0</v>
      </c>
      <c r="S957" s="213">
        <v>0.016</v>
      </c>
      <c r="T957" s="214">
        <f>S957*H957</f>
        <v>0.10879999999999999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15" t="s">
        <v>316</v>
      </c>
      <c r="AT957" s="215" t="s">
        <v>161</v>
      </c>
      <c r="AU957" s="215" t="s">
        <v>167</v>
      </c>
      <c r="AY957" s="17" t="s">
        <v>157</v>
      </c>
      <c r="BE957" s="216">
        <f>IF(N957="základní",J957,0)</f>
        <v>0</v>
      </c>
      <c r="BF957" s="216">
        <f>IF(N957="snížená",J957,0)</f>
        <v>0</v>
      </c>
      <c r="BG957" s="216">
        <f>IF(N957="zákl. přenesená",J957,0)</f>
        <v>0</v>
      </c>
      <c r="BH957" s="216">
        <f>IF(N957="sníž. přenesená",J957,0)</f>
        <v>0</v>
      </c>
      <c r="BI957" s="216">
        <f>IF(N957="nulová",J957,0)</f>
        <v>0</v>
      </c>
      <c r="BJ957" s="17" t="s">
        <v>167</v>
      </c>
      <c r="BK957" s="216">
        <f>ROUND(I957*H957,2)</f>
        <v>0</v>
      </c>
      <c r="BL957" s="17" t="s">
        <v>316</v>
      </c>
      <c r="BM957" s="215" t="s">
        <v>860</v>
      </c>
    </row>
    <row r="958" s="2" customFormat="1">
      <c r="A958" s="38"/>
      <c r="B958" s="39"/>
      <c r="C958" s="40"/>
      <c r="D958" s="217" t="s">
        <v>169</v>
      </c>
      <c r="E958" s="40"/>
      <c r="F958" s="218" t="s">
        <v>861</v>
      </c>
      <c r="G958" s="40"/>
      <c r="H958" s="40"/>
      <c r="I958" s="219"/>
      <c r="J958" s="40"/>
      <c r="K958" s="40"/>
      <c r="L958" s="44"/>
      <c r="M958" s="220"/>
      <c r="N958" s="221"/>
      <c r="O958" s="84"/>
      <c r="P958" s="84"/>
      <c r="Q958" s="84"/>
      <c r="R958" s="84"/>
      <c r="S958" s="84"/>
      <c r="T958" s="85"/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T958" s="17" t="s">
        <v>169</v>
      </c>
      <c r="AU958" s="17" t="s">
        <v>167</v>
      </c>
    </row>
    <row r="959" s="13" customFormat="1">
      <c r="A959" s="13"/>
      <c r="B959" s="222"/>
      <c r="C959" s="223"/>
      <c r="D959" s="217" t="s">
        <v>171</v>
      </c>
      <c r="E959" s="224" t="s">
        <v>19</v>
      </c>
      <c r="F959" s="225" t="s">
        <v>855</v>
      </c>
      <c r="G959" s="223"/>
      <c r="H959" s="224" t="s">
        <v>19</v>
      </c>
      <c r="I959" s="226"/>
      <c r="J959" s="223"/>
      <c r="K959" s="223"/>
      <c r="L959" s="227"/>
      <c r="M959" s="228"/>
      <c r="N959" s="229"/>
      <c r="O959" s="229"/>
      <c r="P959" s="229"/>
      <c r="Q959" s="229"/>
      <c r="R959" s="229"/>
      <c r="S959" s="229"/>
      <c r="T959" s="230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1" t="s">
        <v>171</v>
      </c>
      <c r="AU959" s="231" t="s">
        <v>167</v>
      </c>
      <c r="AV959" s="13" t="s">
        <v>79</v>
      </c>
      <c r="AW959" s="13" t="s">
        <v>33</v>
      </c>
      <c r="AX959" s="13" t="s">
        <v>71</v>
      </c>
      <c r="AY959" s="231" t="s">
        <v>157</v>
      </c>
    </row>
    <row r="960" s="14" customFormat="1">
      <c r="A960" s="14"/>
      <c r="B960" s="232"/>
      <c r="C960" s="233"/>
      <c r="D960" s="217" t="s">
        <v>171</v>
      </c>
      <c r="E960" s="234" t="s">
        <v>19</v>
      </c>
      <c r="F960" s="235" t="s">
        <v>856</v>
      </c>
      <c r="G960" s="233"/>
      <c r="H960" s="236">
        <v>6.7999999999999998</v>
      </c>
      <c r="I960" s="237"/>
      <c r="J960" s="233"/>
      <c r="K960" s="233"/>
      <c r="L960" s="238"/>
      <c r="M960" s="239"/>
      <c r="N960" s="240"/>
      <c r="O960" s="240"/>
      <c r="P960" s="240"/>
      <c r="Q960" s="240"/>
      <c r="R960" s="240"/>
      <c r="S960" s="240"/>
      <c r="T960" s="241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2" t="s">
        <v>171</v>
      </c>
      <c r="AU960" s="242" t="s">
        <v>167</v>
      </c>
      <c r="AV960" s="14" t="s">
        <v>167</v>
      </c>
      <c r="AW960" s="14" t="s">
        <v>33</v>
      </c>
      <c r="AX960" s="14" t="s">
        <v>79</v>
      </c>
      <c r="AY960" s="242" t="s">
        <v>157</v>
      </c>
    </row>
    <row r="961" s="2" customFormat="1" ht="24.15" customHeight="1">
      <c r="A961" s="38"/>
      <c r="B961" s="39"/>
      <c r="C961" s="204" t="s">
        <v>862</v>
      </c>
      <c r="D961" s="204" t="s">
        <v>161</v>
      </c>
      <c r="E961" s="205" t="s">
        <v>863</v>
      </c>
      <c r="F961" s="206" t="s">
        <v>864</v>
      </c>
      <c r="G961" s="207" t="s">
        <v>865</v>
      </c>
      <c r="H961" s="208">
        <v>6</v>
      </c>
      <c r="I961" s="209"/>
      <c r="J961" s="210">
        <f>ROUND(I961*H961,2)</f>
        <v>0</v>
      </c>
      <c r="K961" s="206" t="s">
        <v>165</v>
      </c>
      <c r="L961" s="44"/>
      <c r="M961" s="211" t="s">
        <v>19</v>
      </c>
      <c r="N961" s="212" t="s">
        <v>43</v>
      </c>
      <c r="O961" s="84"/>
      <c r="P961" s="213">
        <f>O961*H961</f>
        <v>0</v>
      </c>
      <c r="Q961" s="213">
        <v>6.9999999999999994E-05</v>
      </c>
      <c r="R961" s="213">
        <f>Q961*H961</f>
        <v>0.00041999999999999996</v>
      </c>
      <c r="S961" s="213">
        <v>0</v>
      </c>
      <c r="T961" s="214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15" t="s">
        <v>316</v>
      </c>
      <c r="AT961" s="215" t="s">
        <v>161</v>
      </c>
      <c r="AU961" s="215" t="s">
        <v>167</v>
      </c>
      <c r="AY961" s="17" t="s">
        <v>157</v>
      </c>
      <c r="BE961" s="216">
        <f>IF(N961="základní",J961,0)</f>
        <v>0</v>
      </c>
      <c r="BF961" s="216">
        <f>IF(N961="snížená",J961,0)</f>
        <v>0</v>
      </c>
      <c r="BG961" s="216">
        <f>IF(N961="zákl. přenesená",J961,0)</f>
        <v>0</v>
      </c>
      <c r="BH961" s="216">
        <f>IF(N961="sníž. přenesená",J961,0)</f>
        <v>0</v>
      </c>
      <c r="BI961" s="216">
        <f>IF(N961="nulová",J961,0)</f>
        <v>0</v>
      </c>
      <c r="BJ961" s="17" t="s">
        <v>167</v>
      </c>
      <c r="BK961" s="216">
        <f>ROUND(I961*H961,2)</f>
        <v>0</v>
      </c>
      <c r="BL961" s="17" t="s">
        <v>316</v>
      </c>
      <c r="BM961" s="215" t="s">
        <v>866</v>
      </c>
    </row>
    <row r="962" s="2" customFormat="1">
      <c r="A962" s="38"/>
      <c r="B962" s="39"/>
      <c r="C962" s="40"/>
      <c r="D962" s="217" t="s">
        <v>169</v>
      </c>
      <c r="E962" s="40"/>
      <c r="F962" s="218" t="s">
        <v>867</v>
      </c>
      <c r="G962" s="40"/>
      <c r="H962" s="40"/>
      <c r="I962" s="219"/>
      <c r="J962" s="40"/>
      <c r="K962" s="40"/>
      <c r="L962" s="44"/>
      <c r="M962" s="220"/>
      <c r="N962" s="221"/>
      <c r="O962" s="84"/>
      <c r="P962" s="84"/>
      <c r="Q962" s="84"/>
      <c r="R962" s="84"/>
      <c r="S962" s="84"/>
      <c r="T962" s="85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T962" s="17" t="s">
        <v>169</v>
      </c>
      <c r="AU962" s="17" t="s">
        <v>167</v>
      </c>
    </row>
    <row r="963" s="13" customFormat="1">
      <c r="A963" s="13"/>
      <c r="B963" s="222"/>
      <c r="C963" s="223"/>
      <c r="D963" s="217" t="s">
        <v>171</v>
      </c>
      <c r="E963" s="224" t="s">
        <v>19</v>
      </c>
      <c r="F963" s="225" t="s">
        <v>868</v>
      </c>
      <c r="G963" s="223"/>
      <c r="H963" s="224" t="s">
        <v>19</v>
      </c>
      <c r="I963" s="226"/>
      <c r="J963" s="223"/>
      <c r="K963" s="223"/>
      <c r="L963" s="227"/>
      <c r="M963" s="228"/>
      <c r="N963" s="229"/>
      <c r="O963" s="229"/>
      <c r="P963" s="229"/>
      <c r="Q963" s="229"/>
      <c r="R963" s="229"/>
      <c r="S963" s="229"/>
      <c r="T963" s="230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1" t="s">
        <v>171</v>
      </c>
      <c r="AU963" s="231" t="s">
        <v>167</v>
      </c>
      <c r="AV963" s="13" t="s">
        <v>79</v>
      </c>
      <c r="AW963" s="13" t="s">
        <v>33</v>
      </c>
      <c r="AX963" s="13" t="s">
        <v>71</v>
      </c>
      <c r="AY963" s="231" t="s">
        <v>157</v>
      </c>
    </row>
    <row r="964" s="14" customFormat="1">
      <c r="A964" s="14"/>
      <c r="B964" s="232"/>
      <c r="C964" s="233"/>
      <c r="D964" s="217" t="s">
        <v>171</v>
      </c>
      <c r="E964" s="234" t="s">
        <v>19</v>
      </c>
      <c r="F964" s="235" t="s">
        <v>869</v>
      </c>
      <c r="G964" s="233"/>
      <c r="H964" s="236">
        <v>3.2000000000000002</v>
      </c>
      <c r="I964" s="237"/>
      <c r="J964" s="233"/>
      <c r="K964" s="233"/>
      <c r="L964" s="238"/>
      <c r="M964" s="239"/>
      <c r="N964" s="240"/>
      <c r="O964" s="240"/>
      <c r="P964" s="240"/>
      <c r="Q964" s="240"/>
      <c r="R964" s="240"/>
      <c r="S964" s="240"/>
      <c r="T964" s="241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2" t="s">
        <v>171</v>
      </c>
      <c r="AU964" s="242" t="s">
        <v>167</v>
      </c>
      <c r="AV964" s="14" t="s">
        <v>167</v>
      </c>
      <c r="AW964" s="14" t="s">
        <v>33</v>
      </c>
      <c r="AX964" s="14" t="s">
        <v>71</v>
      </c>
      <c r="AY964" s="242" t="s">
        <v>157</v>
      </c>
    </row>
    <row r="965" s="13" customFormat="1">
      <c r="A965" s="13"/>
      <c r="B965" s="222"/>
      <c r="C965" s="223"/>
      <c r="D965" s="217" t="s">
        <v>171</v>
      </c>
      <c r="E965" s="224" t="s">
        <v>19</v>
      </c>
      <c r="F965" s="225" t="s">
        <v>870</v>
      </c>
      <c r="G965" s="223"/>
      <c r="H965" s="224" t="s">
        <v>19</v>
      </c>
      <c r="I965" s="226"/>
      <c r="J965" s="223"/>
      <c r="K965" s="223"/>
      <c r="L965" s="227"/>
      <c r="M965" s="228"/>
      <c r="N965" s="229"/>
      <c r="O965" s="229"/>
      <c r="P965" s="229"/>
      <c r="Q965" s="229"/>
      <c r="R965" s="229"/>
      <c r="S965" s="229"/>
      <c r="T965" s="230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1" t="s">
        <v>171</v>
      </c>
      <c r="AU965" s="231" t="s">
        <v>167</v>
      </c>
      <c r="AV965" s="13" t="s">
        <v>79</v>
      </c>
      <c r="AW965" s="13" t="s">
        <v>33</v>
      </c>
      <c r="AX965" s="13" t="s">
        <v>71</v>
      </c>
      <c r="AY965" s="231" t="s">
        <v>157</v>
      </c>
    </row>
    <row r="966" s="14" customFormat="1">
      <c r="A966" s="14"/>
      <c r="B966" s="232"/>
      <c r="C966" s="233"/>
      <c r="D966" s="217" t="s">
        <v>171</v>
      </c>
      <c r="E966" s="234" t="s">
        <v>19</v>
      </c>
      <c r="F966" s="235" t="s">
        <v>871</v>
      </c>
      <c r="G966" s="233"/>
      <c r="H966" s="236">
        <v>2.7999999999999998</v>
      </c>
      <c r="I966" s="237"/>
      <c r="J966" s="233"/>
      <c r="K966" s="233"/>
      <c r="L966" s="238"/>
      <c r="M966" s="239"/>
      <c r="N966" s="240"/>
      <c r="O966" s="240"/>
      <c r="P966" s="240"/>
      <c r="Q966" s="240"/>
      <c r="R966" s="240"/>
      <c r="S966" s="240"/>
      <c r="T966" s="241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42" t="s">
        <v>171</v>
      </c>
      <c r="AU966" s="242" t="s">
        <v>167</v>
      </c>
      <c r="AV966" s="14" t="s">
        <v>167</v>
      </c>
      <c r="AW966" s="14" t="s">
        <v>33</v>
      </c>
      <c r="AX966" s="14" t="s">
        <v>71</v>
      </c>
      <c r="AY966" s="242" t="s">
        <v>157</v>
      </c>
    </row>
    <row r="967" s="15" customFormat="1">
      <c r="A967" s="15"/>
      <c r="B967" s="243"/>
      <c r="C967" s="244"/>
      <c r="D967" s="217" t="s">
        <v>171</v>
      </c>
      <c r="E967" s="245" t="s">
        <v>19</v>
      </c>
      <c r="F967" s="246" t="s">
        <v>191</v>
      </c>
      <c r="G967" s="244"/>
      <c r="H967" s="247">
        <v>6</v>
      </c>
      <c r="I967" s="248"/>
      <c r="J967" s="244"/>
      <c r="K967" s="244"/>
      <c r="L967" s="249"/>
      <c r="M967" s="250"/>
      <c r="N967" s="251"/>
      <c r="O967" s="251"/>
      <c r="P967" s="251"/>
      <c r="Q967" s="251"/>
      <c r="R967" s="251"/>
      <c r="S967" s="251"/>
      <c r="T967" s="252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53" t="s">
        <v>171</v>
      </c>
      <c r="AU967" s="253" t="s">
        <v>167</v>
      </c>
      <c r="AV967" s="15" t="s">
        <v>166</v>
      </c>
      <c r="AW967" s="15" t="s">
        <v>33</v>
      </c>
      <c r="AX967" s="15" t="s">
        <v>79</v>
      </c>
      <c r="AY967" s="253" t="s">
        <v>157</v>
      </c>
    </row>
    <row r="968" s="2" customFormat="1" ht="14.4" customHeight="1">
      <c r="A968" s="38"/>
      <c r="B968" s="39"/>
      <c r="C968" s="254" t="s">
        <v>872</v>
      </c>
      <c r="D968" s="254" t="s">
        <v>202</v>
      </c>
      <c r="E968" s="255" t="s">
        <v>873</v>
      </c>
      <c r="F968" s="256" t="s">
        <v>874</v>
      </c>
      <c r="G968" s="257" t="s">
        <v>751</v>
      </c>
      <c r="H968" s="258">
        <v>1</v>
      </c>
      <c r="I968" s="259"/>
      <c r="J968" s="260">
        <f>ROUND(I968*H968,2)</f>
        <v>0</v>
      </c>
      <c r="K968" s="256" t="s">
        <v>165</v>
      </c>
      <c r="L968" s="261"/>
      <c r="M968" s="262" t="s">
        <v>19</v>
      </c>
      <c r="N968" s="263" t="s">
        <v>43</v>
      </c>
      <c r="O968" s="84"/>
      <c r="P968" s="213">
        <f>O968*H968</f>
        <v>0</v>
      </c>
      <c r="Q968" s="213">
        <v>0.0032000000000000002</v>
      </c>
      <c r="R968" s="213">
        <f>Q968*H968</f>
        <v>0.0032000000000000002</v>
      </c>
      <c r="S968" s="213">
        <v>0</v>
      </c>
      <c r="T968" s="214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15" t="s">
        <v>393</v>
      </c>
      <c r="AT968" s="215" t="s">
        <v>202</v>
      </c>
      <c r="AU968" s="215" t="s">
        <v>167</v>
      </c>
      <c r="AY968" s="17" t="s">
        <v>157</v>
      </c>
      <c r="BE968" s="216">
        <f>IF(N968="základní",J968,0)</f>
        <v>0</v>
      </c>
      <c r="BF968" s="216">
        <f>IF(N968="snížená",J968,0)</f>
        <v>0</v>
      </c>
      <c r="BG968" s="216">
        <f>IF(N968="zákl. přenesená",J968,0)</f>
        <v>0</v>
      </c>
      <c r="BH968" s="216">
        <f>IF(N968="sníž. přenesená",J968,0)</f>
        <v>0</v>
      </c>
      <c r="BI968" s="216">
        <f>IF(N968="nulová",J968,0)</f>
        <v>0</v>
      </c>
      <c r="BJ968" s="17" t="s">
        <v>167</v>
      </c>
      <c r="BK968" s="216">
        <f>ROUND(I968*H968,2)</f>
        <v>0</v>
      </c>
      <c r="BL968" s="17" t="s">
        <v>316</v>
      </c>
      <c r="BM968" s="215" t="s">
        <v>875</v>
      </c>
    </row>
    <row r="969" s="2" customFormat="1">
      <c r="A969" s="38"/>
      <c r="B969" s="39"/>
      <c r="C969" s="40"/>
      <c r="D969" s="217" t="s">
        <v>169</v>
      </c>
      <c r="E969" s="40"/>
      <c r="F969" s="218" t="s">
        <v>874</v>
      </c>
      <c r="G969" s="40"/>
      <c r="H969" s="40"/>
      <c r="I969" s="219"/>
      <c r="J969" s="40"/>
      <c r="K969" s="40"/>
      <c r="L969" s="44"/>
      <c r="M969" s="220"/>
      <c r="N969" s="221"/>
      <c r="O969" s="84"/>
      <c r="P969" s="84"/>
      <c r="Q969" s="84"/>
      <c r="R969" s="84"/>
      <c r="S969" s="84"/>
      <c r="T969" s="85"/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T969" s="17" t="s">
        <v>169</v>
      </c>
      <c r="AU969" s="17" t="s">
        <v>167</v>
      </c>
    </row>
    <row r="970" s="2" customFormat="1" ht="24.15" customHeight="1">
      <c r="A970" s="38"/>
      <c r="B970" s="39"/>
      <c r="C970" s="254" t="s">
        <v>876</v>
      </c>
      <c r="D970" s="254" t="s">
        <v>202</v>
      </c>
      <c r="E970" s="255" t="s">
        <v>877</v>
      </c>
      <c r="F970" s="256" t="s">
        <v>878</v>
      </c>
      <c r="G970" s="257" t="s">
        <v>751</v>
      </c>
      <c r="H970" s="258">
        <v>1</v>
      </c>
      <c r="I970" s="259"/>
      <c r="J970" s="260">
        <f>ROUND(I970*H970,2)</f>
        <v>0</v>
      </c>
      <c r="K970" s="256" t="s">
        <v>165</v>
      </c>
      <c r="L970" s="261"/>
      <c r="M970" s="262" t="s">
        <v>19</v>
      </c>
      <c r="N970" s="263" t="s">
        <v>43</v>
      </c>
      <c r="O970" s="84"/>
      <c r="P970" s="213">
        <f>O970*H970</f>
        <v>0</v>
      </c>
      <c r="Q970" s="213">
        <v>0.0028</v>
      </c>
      <c r="R970" s="213">
        <f>Q970*H970</f>
        <v>0.0028</v>
      </c>
      <c r="S970" s="213">
        <v>0</v>
      </c>
      <c r="T970" s="214">
        <f>S970*H970</f>
        <v>0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215" t="s">
        <v>393</v>
      </c>
      <c r="AT970" s="215" t="s">
        <v>202</v>
      </c>
      <c r="AU970" s="215" t="s">
        <v>167</v>
      </c>
      <c r="AY970" s="17" t="s">
        <v>157</v>
      </c>
      <c r="BE970" s="216">
        <f>IF(N970="základní",J970,0)</f>
        <v>0</v>
      </c>
      <c r="BF970" s="216">
        <f>IF(N970="snížená",J970,0)</f>
        <v>0</v>
      </c>
      <c r="BG970" s="216">
        <f>IF(N970="zákl. přenesená",J970,0)</f>
        <v>0</v>
      </c>
      <c r="BH970" s="216">
        <f>IF(N970="sníž. přenesená",J970,0)</f>
        <v>0</v>
      </c>
      <c r="BI970" s="216">
        <f>IF(N970="nulová",J970,0)</f>
        <v>0</v>
      </c>
      <c r="BJ970" s="17" t="s">
        <v>167</v>
      </c>
      <c r="BK970" s="216">
        <f>ROUND(I970*H970,2)</f>
        <v>0</v>
      </c>
      <c r="BL970" s="17" t="s">
        <v>316</v>
      </c>
      <c r="BM970" s="215" t="s">
        <v>879</v>
      </c>
    </row>
    <row r="971" s="2" customFormat="1">
      <c r="A971" s="38"/>
      <c r="B971" s="39"/>
      <c r="C971" s="40"/>
      <c r="D971" s="217" t="s">
        <v>169</v>
      </c>
      <c r="E971" s="40"/>
      <c r="F971" s="218" t="s">
        <v>878</v>
      </c>
      <c r="G971" s="40"/>
      <c r="H971" s="40"/>
      <c r="I971" s="219"/>
      <c r="J971" s="40"/>
      <c r="K971" s="40"/>
      <c r="L971" s="44"/>
      <c r="M971" s="220"/>
      <c r="N971" s="221"/>
      <c r="O971" s="84"/>
      <c r="P971" s="84"/>
      <c r="Q971" s="84"/>
      <c r="R971" s="84"/>
      <c r="S971" s="84"/>
      <c r="T971" s="85"/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T971" s="17" t="s">
        <v>169</v>
      </c>
      <c r="AU971" s="17" t="s">
        <v>167</v>
      </c>
    </row>
    <row r="972" s="2" customFormat="1" ht="24.15" customHeight="1">
      <c r="A972" s="38"/>
      <c r="B972" s="39"/>
      <c r="C972" s="204" t="s">
        <v>880</v>
      </c>
      <c r="D972" s="204" t="s">
        <v>161</v>
      </c>
      <c r="E972" s="205" t="s">
        <v>881</v>
      </c>
      <c r="F972" s="206" t="s">
        <v>882</v>
      </c>
      <c r="G972" s="207" t="s">
        <v>626</v>
      </c>
      <c r="H972" s="264"/>
      <c r="I972" s="209"/>
      <c r="J972" s="210">
        <f>ROUND(I972*H972,2)</f>
        <v>0</v>
      </c>
      <c r="K972" s="206" t="s">
        <v>165</v>
      </c>
      <c r="L972" s="44"/>
      <c r="M972" s="211" t="s">
        <v>19</v>
      </c>
      <c r="N972" s="212" t="s">
        <v>43</v>
      </c>
      <c r="O972" s="84"/>
      <c r="P972" s="213">
        <f>O972*H972</f>
        <v>0</v>
      </c>
      <c r="Q972" s="213">
        <v>0</v>
      </c>
      <c r="R972" s="213">
        <f>Q972*H972</f>
        <v>0</v>
      </c>
      <c r="S972" s="213">
        <v>0</v>
      </c>
      <c r="T972" s="214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215" t="s">
        <v>316</v>
      </c>
      <c r="AT972" s="215" t="s">
        <v>161</v>
      </c>
      <c r="AU972" s="215" t="s">
        <v>167</v>
      </c>
      <c r="AY972" s="17" t="s">
        <v>157</v>
      </c>
      <c r="BE972" s="216">
        <f>IF(N972="základní",J972,0)</f>
        <v>0</v>
      </c>
      <c r="BF972" s="216">
        <f>IF(N972="snížená",J972,0)</f>
        <v>0</v>
      </c>
      <c r="BG972" s="216">
        <f>IF(N972="zákl. přenesená",J972,0)</f>
        <v>0</v>
      </c>
      <c r="BH972" s="216">
        <f>IF(N972="sníž. přenesená",J972,0)</f>
        <v>0</v>
      </c>
      <c r="BI972" s="216">
        <f>IF(N972="nulová",J972,0)</f>
        <v>0</v>
      </c>
      <c r="BJ972" s="17" t="s">
        <v>167</v>
      </c>
      <c r="BK972" s="216">
        <f>ROUND(I972*H972,2)</f>
        <v>0</v>
      </c>
      <c r="BL972" s="17" t="s">
        <v>316</v>
      </c>
      <c r="BM972" s="215" t="s">
        <v>883</v>
      </c>
    </row>
    <row r="973" s="2" customFormat="1">
      <c r="A973" s="38"/>
      <c r="B973" s="39"/>
      <c r="C973" s="40"/>
      <c r="D973" s="217" t="s">
        <v>169</v>
      </c>
      <c r="E973" s="40"/>
      <c r="F973" s="218" t="s">
        <v>884</v>
      </c>
      <c r="G973" s="40"/>
      <c r="H973" s="40"/>
      <c r="I973" s="219"/>
      <c r="J973" s="40"/>
      <c r="K973" s="40"/>
      <c r="L973" s="44"/>
      <c r="M973" s="220"/>
      <c r="N973" s="221"/>
      <c r="O973" s="84"/>
      <c r="P973" s="84"/>
      <c r="Q973" s="84"/>
      <c r="R973" s="84"/>
      <c r="S973" s="84"/>
      <c r="T973" s="85"/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T973" s="17" t="s">
        <v>169</v>
      </c>
      <c r="AU973" s="17" t="s">
        <v>167</v>
      </c>
    </row>
    <row r="974" s="12" customFormat="1" ht="22.8" customHeight="1">
      <c r="A974" s="12"/>
      <c r="B974" s="188"/>
      <c r="C974" s="189"/>
      <c r="D974" s="190" t="s">
        <v>70</v>
      </c>
      <c r="E974" s="202" t="s">
        <v>885</v>
      </c>
      <c r="F974" s="202" t="s">
        <v>886</v>
      </c>
      <c r="G974" s="189"/>
      <c r="H974" s="189"/>
      <c r="I974" s="192"/>
      <c r="J974" s="203">
        <f>BK974</f>
        <v>0</v>
      </c>
      <c r="K974" s="189"/>
      <c r="L974" s="194"/>
      <c r="M974" s="195"/>
      <c r="N974" s="196"/>
      <c r="O974" s="196"/>
      <c r="P974" s="197">
        <f>SUM(P975:P1029)</f>
        <v>0</v>
      </c>
      <c r="Q974" s="196"/>
      <c r="R974" s="197">
        <f>SUM(R975:R1029)</f>
        <v>0.17329549999999999</v>
      </c>
      <c r="S974" s="196"/>
      <c r="T974" s="198">
        <f>SUM(T975:T1029)</f>
        <v>0.49362819999999996</v>
      </c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R974" s="199" t="s">
        <v>167</v>
      </c>
      <c r="AT974" s="200" t="s">
        <v>70</v>
      </c>
      <c r="AU974" s="200" t="s">
        <v>79</v>
      </c>
      <c r="AY974" s="199" t="s">
        <v>157</v>
      </c>
      <c r="BK974" s="201">
        <f>SUM(BK975:BK1029)</f>
        <v>0</v>
      </c>
    </row>
    <row r="975" s="2" customFormat="1" ht="24.15" customHeight="1">
      <c r="A975" s="38"/>
      <c r="B975" s="39"/>
      <c r="C975" s="204" t="s">
        <v>887</v>
      </c>
      <c r="D975" s="204" t="s">
        <v>161</v>
      </c>
      <c r="E975" s="205" t="s">
        <v>888</v>
      </c>
      <c r="F975" s="206" t="s">
        <v>889</v>
      </c>
      <c r="G975" s="207" t="s">
        <v>164</v>
      </c>
      <c r="H975" s="208">
        <v>5.0599999999999996</v>
      </c>
      <c r="I975" s="209"/>
      <c r="J975" s="210">
        <f>ROUND(I975*H975,2)</f>
        <v>0</v>
      </c>
      <c r="K975" s="206" t="s">
        <v>165</v>
      </c>
      <c r="L975" s="44"/>
      <c r="M975" s="211" t="s">
        <v>19</v>
      </c>
      <c r="N975" s="212" t="s">
        <v>43</v>
      </c>
      <c r="O975" s="84"/>
      <c r="P975" s="213">
        <f>O975*H975</f>
        <v>0</v>
      </c>
      <c r="Q975" s="213">
        <v>5.0000000000000002E-05</v>
      </c>
      <c r="R975" s="213">
        <f>Q975*H975</f>
        <v>0.00025299999999999997</v>
      </c>
      <c r="S975" s="213">
        <v>0</v>
      </c>
      <c r="T975" s="214">
        <f>S975*H975</f>
        <v>0</v>
      </c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R975" s="215" t="s">
        <v>316</v>
      </c>
      <c r="AT975" s="215" t="s">
        <v>161</v>
      </c>
      <c r="AU975" s="215" t="s">
        <v>167</v>
      </c>
      <c r="AY975" s="17" t="s">
        <v>157</v>
      </c>
      <c r="BE975" s="216">
        <f>IF(N975="základní",J975,0)</f>
        <v>0</v>
      </c>
      <c r="BF975" s="216">
        <f>IF(N975="snížená",J975,0)</f>
        <v>0</v>
      </c>
      <c r="BG975" s="216">
        <f>IF(N975="zákl. přenesená",J975,0)</f>
        <v>0</v>
      </c>
      <c r="BH975" s="216">
        <f>IF(N975="sníž. přenesená",J975,0)</f>
        <v>0</v>
      </c>
      <c r="BI975" s="216">
        <f>IF(N975="nulová",J975,0)</f>
        <v>0</v>
      </c>
      <c r="BJ975" s="17" t="s">
        <v>167</v>
      </c>
      <c r="BK975" s="216">
        <f>ROUND(I975*H975,2)</f>
        <v>0</v>
      </c>
      <c r="BL975" s="17" t="s">
        <v>316</v>
      </c>
      <c r="BM975" s="215" t="s">
        <v>890</v>
      </c>
    </row>
    <row r="976" s="2" customFormat="1">
      <c r="A976" s="38"/>
      <c r="B976" s="39"/>
      <c r="C976" s="40"/>
      <c r="D976" s="217" t="s">
        <v>169</v>
      </c>
      <c r="E976" s="40"/>
      <c r="F976" s="218" t="s">
        <v>891</v>
      </c>
      <c r="G976" s="40"/>
      <c r="H976" s="40"/>
      <c r="I976" s="219"/>
      <c r="J976" s="40"/>
      <c r="K976" s="40"/>
      <c r="L976" s="44"/>
      <c r="M976" s="220"/>
      <c r="N976" s="221"/>
      <c r="O976" s="84"/>
      <c r="P976" s="84"/>
      <c r="Q976" s="84"/>
      <c r="R976" s="84"/>
      <c r="S976" s="84"/>
      <c r="T976" s="85"/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T976" s="17" t="s">
        <v>169</v>
      </c>
      <c r="AU976" s="17" t="s">
        <v>167</v>
      </c>
    </row>
    <row r="977" s="13" customFormat="1">
      <c r="A977" s="13"/>
      <c r="B977" s="222"/>
      <c r="C977" s="223"/>
      <c r="D977" s="217" t="s">
        <v>171</v>
      </c>
      <c r="E977" s="224" t="s">
        <v>19</v>
      </c>
      <c r="F977" s="225" t="s">
        <v>233</v>
      </c>
      <c r="G977" s="223"/>
      <c r="H977" s="224" t="s">
        <v>19</v>
      </c>
      <c r="I977" s="226"/>
      <c r="J977" s="223"/>
      <c r="K977" s="223"/>
      <c r="L977" s="227"/>
      <c r="M977" s="228"/>
      <c r="N977" s="229"/>
      <c r="O977" s="229"/>
      <c r="P977" s="229"/>
      <c r="Q977" s="229"/>
      <c r="R977" s="229"/>
      <c r="S977" s="229"/>
      <c r="T977" s="230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1" t="s">
        <v>171</v>
      </c>
      <c r="AU977" s="231" t="s">
        <v>167</v>
      </c>
      <c r="AV977" s="13" t="s">
        <v>79</v>
      </c>
      <c r="AW977" s="13" t="s">
        <v>33</v>
      </c>
      <c r="AX977" s="13" t="s">
        <v>71</v>
      </c>
      <c r="AY977" s="231" t="s">
        <v>157</v>
      </c>
    </row>
    <row r="978" s="14" customFormat="1">
      <c r="A978" s="14"/>
      <c r="B978" s="232"/>
      <c r="C978" s="233"/>
      <c r="D978" s="217" t="s">
        <v>171</v>
      </c>
      <c r="E978" s="234" t="s">
        <v>19</v>
      </c>
      <c r="F978" s="235" t="s">
        <v>476</v>
      </c>
      <c r="G978" s="233"/>
      <c r="H978" s="236">
        <v>5.0599999999999996</v>
      </c>
      <c r="I978" s="237"/>
      <c r="J978" s="233"/>
      <c r="K978" s="233"/>
      <c r="L978" s="238"/>
      <c r="M978" s="239"/>
      <c r="N978" s="240"/>
      <c r="O978" s="240"/>
      <c r="P978" s="240"/>
      <c r="Q978" s="240"/>
      <c r="R978" s="240"/>
      <c r="S978" s="240"/>
      <c r="T978" s="241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2" t="s">
        <v>171</v>
      </c>
      <c r="AU978" s="242" t="s">
        <v>167</v>
      </c>
      <c r="AV978" s="14" t="s">
        <v>167</v>
      </c>
      <c r="AW978" s="14" t="s">
        <v>33</v>
      </c>
      <c r="AX978" s="14" t="s">
        <v>79</v>
      </c>
      <c r="AY978" s="242" t="s">
        <v>157</v>
      </c>
    </row>
    <row r="979" s="2" customFormat="1" ht="24.15" customHeight="1">
      <c r="A979" s="38"/>
      <c r="B979" s="39"/>
      <c r="C979" s="204" t="s">
        <v>892</v>
      </c>
      <c r="D979" s="204" t="s">
        <v>161</v>
      </c>
      <c r="E979" s="205" t="s">
        <v>893</v>
      </c>
      <c r="F979" s="206" t="s">
        <v>894</v>
      </c>
      <c r="G979" s="207" t="s">
        <v>275</v>
      </c>
      <c r="H979" s="208">
        <v>6.7999999999999998</v>
      </c>
      <c r="I979" s="209"/>
      <c r="J979" s="210">
        <f>ROUND(I979*H979,2)</f>
        <v>0</v>
      </c>
      <c r="K979" s="206" t="s">
        <v>165</v>
      </c>
      <c r="L979" s="44"/>
      <c r="M979" s="211" t="s">
        <v>19</v>
      </c>
      <c r="N979" s="212" t="s">
        <v>43</v>
      </c>
      <c r="O979" s="84"/>
      <c r="P979" s="213">
        <f>O979*H979</f>
        <v>0</v>
      </c>
      <c r="Q979" s="213">
        <v>0.00034000000000000002</v>
      </c>
      <c r="R979" s="213">
        <f>Q979*H979</f>
        <v>0.0023120000000000003</v>
      </c>
      <c r="S979" s="213">
        <v>0</v>
      </c>
      <c r="T979" s="214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15" t="s">
        <v>316</v>
      </c>
      <c r="AT979" s="215" t="s">
        <v>161</v>
      </c>
      <c r="AU979" s="215" t="s">
        <v>167</v>
      </c>
      <c r="AY979" s="17" t="s">
        <v>157</v>
      </c>
      <c r="BE979" s="216">
        <f>IF(N979="základní",J979,0)</f>
        <v>0</v>
      </c>
      <c r="BF979" s="216">
        <f>IF(N979="snížená",J979,0)</f>
        <v>0</v>
      </c>
      <c r="BG979" s="216">
        <f>IF(N979="zákl. přenesená",J979,0)</f>
        <v>0</v>
      </c>
      <c r="BH979" s="216">
        <f>IF(N979="sníž. přenesená",J979,0)</f>
        <v>0</v>
      </c>
      <c r="BI979" s="216">
        <f>IF(N979="nulová",J979,0)</f>
        <v>0</v>
      </c>
      <c r="BJ979" s="17" t="s">
        <v>167</v>
      </c>
      <c r="BK979" s="216">
        <f>ROUND(I979*H979,2)</f>
        <v>0</v>
      </c>
      <c r="BL979" s="17" t="s">
        <v>316</v>
      </c>
      <c r="BM979" s="215" t="s">
        <v>895</v>
      </c>
    </row>
    <row r="980" s="2" customFormat="1">
      <c r="A980" s="38"/>
      <c r="B980" s="39"/>
      <c r="C980" s="40"/>
      <c r="D980" s="217" t="s">
        <v>169</v>
      </c>
      <c r="E980" s="40"/>
      <c r="F980" s="218" t="s">
        <v>896</v>
      </c>
      <c r="G980" s="40"/>
      <c r="H980" s="40"/>
      <c r="I980" s="219"/>
      <c r="J980" s="40"/>
      <c r="K980" s="40"/>
      <c r="L980" s="44"/>
      <c r="M980" s="220"/>
      <c r="N980" s="221"/>
      <c r="O980" s="84"/>
      <c r="P980" s="84"/>
      <c r="Q980" s="84"/>
      <c r="R980" s="84"/>
      <c r="S980" s="84"/>
      <c r="T980" s="85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T980" s="17" t="s">
        <v>169</v>
      </c>
      <c r="AU980" s="17" t="s">
        <v>167</v>
      </c>
    </row>
    <row r="981" s="13" customFormat="1">
      <c r="A981" s="13"/>
      <c r="B981" s="222"/>
      <c r="C981" s="223"/>
      <c r="D981" s="217" t="s">
        <v>171</v>
      </c>
      <c r="E981" s="224" t="s">
        <v>19</v>
      </c>
      <c r="F981" s="225" t="s">
        <v>233</v>
      </c>
      <c r="G981" s="223"/>
      <c r="H981" s="224" t="s">
        <v>19</v>
      </c>
      <c r="I981" s="226"/>
      <c r="J981" s="223"/>
      <c r="K981" s="223"/>
      <c r="L981" s="227"/>
      <c r="M981" s="228"/>
      <c r="N981" s="229"/>
      <c r="O981" s="229"/>
      <c r="P981" s="229"/>
      <c r="Q981" s="229"/>
      <c r="R981" s="229"/>
      <c r="S981" s="229"/>
      <c r="T981" s="230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1" t="s">
        <v>171</v>
      </c>
      <c r="AU981" s="231" t="s">
        <v>167</v>
      </c>
      <c r="AV981" s="13" t="s">
        <v>79</v>
      </c>
      <c r="AW981" s="13" t="s">
        <v>33</v>
      </c>
      <c r="AX981" s="13" t="s">
        <v>71</v>
      </c>
      <c r="AY981" s="231" t="s">
        <v>157</v>
      </c>
    </row>
    <row r="982" s="14" customFormat="1">
      <c r="A982" s="14"/>
      <c r="B982" s="232"/>
      <c r="C982" s="233"/>
      <c r="D982" s="217" t="s">
        <v>171</v>
      </c>
      <c r="E982" s="234" t="s">
        <v>19</v>
      </c>
      <c r="F982" s="235" t="s">
        <v>856</v>
      </c>
      <c r="G982" s="233"/>
      <c r="H982" s="236">
        <v>6.7999999999999998</v>
      </c>
      <c r="I982" s="237"/>
      <c r="J982" s="233"/>
      <c r="K982" s="233"/>
      <c r="L982" s="238"/>
      <c r="M982" s="239"/>
      <c r="N982" s="240"/>
      <c r="O982" s="240"/>
      <c r="P982" s="240"/>
      <c r="Q982" s="240"/>
      <c r="R982" s="240"/>
      <c r="S982" s="240"/>
      <c r="T982" s="241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2" t="s">
        <v>171</v>
      </c>
      <c r="AU982" s="242" t="s">
        <v>167</v>
      </c>
      <c r="AV982" s="14" t="s">
        <v>167</v>
      </c>
      <c r="AW982" s="14" t="s">
        <v>33</v>
      </c>
      <c r="AX982" s="14" t="s">
        <v>79</v>
      </c>
      <c r="AY982" s="242" t="s">
        <v>157</v>
      </c>
    </row>
    <row r="983" s="2" customFormat="1" ht="24.15" customHeight="1">
      <c r="A983" s="38"/>
      <c r="B983" s="39"/>
      <c r="C983" s="254" t="s">
        <v>897</v>
      </c>
      <c r="D983" s="254" t="s">
        <v>202</v>
      </c>
      <c r="E983" s="255" t="s">
        <v>898</v>
      </c>
      <c r="F983" s="256" t="s">
        <v>899</v>
      </c>
      <c r="G983" s="257" t="s">
        <v>275</v>
      </c>
      <c r="H983" s="258">
        <v>7.4800000000000004</v>
      </c>
      <c r="I983" s="259"/>
      <c r="J983" s="260">
        <f>ROUND(I983*H983,2)</f>
        <v>0</v>
      </c>
      <c r="K983" s="256" t="s">
        <v>165</v>
      </c>
      <c r="L983" s="261"/>
      <c r="M983" s="262" t="s">
        <v>19</v>
      </c>
      <c r="N983" s="263" t="s">
        <v>43</v>
      </c>
      <c r="O983" s="84"/>
      <c r="P983" s="213">
        <f>O983*H983</f>
        <v>0</v>
      </c>
      <c r="Q983" s="213">
        <v>0.00097000000000000005</v>
      </c>
      <c r="R983" s="213">
        <f>Q983*H983</f>
        <v>0.0072556000000000009</v>
      </c>
      <c r="S983" s="213">
        <v>0</v>
      </c>
      <c r="T983" s="214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15" t="s">
        <v>393</v>
      </c>
      <c r="AT983" s="215" t="s">
        <v>202</v>
      </c>
      <c r="AU983" s="215" t="s">
        <v>167</v>
      </c>
      <c r="AY983" s="17" t="s">
        <v>157</v>
      </c>
      <c r="BE983" s="216">
        <f>IF(N983="základní",J983,0)</f>
        <v>0</v>
      </c>
      <c r="BF983" s="216">
        <f>IF(N983="snížená",J983,0)</f>
        <v>0</v>
      </c>
      <c r="BG983" s="216">
        <f>IF(N983="zákl. přenesená",J983,0)</f>
        <v>0</v>
      </c>
      <c r="BH983" s="216">
        <f>IF(N983="sníž. přenesená",J983,0)</f>
        <v>0</v>
      </c>
      <c r="BI983" s="216">
        <f>IF(N983="nulová",J983,0)</f>
        <v>0</v>
      </c>
      <c r="BJ983" s="17" t="s">
        <v>167</v>
      </c>
      <c r="BK983" s="216">
        <f>ROUND(I983*H983,2)</f>
        <v>0</v>
      </c>
      <c r="BL983" s="17" t="s">
        <v>316</v>
      </c>
      <c r="BM983" s="215" t="s">
        <v>900</v>
      </c>
    </row>
    <row r="984" s="2" customFormat="1">
      <c r="A984" s="38"/>
      <c r="B984" s="39"/>
      <c r="C984" s="40"/>
      <c r="D984" s="217" t="s">
        <v>169</v>
      </c>
      <c r="E984" s="40"/>
      <c r="F984" s="218" t="s">
        <v>899</v>
      </c>
      <c r="G984" s="40"/>
      <c r="H984" s="40"/>
      <c r="I984" s="219"/>
      <c r="J984" s="40"/>
      <c r="K984" s="40"/>
      <c r="L984" s="44"/>
      <c r="M984" s="220"/>
      <c r="N984" s="221"/>
      <c r="O984" s="84"/>
      <c r="P984" s="84"/>
      <c r="Q984" s="84"/>
      <c r="R984" s="84"/>
      <c r="S984" s="84"/>
      <c r="T984" s="85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T984" s="17" t="s">
        <v>169</v>
      </c>
      <c r="AU984" s="17" t="s">
        <v>167</v>
      </c>
    </row>
    <row r="985" s="13" customFormat="1">
      <c r="A985" s="13"/>
      <c r="B985" s="222"/>
      <c r="C985" s="223"/>
      <c r="D985" s="217" t="s">
        <v>171</v>
      </c>
      <c r="E985" s="224" t="s">
        <v>19</v>
      </c>
      <c r="F985" s="225" t="s">
        <v>233</v>
      </c>
      <c r="G985" s="223"/>
      <c r="H985" s="224" t="s">
        <v>19</v>
      </c>
      <c r="I985" s="226"/>
      <c r="J985" s="223"/>
      <c r="K985" s="223"/>
      <c r="L985" s="227"/>
      <c r="M985" s="228"/>
      <c r="N985" s="229"/>
      <c r="O985" s="229"/>
      <c r="P985" s="229"/>
      <c r="Q985" s="229"/>
      <c r="R985" s="229"/>
      <c r="S985" s="229"/>
      <c r="T985" s="230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1" t="s">
        <v>171</v>
      </c>
      <c r="AU985" s="231" t="s">
        <v>167</v>
      </c>
      <c r="AV985" s="13" t="s">
        <v>79</v>
      </c>
      <c r="AW985" s="13" t="s">
        <v>33</v>
      </c>
      <c r="AX985" s="13" t="s">
        <v>71</v>
      </c>
      <c r="AY985" s="231" t="s">
        <v>157</v>
      </c>
    </row>
    <row r="986" s="14" customFormat="1">
      <c r="A986" s="14"/>
      <c r="B986" s="232"/>
      <c r="C986" s="233"/>
      <c r="D986" s="217" t="s">
        <v>171</v>
      </c>
      <c r="E986" s="234" t="s">
        <v>19</v>
      </c>
      <c r="F986" s="235" t="s">
        <v>856</v>
      </c>
      <c r="G986" s="233"/>
      <c r="H986" s="236">
        <v>6.7999999999999998</v>
      </c>
      <c r="I986" s="237"/>
      <c r="J986" s="233"/>
      <c r="K986" s="233"/>
      <c r="L986" s="238"/>
      <c r="M986" s="239"/>
      <c r="N986" s="240"/>
      <c r="O986" s="240"/>
      <c r="P986" s="240"/>
      <c r="Q986" s="240"/>
      <c r="R986" s="240"/>
      <c r="S986" s="240"/>
      <c r="T986" s="24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2" t="s">
        <v>171</v>
      </c>
      <c r="AU986" s="242" t="s">
        <v>167</v>
      </c>
      <c r="AV986" s="14" t="s">
        <v>167</v>
      </c>
      <c r="AW986" s="14" t="s">
        <v>33</v>
      </c>
      <c r="AX986" s="14" t="s">
        <v>79</v>
      </c>
      <c r="AY986" s="242" t="s">
        <v>157</v>
      </c>
    </row>
    <row r="987" s="14" customFormat="1">
      <c r="A987" s="14"/>
      <c r="B987" s="232"/>
      <c r="C987" s="233"/>
      <c r="D987" s="217" t="s">
        <v>171</v>
      </c>
      <c r="E987" s="233"/>
      <c r="F987" s="235" t="s">
        <v>901</v>
      </c>
      <c r="G987" s="233"/>
      <c r="H987" s="236">
        <v>7.4800000000000004</v>
      </c>
      <c r="I987" s="237"/>
      <c r="J987" s="233"/>
      <c r="K987" s="233"/>
      <c r="L987" s="238"/>
      <c r="M987" s="239"/>
      <c r="N987" s="240"/>
      <c r="O987" s="240"/>
      <c r="P987" s="240"/>
      <c r="Q987" s="240"/>
      <c r="R987" s="240"/>
      <c r="S987" s="240"/>
      <c r="T987" s="241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42" t="s">
        <v>171</v>
      </c>
      <c r="AU987" s="242" t="s">
        <v>167</v>
      </c>
      <c r="AV987" s="14" t="s">
        <v>167</v>
      </c>
      <c r="AW987" s="14" t="s">
        <v>4</v>
      </c>
      <c r="AX987" s="14" t="s">
        <v>79</v>
      </c>
      <c r="AY987" s="242" t="s">
        <v>157</v>
      </c>
    </row>
    <row r="988" s="2" customFormat="1" ht="37.8" customHeight="1">
      <c r="A988" s="38"/>
      <c r="B988" s="39"/>
      <c r="C988" s="254" t="s">
        <v>902</v>
      </c>
      <c r="D988" s="254" t="s">
        <v>202</v>
      </c>
      <c r="E988" s="255" t="s">
        <v>903</v>
      </c>
      <c r="F988" s="256" t="s">
        <v>904</v>
      </c>
      <c r="G988" s="257" t="s">
        <v>905</v>
      </c>
      <c r="H988" s="258">
        <v>2</v>
      </c>
      <c r="I988" s="259"/>
      <c r="J988" s="260">
        <f>ROUND(I988*H988,2)</f>
        <v>0</v>
      </c>
      <c r="K988" s="256" t="s">
        <v>165</v>
      </c>
      <c r="L988" s="261"/>
      <c r="M988" s="262" t="s">
        <v>19</v>
      </c>
      <c r="N988" s="263" t="s">
        <v>43</v>
      </c>
      <c r="O988" s="84"/>
      <c r="P988" s="213">
        <f>O988*H988</f>
        <v>0</v>
      </c>
      <c r="Q988" s="213">
        <v>0.00038000000000000002</v>
      </c>
      <c r="R988" s="213">
        <f>Q988*H988</f>
        <v>0.00076000000000000004</v>
      </c>
      <c r="S988" s="213">
        <v>0</v>
      </c>
      <c r="T988" s="214">
        <f>S988*H988</f>
        <v>0</v>
      </c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R988" s="215" t="s">
        <v>393</v>
      </c>
      <c r="AT988" s="215" t="s">
        <v>202</v>
      </c>
      <c r="AU988" s="215" t="s">
        <v>167</v>
      </c>
      <c r="AY988" s="17" t="s">
        <v>157</v>
      </c>
      <c r="BE988" s="216">
        <f>IF(N988="základní",J988,0)</f>
        <v>0</v>
      </c>
      <c r="BF988" s="216">
        <f>IF(N988="snížená",J988,0)</f>
        <v>0</v>
      </c>
      <c r="BG988" s="216">
        <f>IF(N988="zákl. přenesená",J988,0)</f>
        <v>0</v>
      </c>
      <c r="BH988" s="216">
        <f>IF(N988="sníž. přenesená",J988,0)</f>
        <v>0</v>
      </c>
      <c r="BI988" s="216">
        <f>IF(N988="nulová",J988,0)</f>
        <v>0</v>
      </c>
      <c r="BJ988" s="17" t="s">
        <v>167</v>
      </c>
      <c r="BK988" s="216">
        <f>ROUND(I988*H988,2)</f>
        <v>0</v>
      </c>
      <c r="BL988" s="17" t="s">
        <v>316</v>
      </c>
      <c r="BM988" s="215" t="s">
        <v>906</v>
      </c>
    </row>
    <row r="989" s="2" customFormat="1">
      <c r="A989" s="38"/>
      <c r="B989" s="39"/>
      <c r="C989" s="40"/>
      <c r="D989" s="217" t="s">
        <v>169</v>
      </c>
      <c r="E989" s="40"/>
      <c r="F989" s="218" t="s">
        <v>904</v>
      </c>
      <c r="G989" s="40"/>
      <c r="H989" s="40"/>
      <c r="I989" s="219"/>
      <c r="J989" s="40"/>
      <c r="K989" s="40"/>
      <c r="L989" s="44"/>
      <c r="M989" s="220"/>
      <c r="N989" s="221"/>
      <c r="O989" s="84"/>
      <c r="P989" s="84"/>
      <c r="Q989" s="84"/>
      <c r="R989" s="84"/>
      <c r="S989" s="84"/>
      <c r="T989" s="85"/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  <c r="AE989" s="38"/>
      <c r="AT989" s="17" t="s">
        <v>169</v>
      </c>
      <c r="AU989" s="17" t="s">
        <v>167</v>
      </c>
    </row>
    <row r="990" s="14" customFormat="1">
      <c r="A990" s="14"/>
      <c r="B990" s="232"/>
      <c r="C990" s="233"/>
      <c r="D990" s="217" t="s">
        <v>171</v>
      </c>
      <c r="E990" s="233"/>
      <c r="F990" s="235" t="s">
        <v>907</v>
      </c>
      <c r="G990" s="233"/>
      <c r="H990" s="236">
        <v>2</v>
      </c>
      <c r="I990" s="237"/>
      <c r="J990" s="233"/>
      <c r="K990" s="233"/>
      <c r="L990" s="238"/>
      <c r="M990" s="239"/>
      <c r="N990" s="240"/>
      <c r="O990" s="240"/>
      <c r="P990" s="240"/>
      <c r="Q990" s="240"/>
      <c r="R990" s="240"/>
      <c r="S990" s="240"/>
      <c r="T990" s="241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2" t="s">
        <v>171</v>
      </c>
      <c r="AU990" s="242" t="s">
        <v>167</v>
      </c>
      <c r="AV990" s="14" t="s">
        <v>167</v>
      </c>
      <c r="AW990" s="14" t="s">
        <v>4</v>
      </c>
      <c r="AX990" s="14" t="s">
        <v>79</v>
      </c>
      <c r="AY990" s="242" t="s">
        <v>157</v>
      </c>
    </row>
    <row r="991" s="2" customFormat="1" ht="14.4" customHeight="1">
      <c r="A991" s="38"/>
      <c r="B991" s="39"/>
      <c r="C991" s="204" t="s">
        <v>908</v>
      </c>
      <c r="D991" s="204" t="s">
        <v>161</v>
      </c>
      <c r="E991" s="205" t="s">
        <v>909</v>
      </c>
      <c r="F991" s="206" t="s">
        <v>910</v>
      </c>
      <c r="G991" s="207" t="s">
        <v>164</v>
      </c>
      <c r="H991" s="208">
        <v>5.0599999999999996</v>
      </c>
      <c r="I991" s="209"/>
      <c r="J991" s="210">
        <f>ROUND(I991*H991,2)</f>
        <v>0</v>
      </c>
      <c r="K991" s="206" t="s">
        <v>165</v>
      </c>
      <c r="L991" s="44"/>
      <c r="M991" s="211" t="s">
        <v>19</v>
      </c>
      <c r="N991" s="212" t="s">
        <v>43</v>
      </c>
      <c r="O991" s="84"/>
      <c r="P991" s="213">
        <f>O991*H991</f>
        <v>0</v>
      </c>
      <c r="Q991" s="213">
        <v>0.00029999999999999997</v>
      </c>
      <c r="R991" s="213">
        <f>Q991*H991</f>
        <v>0.0015179999999999998</v>
      </c>
      <c r="S991" s="213">
        <v>0</v>
      </c>
      <c r="T991" s="214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15" t="s">
        <v>316</v>
      </c>
      <c r="AT991" s="215" t="s">
        <v>161</v>
      </c>
      <c r="AU991" s="215" t="s">
        <v>167</v>
      </c>
      <c r="AY991" s="17" t="s">
        <v>157</v>
      </c>
      <c r="BE991" s="216">
        <f>IF(N991="základní",J991,0)</f>
        <v>0</v>
      </c>
      <c r="BF991" s="216">
        <f>IF(N991="snížená",J991,0)</f>
        <v>0</v>
      </c>
      <c r="BG991" s="216">
        <f>IF(N991="zákl. přenesená",J991,0)</f>
        <v>0</v>
      </c>
      <c r="BH991" s="216">
        <f>IF(N991="sníž. přenesená",J991,0)</f>
        <v>0</v>
      </c>
      <c r="BI991" s="216">
        <f>IF(N991="nulová",J991,0)</f>
        <v>0</v>
      </c>
      <c r="BJ991" s="17" t="s">
        <v>167</v>
      </c>
      <c r="BK991" s="216">
        <f>ROUND(I991*H991,2)</f>
        <v>0</v>
      </c>
      <c r="BL991" s="17" t="s">
        <v>316</v>
      </c>
      <c r="BM991" s="215" t="s">
        <v>911</v>
      </c>
    </row>
    <row r="992" s="2" customFormat="1">
      <c r="A992" s="38"/>
      <c r="B992" s="39"/>
      <c r="C992" s="40"/>
      <c r="D992" s="217" t="s">
        <v>169</v>
      </c>
      <c r="E992" s="40"/>
      <c r="F992" s="218" t="s">
        <v>912</v>
      </c>
      <c r="G992" s="40"/>
      <c r="H992" s="40"/>
      <c r="I992" s="219"/>
      <c r="J992" s="40"/>
      <c r="K992" s="40"/>
      <c r="L992" s="44"/>
      <c r="M992" s="220"/>
      <c r="N992" s="221"/>
      <c r="O992" s="84"/>
      <c r="P992" s="84"/>
      <c r="Q992" s="84"/>
      <c r="R992" s="84"/>
      <c r="S992" s="84"/>
      <c r="T992" s="85"/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T992" s="17" t="s">
        <v>169</v>
      </c>
      <c r="AU992" s="17" t="s">
        <v>167</v>
      </c>
    </row>
    <row r="993" s="13" customFormat="1">
      <c r="A993" s="13"/>
      <c r="B993" s="222"/>
      <c r="C993" s="223"/>
      <c r="D993" s="217" t="s">
        <v>171</v>
      </c>
      <c r="E993" s="224" t="s">
        <v>19</v>
      </c>
      <c r="F993" s="225" t="s">
        <v>233</v>
      </c>
      <c r="G993" s="223"/>
      <c r="H993" s="224" t="s">
        <v>19</v>
      </c>
      <c r="I993" s="226"/>
      <c r="J993" s="223"/>
      <c r="K993" s="223"/>
      <c r="L993" s="227"/>
      <c r="M993" s="228"/>
      <c r="N993" s="229"/>
      <c r="O993" s="229"/>
      <c r="P993" s="229"/>
      <c r="Q993" s="229"/>
      <c r="R993" s="229"/>
      <c r="S993" s="229"/>
      <c r="T993" s="230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1" t="s">
        <v>171</v>
      </c>
      <c r="AU993" s="231" t="s">
        <v>167</v>
      </c>
      <c r="AV993" s="13" t="s">
        <v>79</v>
      </c>
      <c r="AW993" s="13" t="s">
        <v>33</v>
      </c>
      <c r="AX993" s="13" t="s">
        <v>71</v>
      </c>
      <c r="AY993" s="231" t="s">
        <v>157</v>
      </c>
    </row>
    <row r="994" s="14" customFormat="1">
      <c r="A994" s="14"/>
      <c r="B994" s="232"/>
      <c r="C994" s="233"/>
      <c r="D994" s="217" t="s">
        <v>171</v>
      </c>
      <c r="E994" s="234" t="s">
        <v>19</v>
      </c>
      <c r="F994" s="235" t="s">
        <v>476</v>
      </c>
      <c r="G994" s="233"/>
      <c r="H994" s="236">
        <v>5.0599999999999996</v>
      </c>
      <c r="I994" s="237"/>
      <c r="J994" s="233"/>
      <c r="K994" s="233"/>
      <c r="L994" s="238"/>
      <c r="M994" s="239"/>
      <c r="N994" s="240"/>
      <c r="O994" s="240"/>
      <c r="P994" s="240"/>
      <c r="Q994" s="240"/>
      <c r="R994" s="240"/>
      <c r="S994" s="240"/>
      <c r="T994" s="241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42" t="s">
        <v>171</v>
      </c>
      <c r="AU994" s="242" t="s">
        <v>167</v>
      </c>
      <c r="AV994" s="14" t="s">
        <v>167</v>
      </c>
      <c r="AW994" s="14" t="s">
        <v>33</v>
      </c>
      <c r="AX994" s="14" t="s">
        <v>79</v>
      </c>
      <c r="AY994" s="242" t="s">
        <v>157</v>
      </c>
    </row>
    <row r="995" s="2" customFormat="1" ht="24.15" customHeight="1">
      <c r="A995" s="38"/>
      <c r="B995" s="39"/>
      <c r="C995" s="204" t="s">
        <v>913</v>
      </c>
      <c r="D995" s="204" t="s">
        <v>161</v>
      </c>
      <c r="E995" s="205" t="s">
        <v>914</v>
      </c>
      <c r="F995" s="206" t="s">
        <v>915</v>
      </c>
      <c r="G995" s="207" t="s">
        <v>275</v>
      </c>
      <c r="H995" s="208">
        <v>6.2000000000000002</v>
      </c>
      <c r="I995" s="209"/>
      <c r="J995" s="210">
        <f>ROUND(I995*H995,2)</f>
        <v>0</v>
      </c>
      <c r="K995" s="206" t="s">
        <v>165</v>
      </c>
      <c r="L995" s="44"/>
      <c r="M995" s="211" t="s">
        <v>19</v>
      </c>
      <c r="N995" s="212" t="s">
        <v>43</v>
      </c>
      <c r="O995" s="84"/>
      <c r="P995" s="213">
        <f>O995*H995</f>
        <v>0</v>
      </c>
      <c r="Q995" s="213">
        <v>0</v>
      </c>
      <c r="R995" s="213">
        <f>Q995*H995</f>
        <v>0</v>
      </c>
      <c r="S995" s="213">
        <v>0.01174</v>
      </c>
      <c r="T995" s="214">
        <f>S995*H995</f>
        <v>0.072788000000000005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15" t="s">
        <v>316</v>
      </c>
      <c r="AT995" s="215" t="s">
        <v>161</v>
      </c>
      <c r="AU995" s="215" t="s">
        <v>167</v>
      </c>
      <c r="AY995" s="17" t="s">
        <v>157</v>
      </c>
      <c r="BE995" s="216">
        <f>IF(N995="základní",J995,0)</f>
        <v>0</v>
      </c>
      <c r="BF995" s="216">
        <f>IF(N995="snížená",J995,0)</f>
        <v>0</v>
      </c>
      <c r="BG995" s="216">
        <f>IF(N995="zákl. přenesená",J995,0)</f>
        <v>0</v>
      </c>
      <c r="BH995" s="216">
        <f>IF(N995="sníž. přenesená",J995,0)</f>
        <v>0</v>
      </c>
      <c r="BI995" s="216">
        <f>IF(N995="nulová",J995,0)</f>
        <v>0</v>
      </c>
      <c r="BJ995" s="17" t="s">
        <v>167</v>
      </c>
      <c r="BK995" s="216">
        <f>ROUND(I995*H995,2)</f>
        <v>0</v>
      </c>
      <c r="BL995" s="17" t="s">
        <v>316</v>
      </c>
      <c r="BM995" s="215" t="s">
        <v>916</v>
      </c>
    </row>
    <row r="996" s="2" customFormat="1">
      <c r="A996" s="38"/>
      <c r="B996" s="39"/>
      <c r="C996" s="40"/>
      <c r="D996" s="217" t="s">
        <v>169</v>
      </c>
      <c r="E996" s="40"/>
      <c r="F996" s="218" t="s">
        <v>915</v>
      </c>
      <c r="G996" s="40"/>
      <c r="H996" s="40"/>
      <c r="I996" s="219"/>
      <c r="J996" s="40"/>
      <c r="K996" s="40"/>
      <c r="L996" s="44"/>
      <c r="M996" s="220"/>
      <c r="N996" s="221"/>
      <c r="O996" s="84"/>
      <c r="P996" s="84"/>
      <c r="Q996" s="84"/>
      <c r="R996" s="84"/>
      <c r="S996" s="84"/>
      <c r="T996" s="85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T996" s="17" t="s">
        <v>169</v>
      </c>
      <c r="AU996" s="17" t="s">
        <v>167</v>
      </c>
    </row>
    <row r="997" s="13" customFormat="1">
      <c r="A997" s="13"/>
      <c r="B997" s="222"/>
      <c r="C997" s="223"/>
      <c r="D997" s="217" t="s">
        <v>171</v>
      </c>
      <c r="E997" s="224" t="s">
        <v>19</v>
      </c>
      <c r="F997" s="225" t="s">
        <v>621</v>
      </c>
      <c r="G997" s="223"/>
      <c r="H997" s="224" t="s">
        <v>19</v>
      </c>
      <c r="I997" s="226"/>
      <c r="J997" s="223"/>
      <c r="K997" s="223"/>
      <c r="L997" s="227"/>
      <c r="M997" s="228"/>
      <c r="N997" s="229"/>
      <c r="O997" s="229"/>
      <c r="P997" s="229"/>
      <c r="Q997" s="229"/>
      <c r="R997" s="229"/>
      <c r="S997" s="229"/>
      <c r="T997" s="230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1" t="s">
        <v>171</v>
      </c>
      <c r="AU997" s="231" t="s">
        <v>167</v>
      </c>
      <c r="AV997" s="13" t="s">
        <v>79</v>
      </c>
      <c r="AW997" s="13" t="s">
        <v>33</v>
      </c>
      <c r="AX997" s="13" t="s">
        <v>71</v>
      </c>
      <c r="AY997" s="231" t="s">
        <v>157</v>
      </c>
    </row>
    <row r="998" s="14" customFormat="1">
      <c r="A998" s="14"/>
      <c r="B998" s="232"/>
      <c r="C998" s="233"/>
      <c r="D998" s="217" t="s">
        <v>171</v>
      </c>
      <c r="E998" s="234" t="s">
        <v>19</v>
      </c>
      <c r="F998" s="235" t="s">
        <v>917</v>
      </c>
      <c r="G998" s="233"/>
      <c r="H998" s="236">
        <v>6.2000000000000002</v>
      </c>
      <c r="I998" s="237"/>
      <c r="J998" s="233"/>
      <c r="K998" s="233"/>
      <c r="L998" s="238"/>
      <c r="M998" s="239"/>
      <c r="N998" s="240"/>
      <c r="O998" s="240"/>
      <c r="P998" s="240"/>
      <c r="Q998" s="240"/>
      <c r="R998" s="240"/>
      <c r="S998" s="240"/>
      <c r="T998" s="241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42" t="s">
        <v>171</v>
      </c>
      <c r="AU998" s="242" t="s">
        <v>167</v>
      </c>
      <c r="AV998" s="14" t="s">
        <v>167</v>
      </c>
      <c r="AW998" s="14" t="s">
        <v>33</v>
      </c>
      <c r="AX998" s="14" t="s">
        <v>79</v>
      </c>
      <c r="AY998" s="242" t="s">
        <v>157</v>
      </c>
    </row>
    <row r="999" s="2" customFormat="1" ht="24.15" customHeight="1">
      <c r="A999" s="38"/>
      <c r="B999" s="39"/>
      <c r="C999" s="204" t="s">
        <v>918</v>
      </c>
      <c r="D999" s="204" t="s">
        <v>161</v>
      </c>
      <c r="E999" s="205" t="s">
        <v>919</v>
      </c>
      <c r="F999" s="206" t="s">
        <v>920</v>
      </c>
      <c r="G999" s="207" t="s">
        <v>275</v>
      </c>
      <c r="H999" s="208">
        <v>6.2000000000000002</v>
      </c>
      <c r="I999" s="209"/>
      <c r="J999" s="210">
        <f>ROUND(I999*H999,2)</f>
        <v>0</v>
      </c>
      <c r="K999" s="206" t="s">
        <v>165</v>
      </c>
      <c r="L999" s="44"/>
      <c r="M999" s="211" t="s">
        <v>19</v>
      </c>
      <c r="N999" s="212" t="s">
        <v>43</v>
      </c>
      <c r="O999" s="84"/>
      <c r="P999" s="213">
        <f>O999*H999</f>
        <v>0</v>
      </c>
      <c r="Q999" s="213">
        <v>0.00073999999999999999</v>
      </c>
      <c r="R999" s="213">
        <f>Q999*H999</f>
        <v>0.0045880000000000001</v>
      </c>
      <c r="S999" s="213">
        <v>0</v>
      </c>
      <c r="T999" s="214">
        <f>S999*H999</f>
        <v>0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15" t="s">
        <v>316</v>
      </c>
      <c r="AT999" s="215" t="s">
        <v>161</v>
      </c>
      <c r="AU999" s="215" t="s">
        <v>167</v>
      </c>
      <c r="AY999" s="17" t="s">
        <v>157</v>
      </c>
      <c r="BE999" s="216">
        <f>IF(N999="základní",J999,0)</f>
        <v>0</v>
      </c>
      <c r="BF999" s="216">
        <f>IF(N999="snížená",J999,0)</f>
        <v>0</v>
      </c>
      <c r="BG999" s="216">
        <f>IF(N999="zákl. přenesená",J999,0)</f>
        <v>0</v>
      </c>
      <c r="BH999" s="216">
        <f>IF(N999="sníž. přenesená",J999,0)</f>
        <v>0</v>
      </c>
      <c r="BI999" s="216">
        <f>IF(N999="nulová",J999,0)</f>
        <v>0</v>
      </c>
      <c r="BJ999" s="17" t="s">
        <v>167</v>
      </c>
      <c r="BK999" s="216">
        <f>ROUND(I999*H999,2)</f>
        <v>0</v>
      </c>
      <c r="BL999" s="17" t="s">
        <v>316</v>
      </c>
      <c r="BM999" s="215" t="s">
        <v>921</v>
      </c>
    </row>
    <row r="1000" s="2" customFormat="1">
      <c r="A1000" s="38"/>
      <c r="B1000" s="39"/>
      <c r="C1000" s="40"/>
      <c r="D1000" s="217" t="s">
        <v>169</v>
      </c>
      <c r="E1000" s="40"/>
      <c r="F1000" s="218" t="s">
        <v>922</v>
      </c>
      <c r="G1000" s="40"/>
      <c r="H1000" s="40"/>
      <c r="I1000" s="219"/>
      <c r="J1000" s="40"/>
      <c r="K1000" s="40"/>
      <c r="L1000" s="44"/>
      <c r="M1000" s="220"/>
      <c r="N1000" s="221"/>
      <c r="O1000" s="84"/>
      <c r="P1000" s="84"/>
      <c r="Q1000" s="84"/>
      <c r="R1000" s="84"/>
      <c r="S1000" s="84"/>
      <c r="T1000" s="85"/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T1000" s="17" t="s">
        <v>169</v>
      </c>
      <c r="AU1000" s="17" t="s">
        <v>167</v>
      </c>
    </row>
    <row r="1001" s="13" customFormat="1">
      <c r="A1001" s="13"/>
      <c r="B1001" s="222"/>
      <c r="C1001" s="223"/>
      <c r="D1001" s="217" t="s">
        <v>171</v>
      </c>
      <c r="E1001" s="224" t="s">
        <v>19</v>
      </c>
      <c r="F1001" s="225" t="s">
        <v>621</v>
      </c>
      <c r="G1001" s="223"/>
      <c r="H1001" s="224" t="s">
        <v>19</v>
      </c>
      <c r="I1001" s="226"/>
      <c r="J1001" s="223"/>
      <c r="K1001" s="223"/>
      <c r="L1001" s="227"/>
      <c r="M1001" s="228"/>
      <c r="N1001" s="229"/>
      <c r="O1001" s="229"/>
      <c r="P1001" s="229"/>
      <c r="Q1001" s="229"/>
      <c r="R1001" s="229"/>
      <c r="S1001" s="229"/>
      <c r="T1001" s="230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1" t="s">
        <v>171</v>
      </c>
      <c r="AU1001" s="231" t="s">
        <v>167</v>
      </c>
      <c r="AV1001" s="13" t="s">
        <v>79</v>
      </c>
      <c r="AW1001" s="13" t="s">
        <v>33</v>
      </c>
      <c r="AX1001" s="13" t="s">
        <v>71</v>
      </c>
      <c r="AY1001" s="231" t="s">
        <v>157</v>
      </c>
    </row>
    <row r="1002" s="14" customFormat="1">
      <c r="A1002" s="14"/>
      <c r="B1002" s="232"/>
      <c r="C1002" s="233"/>
      <c r="D1002" s="217" t="s">
        <v>171</v>
      </c>
      <c r="E1002" s="234" t="s">
        <v>19</v>
      </c>
      <c r="F1002" s="235" t="s">
        <v>917</v>
      </c>
      <c r="G1002" s="233"/>
      <c r="H1002" s="236">
        <v>6.2000000000000002</v>
      </c>
      <c r="I1002" s="237"/>
      <c r="J1002" s="233"/>
      <c r="K1002" s="233"/>
      <c r="L1002" s="238"/>
      <c r="M1002" s="239"/>
      <c r="N1002" s="240"/>
      <c r="O1002" s="240"/>
      <c r="P1002" s="240"/>
      <c r="Q1002" s="240"/>
      <c r="R1002" s="240"/>
      <c r="S1002" s="240"/>
      <c r="T1002" s="241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2" t="s">
        <v>171</v>
      </c>
      <c r="AU1002" s="242" t="s">
        <v>167</v>
      </c>
      <c r="AV1002" s="14" t="s">
        <v>167</v>
      </c>
      <c r="AW1002" s="14" t="s">
        <v>33</v>
      </c>
      <c r="AX1002" s="14" t="s">
        <v>79</v>
      </c>
      <c r="AY1002" s="242" t="s">
        <v>157</v>
      </c>
    </row>
    <row r="1003" s="2" customFormat="1" ht="24.15" customHeight="1">
      <c r="A1003" s="38"/>
      <c r="B1003" s="39"/>
      <c r="C1003" s="254" t="s">
        <v>923</v>
      </c>
      <c r="D1003" s="254" t="s">
        <v>202</v>
      </c>
      <c r="E1003" s="255" t="s">
        <v>924</v>
      </c>
      <c r="F1003" s="256" t="s">
        <v>925</v>
      </c>
      <c r="G1003" s="257" t="s">
        <v>751</v>
      </c>
      <c r="H1003" s="258">
        <v>22.734000000000002</v>
      </c>
      <c r="I1003" s="259"/>
      <c r="J1003" s="260">
        <f>ROUND(I1003*H1003,2)</f>
        <v>0</v>
      </c>
      <c r="K1003" s="256" t="s">
        <v>165</v>
      </c>
      <c r="L1003" s="261"/>
      <c r="M1003" s="262" t="s">
        <v>19</v>
      </c>
      <c r="N1003" s="263" t="s">
        <v>43</v>
      </c>
      <c r="O1003" s="84"/>
      <c r="P1003" s="213">
        <f>O1003*H1003</f>
        <v>0</v>
      </c>
      <c r="Q1003" s="213">
        <v>0.00044999999999999999</v>
      </c>
      <c r="R1003" s="213">
        <f>Q1003*H1003</f>
        <v>0.010230300000000001</v>
      </c>
      <c r="S1003" s="213">
        <v>0</v>
      </c>
      <c r="T1003" s="214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15" t="s">
        <v>393</v>
      </c>
      <c r="AT1003" s="215" t="s">
        <v>202</v>
      </c>
      <c r="AU1003" s="215" t="s">
        <v>167</v>
      </c>
      <c r="AY1003" s="17" t="s">
        <v>157</v>
      </c>
      <c r="BE1003" s="216">
        <f>IF(N1003="základní",J1003,0)</f>
        <v>0</v>
      </c>
      <c r="BF1003" s="216">
        <f>IF(N1003="snížená",J1003,0)</f>
        <v>0</v>
      </c>
      <c r="BG1003" s="216">
        <f>IF(N1003="zákl. přenesená",J1003,0)</f>
        <v>0</v>
      </c>
      <c r="BH1003" s="216">
        <f>IF(N1003="sníž. přenesená",J1003,0)</f>
        <v>0</v>
      </c>
      <c r="BI1003" s="216">
        <f>IF(N1003="nulová",J1003,0)</f>
        <v>0</v>
      </c>
      <c r="BJ1003" s="17" t="s">
        <v>167</v>
      </c>
      <c r="BK1003" s="216">
        <f>ROUND(I1003*H1003,2)</f>
        <v>0</v>
      </c>
      <c r="BL1003" s="17" t="s">
        <v>316</v>
      </c>
      <c r="BM1003" s="215" t="s">
        <v>926</v>
      </c>
    </row>
    <row r="1004" s="2" customFormat="1">
      <c r="A1004" s="38"/>
      <c r="B1004" s="39"/>
      <c r="C1004" s="40"/>
      <c r="D1004" s="217" t="s">
        <v>169</v>
      </c>
      <c r="E1004" s="40"/>
      <c r="F1004" s="218" t="s">
        <v>925</v>
      </c>
      <c r="G1004" s="40"/>
      <c r="H1004" s="40"/>
      <c r="I1004" s="219"/>
      <c r="J1004" s="40"/>
      <c r="K1004" s="40"/>
      <c r="L1004" s="44"/>
      <c r="M1004" s="220"/>
      <c r="N1004" s="221"/>
      <c r="O1004" s="84"/>
      <c r="P1004" s="84"/>
      <c r="Q1004" s="84"/>
      <c r="R1004" s="84"/>
      <c r="S1004" s="84"/>
      <c r="T1004" s="85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169</v>
      </c>
      <c r="AU1004" s="17" t="s">
        <v>167</v>
      </c>
    </row>
    <row r="1005" s="14" customFormat="1">
      <c r="A1005" s="14"/>
      <c r="B1005" s="232"/>
      <c r="C1005" s="233"/>
      <c r="D1005" s="217" t="s">
        <v>171</v>
      </c>
      <c r="E1005" s="234" t="s">
        <v>19</v>
      </c>
      <c r="F1005" s="235" t="s">
        <v>927</v>
      </c>
      <c r="G1005" s="233"/>
      <c r="H1005" s="236">
        <v>20.667000000000002</v>
      </c>
      <c r="I1005" s="237"/>
      <c r="J1005" s="233"/>
      <c r="K1005" s="233"/>
      <c r="L1005" s="238"/>
      <c r="M1005" s="239"/>
      <c r="N1005" s="240"/>
      <c r="O1005" s="240"/>
      <c r="P1005" s="240"/>
      <c r="Q1005" s="240"/>
      <c r="R1005" s="240"/>
      <c r="S1005" s="240"/>
      <c r="T1005" s="241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42" t="s">
        <v>171</v>
      </c>
      <c r="AU1005" s="242" t="s">
        <v>167</v>
      </c>
      <c r="AV1005" s="14" t="s">
        <v>167</v>
      </c>
      <c r="AW1005" s="14" t="s">
        <v>33</v>
      </c>
      <c r="AX1005" s="14" t="s">
        <v>79</v>
      </c>
      <c r="AY1005" s="242" t="s">
        <v>157</v>
      </c>
    </row>
    <row r="1006" s="14" customFormat="1">
      <c r="A1006" s="14"/>
      <c r="B1006" s="232"/>
      <c r="C1006" s="233"/>
      <c r="D1006" s="217" t="s">
        <v>171</v>
      </c>
      <c r="E1006" s="233"/>
      <c r="F1006" s="235" t="s">
        <v>928</v>
      </c>
      <c r="G1006" s="233"/>
      <c r="H1006" s="236">
        <v>22.734000000000002</v>
      </c>
      <c r="I1006" s="237"/>
      <c r="J1006" s="233"/>
      <c r="K1006" s="233"/>
      <c r="L1006" s="238"/>
      <c r="M1006" s="239"/>
      <c r="N1006" s="240"/>
      <c r="O1006" s="240"/>
      <c r="P1006" s="240"/>
      <c r="Q1006" s="240"/>
      <c r="R1006" s="240"/>
      <c r="S1006" s="240"/>
      <c r="T1006" s="241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2" t="s">
        <v>171</v>
      </c>
      <c r="AU1006" s="242" t="s">
        <v>167</v>
      </c>
      <c r="AV1006" s="14" t="s">
        <v>167</v>
      </c>
      <c r="AW1006" s="14" t="s">
        <v>4</v>
      </c>
      <c r="AX1006" s="14" t="s">
        <v>79</v>
      </c>
      <c r="AY1006" s="242" t="s">
        <v>157</v>
      </c>
    </row>
    <row r="1007" s="2" customFormat="1" ht="24.15" customHeight="1">
      <c r="A1007" s="38"/>
      <c r="B1007" s="39"/>
      <c r="C1007" s="204" t="s">
        <v>929</v>
      </c>
      <c r="D1007" s="204" t="s">
        <v>161</v>
      </c>
      <c r="E1007" s="205" t="s">
        <v>930</v>
      </c>
      <c r="F1007" s="206" t="s">
        <v>931</v>
      </c>
      <c r="G1007" s="207" t="s">
        <v>164</v>
      </c>
      <c r="H1007" s="208">
        <v>5.0599999999999996</v>
      </c>
      <c r="I1007" s="209"/>
      <c r="J1007" s="210">
        <f>ROUND(I1007*H1007,2)</f>
        <v>0</v>
      </c>
      <c r="K1007" s="206" t="s">
        <v>165</v>
      </c>
      <c r="L1007" s="44"/>
      <c r="M1007" s="211" t="s">
        <v>19</v>
      </c>
      <c r="N1007" s="212" t="s">
        <v>43</v>
      </c>
      <c r="O1007" s="84"/>
      <c r="P1007" s="213">
        <f>O1007*H1007</f>
        <v>0</v>
      </c>
      <c r="Q1007" s="213">
        <v>0</v>
      </c>
      <c r="R1007" s="213">
        <f>Q1007*H1007</f>
        <v>0</v>
      </c>
      <c r="S1007" s="213">
        <v>0.083169999999999994</v>
      </c>
      <c r="T1007" s="214">
        <f>S1007*H1007</f>
        <v>0.42084019999999994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15" t="s">
        <v>316</v>
      </c>
      <c r="AT1007" s="215" t="s">
        <v>161</v>
      </c>
      <c r="AU1007" s="215" t="s">
        <v>167</v>
      </c>
      <c r="AY1007" s="17" t="s">
        <v>157</v>
      </c>
      <c r="BE1007" s="216">
        <f>IF(N1007="základní",J1007,0)</f>
        <v>0</v>
      </c>
      <c r="BF1007" s="216">
        <f>IF(N1007="snížená",J1007,0)</f>
        <v>0</v>
      </c>
      <c r="BG1007" s="216">
        <f>IF(N1007="zákl. přenesená",J1007,0)</f>
        <v>0</v>
      </c>
      <c r="BH1007" s="216">
        <f>IF(N1007="sníž. přenesená",J1007,0)</f>
        <v>0</v>
      </c>
      <c r="BI1007" s="216">
        <f>IF(N1007="nulová",J1007,0)</f>
        <v>0</v>
      </c>
      <c r="BJ1007" s="17" t="s">
        <v>167</v>
      </c>
      <c r="BK1007" s="216">
        <f>ROUND(I1007*H1007,2)</f>
        <v>0</v>
      </c>
      <c r="BL1007" s="17" t="s">
        <v>316</v>
      </c>
      <c r="BM1007" s="215" t="s">
        <v>932</v>
      </c>
    </row>
    <row r="1008" s="2" customFormat="1">
      <c r="A1008" s="38"/>
      <c r="B1008" s="39"/>
      <c r="C1008" s="40"/>
      <c r="D1008" s="217" t="s">
        <v>169</v>
      </c>
      <c r="E1008" s="40"/>
      <c r="F1008" s="218" t="s">
        <v>931</v>
      </c>
      <c r="G1008" s="40"/>
      <c r="H1008" s="40"/>
      <c r="I1008" s="219"/>
      <c r="J1008" s="40"/>
      <c r="K1008" s="40"/>
      <c r="L1008" s="44"/>
      <c r="M1008" s="220"/>
      <c r="N1008" s="221"/>
      <c r="O1008" s="84"/>
      <c r="P1008" s="84"/>
      <c r="Q1008" s="84"/>
      <c r="R1008" s="84"/>
      <c r="S1008" s="84"/>
      <c r="T1008" s="85"/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T1008" s="17" t="s">
        <v>169</v>
      </c>
      <c r="AU1008" s="17" t="s">
        <v>167</v>
      </c>
    </row>
    <row r="1009" s="13" customFormat="1">
      <c r="A1009" s="13"/>
      <c r="B1009" s="222"/>
      <c r="C1009" s="223"/>
      <c r="D1009" s="217" t="s">
        <v>171</v>
      </c>
      <c r="E1009" s="224" t="s">
        <v>19</v>
      </c>
      <c r="F1009" s="225" t="s">
        <v>233</v>
      </c>
      <c r="G1009" s="223"/>
      <c r="H1009" s="224" t="s">
        <v>19</v>
      </c>
      <c r="I1009" s="226"/>
      <c r="J1009" s="223"/>
      <c r="K1009" s="223"/>
      <c r="L1009" s="227"/>
      <c r="M1009" s="228"/>
      <c r="N1009" s="229"/>
      <c r="O1009" s="229"/>
      <c r="P1009" s="229"/>
      <c r="Q1009" s="229"/>
      <c r="R1009" s="229"/>
      <c r="S1009" s="229"/>
      <c r="T1009" s="230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1" t="s">
        <v>171</v>
      </c>
      <c r="AU1009" s="231" t="s">
        <v>167</v>
      </c>
      <c r="AV1009" s="13" t="s">
        <v>79</v>
      </c>
      <c r="AW1009" s="13" t="s">
        <v>33</v>
      </c>
      <c r="AX1009" s="13" t="s">
        <v>71</v>
      </c>
      <c r="AY1009" s="231" t="s">
        <v>157</v>
      </c>
    </row>
    <row r="1010" s="14" customFormat="1">
      <c r="A1010" s="14"/>
      <c r="B1010" s="232"/>
      <c r="C1010" s="233"/>
      <c r="D1010" s="217" t="s">
        <v>171</v>
      </c>
      <c r="E1010" s="234" t="s">
        <v>19</v>
      </c>
      <c r="F1010" s="235" t="s">
        <v>476</v>
      </c>
      <c r="G1010" s="233"/>
      <c r="H1010" s="236">
        <v>5.0599999999999996</v>
      </c>
      <c r="I1010" s="237"/>
      <c r="J1010" s="233"/>
      <c r="K1010" s="233"/>
      <c r="L1010" s="238"/>
      <c r="M1010" s="239"/>
      <c r="N1010" s="240"/>
      <c r="O1010" s="240"/>
      <c r="P1010" s="240"/>
      <c r="Q1010" s="240"/>
      <c r="R1010" s="240"/>
      <c r="S1010" s="240"/>
      <c r="T1010" s="241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42" t="s">
        <v>171</v>
      </c>
      <c r="AU1010" s="242" t="s">
        <v>167</v>
      </c>
      <c r="AV1010" s="14" t="s">
        <v>167</v>
      </c>
      <c r="AW1010" s="14" t="s">
        <v>33</v>
      </c>
      <c r="AX1010" s="14" t="s">
        <v>79</v>
      </c>
      <c r="AY1010" s="242" t="s">
        <v>157</v>
      </c>
    </row>
    <row r="1011" s="2" customFormat="1" ht="37.8" customHeight="1">
      <c r="A1011" s="38"/>
      <c r="B1011" s="39"/>
      <c r="C1011" s="204" t="s">
        <v>933</v>
      </c>
      <c r="D1011" s="204" t="s">
        <v>161</v>
      </c>
      <c r="E1011" s="205" t="s">
        <v>934</v>
      </c>
      <c r="F1011" s="206" t="s">
        <v>935</v>
      </c>
      <c r="G1011" s="207" t="s">
        <v>164</v>
      </c>
      <c r="H1011" s="208">
        <v>5.0599999999999996</v>
      </c>
      <c r="I1011" s="209"/>
      <c r="J1011" s="210">
        <f>ROUND(I1011*H1011,2)</f>
        <v>0</v>
      </c>
      <c r="K1011" s="206" t="s">
        <v>165</v>
      </c>
      <c r="L1011" s="44"/>
      <c r="M1011" s="211" t="s">
        <v>19</v>
      </c>
      <c r="N1011" s="212" t="s">
        <v>43</v>
      </c>
      <c r="O1011" s="84"/>
      <c r="P1011" s="213">
        <f>O1011*H1011</f>
        <v>0</v>
      </c>
      <c r="Q1011" s="213">
        <v>0.0068900000000000003</v>
      </c>
      <c r="R1011" s="213">
        <f>Q1011*H1011</f>
        <v>0.034863399999999996</v>
      </c>
      <c r="S1011" s="213">
        <v>0</v>
      </c>
      <c r="T1011" s="214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15" t="s">
        <v>316</v>
      </c>
      <c r="AT1011" s="215" t="s">
        <v>161</v>
      </c>
      <c r="AU1011" s="215" t="s">
        <v>167</v>
      </c>
      <c r="AY1011" s="17" t="s">
        <v>157</v>
      </c>
      <c r="BE1011" s="216">
        <f>IF(N1011="základní",J1011,0)</f>
        <v>0</v>
      </c>
      <c r="BF1011" s="216">
        <f>IF(N1011="snížená",J1011,0)</f>
        <v>0</v>
      </c>
      <c r="BG1011" s="216">
        <f>IF(N1011="zákl. přenesená",J1011,0)</f>
        <v>0</v>
      </c>
      <c r="BH1011" s="216">
        <f>IF(N1011="sníž. přenesená",J1011,0)</f>
        <v>0</v>
      </c>
      <c r="BI1011" s="216">
        <f>IF(N1011="nulová",J1011,0)</f>
        <v>0</v>
      </c>
      <c r="BJ1011" s="17" t="s">
        <v>167</v>
      </c>
      <c r="BK1011" s="216">
        <f>ROUND(I1011*H1011,2)</f>
        <v>0</v>
      </c>
      <c r="BL1011" s="17" t="s">
        <v>316</v>
      </c>
      <c r="BM1011" s="215" t="s">
        <v>936</v>
      </c>
    </row>
    <row r="1012" s="2" customFormat="1">
      <c r="A1012" s="38"/>
      <c r="B1012" s="39"/>
      <c r="C1012" s="40"/>
      <c r="D1012" s="217" t="s">
        <v>169</v>
      </c>
      <c r="E1012" s="40"/>
      <c r="F1012" s="218" t="s">
        <v>937</v>
      </c>
      <c r="G1012" s="40"/>
      <c r="H1012" s="40"/>
      <c r="I1012" s="219"/>
      <c r="J1012" s="40"/>
      <c r="K1012" s="40"/>
      <c r="L1012" s="44"/>
      <c r="M1012" s="220"/>
      <c r="N1012" s="221"/>
      <c r="O1012" s="84"/>
      <c r="P1012" s="84"/>
      <c r="Q1012" s="84"/>
      <c r="R1012" s="84"/>
      <c r="S1012" s="84"/>
      <c r="T1012" s="85"/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T1012" s="17" t="s">
        <v>169</v>
      </c>
      <c r="AU1012" s="17" t="s">
        <v>167</v>
      </c>
    </row>
    <row r="1013" s="13" customFormat="1">
      <c r="A1013" s="13"/>
      <c r="B1013" s="222"/>
      <c r="C1013" s="223"/>
      <c r="D1013" s="217" t="s">
        <v>171</v>
      </c>
      <c r="E1013" s="224" t="s">
        <v>19</v>
      </c>
      <c r="F1013" s="225" t="s">
        <v>233</v>
      </c>
      <c r="G1013" s="223"/>
      <c r="H1013" s="224" t="s">
        <v>19</v>
      </c>
      <c r="I1013" s="226"/>
      <c r="J1013" s="223"/>
      <c r="K1013" s="223"/>
      <c r="L1013" s="227"/>
      <c r="M1013" s="228"/>
      <c r="N1013" s="229"/>
      <c r="O1013" s="229"/>
      <c r="P1013" s="229"/>
      <c r="Q1013" s="229"/>
      <c r="R1013" s="229"/>
      <c r="S1013" s="229"/>
      <c r="T1013" s="23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1" t="s">
        <v>171</v>
      </c>
      <c r="AU1013" s="231" t="s">
        <v>167</v>
      </c>
      <c r="AV1013" s="13" t="s">
        <v>79</v>
      </c>
      <c r="AW1013" s="13" t="s">
        <v>33</v>
      </c>
      <c r="AX1013" s="13" t="s">
        <v>71</v>
      </c>
      <c r="AY1013" s="231" t="s">
        <v>157</v>
      </c>
    </row>
    <row r="1014" s="14" customFormat="1">
      <c r="A1014" s="14"/>
      <c r="B1014" s="232"/>
      <c r="C1014" s="233"/>
      <c r="D1014" s="217" t="s">
        <v>171</v>
      </c>
      <c r="E1014" s="234" t="s">
        <v>19</v>
      </c>
      <c r="F1014" s="235" t="s">
        <v>476</v>
      </c>
      <c r="G1014" s="233"/>
      <c r="H1014" s="236">
        <v>5.0599999999999996</v>
      </c>
      <c r="I1014" s="237"/>
      <c r="J1014" s="233"/>
      <c r="K1014" s="233"/>
      <c r="L1014" s="238"/>
      <c r="M1014" s="239"/>
      <c r="N1014" s="240"/>
      <c r="O1014" s="240"/>
      <c r="P1014" s="240"/>
      <c r="Q1014" s="240"/>
      <c r="R1014" s="240"/>
      <c r="S1014" s="240"/>
      <c r="T1014" s="241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2" t="s">
        <v>171</v>
      </c>
      <c r="AU1014" s="242" t="s">
        <v>167</v>
      </c>
      <c r="AV1014" s="14" t="s">
        <v>167</v>
      </c>
      <c r="AW1014" s="14" t="s">
        <v>33</v>
      </c>
      <c r="AX1014" s="14" t="s">
        <v>79</v>
      </c>
      <c r="AY1014" s="242" t="s">
        <v>157</v>
      </c>
    </row>
    <row r="1015" s="2" customFormat="1" ht="37.8" customHeight="1">
      <c r="A1015" s="38"/>
      <c r="B1015" s="39"/>
      <c r="C1015" s="254" t="s">
        <v>938</v>
      </c>
      <c r="D1015" s="254" t="s">
        <v>202</v>
      </c>
      <c r="E1015" s="255" t="s">
        <v>939</v>
      </c>
      <c r="F1015" s="256" t="s">
        <v>940</v>
      </c>
      <c r="G1015" s="257" t="s">
        <v>164</v>
      </c>
      <c r="H1015" s="258">
        <v>5.5659999999999998</v>
      </c>
      <c r="I1015" s="259"/>
      <c r="J1015" s="260">
        <f>ROUND(I1015*H1015,2)</f>
        <v>0</v>
      </c>
      <c r="K1015" s="256" t="s">
        <v>165</v>
      </c>
      <c r="L1015" s="261"/>
      <c r="M1015" s="262" t="s">
        <v>19</v>
      </c>
      <c r="N1015" s="263" t="s">
        <v>43</v>
      </c>
      <c r="O1015" s="84"/>
      <c r="P1015" s="213">
        <f>O1015*H1015</f>
        <v>0</v>
      </c>
      <c r="Q1015" s="213">
        <v>0.019199999999999998</v>
      </c>
      <c r="R1015" s="213">
        <f>Q1015*H1015</f>
        <v>0.10686719999999998</v>
      </c>
      <c r="S1015" s="213">
        <v>0</v>
      </c>
      <c r="T1015" s="214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15" t="s">
        <v>393</v>
      </c>
      <c r="AT1015" s="215" t="s">
        <v>202</v>
      </c>
      <c r="AU1015" s="215" t="s">
        <v>167</v>
      </c>
      <c r="AY1015" s="17" t="s">
        <v>157</v>
      </c>
      <c r="BE1015" s="216">
        <f>IF(N1015="základní",J1015,0)</f>
        <v>0</v>
      </c>
      <c r="BF1015" s="216">
        <f>IF(N1015="snížená",J1015,0)</f>
        <v>0</v>
      </c>
      <c r="BG1015" s="216">
        <f>IF(N1015="zákl. přenesená",J1015,0)</f>
        <v>0</v>
      </c>
      <c r="BH1015" s="216">
        <f>IF(N1015="sníž. přenesená",J1015,0)</f>
        <v>0</v>
      </c>
      <c r="BI1015" s="216">
        <f>IF(N1015="nulová",J1015,0)</f>
        <v>0</v>
      </c>
      <c r="BJ1015" s="17" t="s">
        <v>167</v>
      </c>
      <c r="BK1015" s="216">
        <f>ROUND(I1015*H1015,2)</f>
        <v>0</v>
      </c>
      <c r="BL1015" s="17" t="s">
        <v>316</v>
      </c>
      <c r="BM1015" s="215" t="s">
        <v>941</v>
      </c>
    </row>
    <row r="1016" s="2" customFormat="1">
      <c r="A1016" s="38"/>
      <c r="B1016" s="39"/>
      <c r="C1016" s="40"/>
      <c r="D1016" s="217" t="s">
        <v>169</v>
      </c>
      <c r="E1016" s="40"/>
      <c r="F1016" s="218" t="s">
        <v>940</v>
      </c>
      <c r="G1016" s="40"/>
      <c r="H1016" s="40"/>
      <c r="I1016" s="219"/>
      <c r="J1016" s="40"/>
      <c r="K1016" s="40"/>
      <c r="L1016" s="44"/>
      <c r="M1016" s="220"/>
      <c r="N1016" s="221"/>
      <c r="O1016" s="84"/>
      <c r="P1016" s="84"/>
      <c r="Q1016" s="84"/>
      <c r="R1016" s="84"/>
      <c r="S1016" s="84"/>
      <c r="T1016" s="85"/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T1016" s="17" t="s">
        <v>169</v>
      </c>
      <c r="AU1016" s="17" t="s">
        <v>167</v>
      </c>
    </row>
    <row r="1017" s="14" customFormat="1">
      <c r="A1017" s="14"/>
      <c r="B1017" s="232"/>
      <c r="C1017" s="233"/>
      <c r="D1017" s="217" t="s">
        <v>171</v>
      </c>
      <c r="E1017" s="233"/>
      <c r="F1017" s="235" t="s">
        <v>942</v>
      </c>
      <c r="G1017" s="233"/>
      <c r="H1017" s="236">
        <v>5.5659999999999998</v>
      </c>
      <c r="I1017" s="237"/>
      <c r="J1017" s="233"/>
      <c r="K1017" s="233"/>
      <c r="L1017" s="238"/>
      <c r="M1017" s="239"/>
      <c r="N1017" s="240"/>
      <c r="O1017" s="240"/>
      <c r="P1017" s="240"/>
      <c r="Q1017" s="240"/>
      <c r="R1017" s="240"/>
      <c r="S1017" s="240"/>
      <c r="T1017" s="241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42" t="s">
        <v>171</v>
      </c>
      <c r="AU1017" s="242" t="s">
        <v>167</v>
      </c>
      <c r="AV1017" s="14" t="s">
        <v>167</v>
      </c>
      <c r="AW1017" s="14" t="s">
        <v>4</v>
      </c>
      <c r="AX1017" s="14" t="s">
        <v>79</v>
      </c>
      <c r="AY1017" s="242" t="s">
        <v>157</v>
      </c>
    </row>
    <row r="1018" s="2" customFormat="1" ht="14.4" customHeight="1">
      <c r="A1018" s="38"/>
      <c r="B1018" s="39"/>
      <c r="C1018" s="204" t="s">
        <v>943</v>
      </c>
      <c r="D1018" s="204" t="s">
        <v>161</v>
      </c>
      <c r="E1018" s="205" t="s">
        <v>944</v>
      </c>
      <c r="F1018" s="206" t="s">
        <v>945</v>
      </c>
      <c r="G1018" s="207" t="s">
        <v>751</v>
      </c>
      <c r="H1018" s="208">
        <v>2</v>
      </c>
      <c r="I1018" s="209"/>
      <c r="J1018" s="210">
        <f>ROUND(I1018*H1018,2)</f>
        <v>0</v>
      </c>
      <c r="K1018" s="206" t="s">
        <v>165</v>
      </c>
      <c r="L1018" s="44"/>
      <c r="M1018" s="211" t="s">
        <v>19</v>
      </c>
      <c r="N1018" s="212" t="s">
        <v>43</v>
      </c>
      <c r="O1018" s="84"/>
      <c r="P1018" s="213">
        <f>O1018*H1018</f>
        <v>0</v>
      </c>
      <c r="Q1018" s="213">
        <v>0.00021000000000000001</v>
      </c>
      <c r="R1018" s="213">
        <f>Q1018*H1018</f>
        <v>0.00042000000000000002</v>
      </c>
      <c r="S1018" s="213">
        <v>0</v>
      </c>
      <c r="T1018" s="214">
        <f>S1018*H1018</f>
        <v>0</v>
      </c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R1018" s="215" t="s">
        <v>316</v>
      </c>
      <c r="AT1018" s="215" t="s">
        <v>161</v>
      </c>
      <c r="AU1018" s="215" t="s">
        <v>167</v>
      </c>
      <c r="AY1018" s="17" t="s">
        <v>157</v>
      </c>
      <c r="BE1018" s="216">
        <f>IF(N1018="základní",J1018,0)</f>
        <v>0</v>
      </c>
      <c r="BF1018" s="216">
        <f>IF(N1018="snížená",J1018,0)</f>
        <v>0</v>
      </c>
      <c r="BG1018" s="216">
        <f>IF(N1018="zákl. přenesená",J1018,0)</f>
        <v>0</v>
      </c>
      <c r="BH1018" s="216">
        <f>IF(N1018="sníž. přenesená",J1018,0)</f>
        <v>0</v>
      </c>
      <c r="BI1018" s="216">
        <f>IF(N1018="nulová",J1018,0)</f>
        <v>0</v>
      </c>
      <c r="BJ1018" s="17" t="s">
        <v>167</v>
      </c>
      <c r="BK1018" s="216">
        <f>ROUND(I1018*H1018,2)</f>
        <v>0</v>
      </c>
      <c r="BL1018" s="17" t="s">
        <v>316</v>
      </c>
      <c r="BM1018" s="215" t="s">
        <v>946</v>
      </c>
    </row>
    <row r="1019" s="2" customFormat="1">
      <c r="A1019" s="38"/>
      <c r="B1019" s="39"/>
      <c r="C1019" s="40"/>
      <c r="D1019" s="217" t="s">
        <v>169</v>
      </c>
      <c r="E1019" s="40"/>
      <c r="F1019" s="218" t="s">
        <v>947</v>
      </c>
      <c r="G1019" s="40"/>
      <c r="H1019" s="40"/>
      <c r="I1019" s="219"/>
      <c r="J1019" s="40"/>
      <c r="K1019" s="40"/>
      <c r="L1019" s="44"/>
      <c r="M1019" s="220"/>
      <c r="N1019" s="221"/>
      <c r="O1019" s="84"/>
      <c r="P1019" s="84"/>
      <c r="Q1019" s="84"/>
      <c r="R1019" s="84"/>
      <c r="S1019" s="84"/>
      <c r="T1019" s="85"/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T1019" s="17" t="s">
        <v>169</v>
      </c>
      <c r="AU1019" s="17" t="s">
        <v>167</v>
      </c>
    </row>
    <row r="1020" s="2" customFormat="1" ht="14.4" customHeight="1">
      <c r="A1020" s="38"/>
      <c r="B1020" s="39"/>
      <c r="C1020" s="204" t="s">
        <v>948</v>
      </c>
      <c r="D1020" s="204" t="s">
        <v>161</v>
      </c>
      <c r="E1020" s="205" t="s">
        <v>949</v>
      </c>
      <c r="F1020" s="206" t="s">
        <v>950</v>
      </c>
      <c r="G1020" s="207" t="s">
        <v>275</v>
      </c>
      <c r="H1020" s="208">
        <v>6.2000000000000002</v>
      </c>
      <c r="I1020" s="209"/>
      <c r="J1020" s="210">
        <f>ROUND(I1020*H1020,2)</f>
        <v>0</v>
      </c>
      <c r="K1020" s="206" t="s">
        <v>165</v>
      </c>
      <c r="L1020" s="44"/>
      <c r="M1020" s="211" t="s">
        <v>19</v>
      </c>
      <c r="N1020" s="212" t="s">
        <v>43</v>
      </c>
      <c r="O1020" s="84"/>
      <c r="P1020" s="213">
        <f>O1020*H1020</f>
        <v>0</v>
      </c>
      <c r="Q1020" s="213">
        <v>0.00032000000000000003</v>
      </c>
      <c r="R1020" s="213">
        <f>Q1020*H1020</f>
        <v>0.0019840000000000001</v>
      </c>
      <c r="S1020" s="213">
        <v>0</v>
      </c>
      <c r="T1020" s="214">
        <f>S1020*H1020</f>
        <v>0</v>
      </c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R1020" s="215" t="s">
        <v>316</v>
      </c>
      <c r="AT1020" s="215" t="s">
        <v>161</v>
      </c>
      <c r="AU1020" s="215" t="s">
        <v>167</v>
      </c>
      <c r="AY1020" s="17" t="s">
        <v>157</v>
      </c>
      <c r="BE1020" s="216">
        <f>IF(N1020="základní",J1020,0)</f>
        <v>0</v>
      </c>
      <c r="BF1020" s="216">
        <f>IF(N1020="snížená",J1020,0)</f>
        <v>0</v>
      </c>
      <c r="BG1020" s="216">
        <f>IF(N1020="zákl. přenesená",J1020,0)</f>
        <v>0</v>
      </c>
      <c r="BH1020" s="216">
        <f>IF(N1020="sníž. přenesená",J1020,0)</f>
        <v>0</v>
      </c>
      <c r="BI1020" s="216">
        <f>IF(N1020="nulová",J1020,0)</f>
        <v>0</v>
      </c>
      <c r="BJ1020" s="17" t="s">
        <v>167</v>
      </c>
      <c r="BK1020" s="216">
        <f>ROUND(I1020*H1020,2)</f>
        <v>0</v>
      </c>
      <c r="BL1020" s="17" t="s">
        <v>316</v>
      </c>
      <c r="BM1020" s="215" t="s">
        <v>951</v>
      </c>
    </row>
    <row r="1021" s="2" customFormat="1">
      <c r="A1021" s="38"/>
      <c r="B1021" s="39"/>
      <c r="C1021" s="40"/>
      <c r="D1021" s="217" t="s">
        <v>169</v>
      </c>
      <c r="E1021" s="40"/>
      <c r="F1021" s="218" t="s">
        <v>952</v>
      </c>
      <c r="G1021" s="40"/>
      <c r="H1021" s="40"/>
      <c r="I1021" s="219"/>
      <c r="J1021" s="40"/>
      <c r="K1021" s="40"/>
      <c r="L1021" s="44"/>
      <c r="M1021" s="220"/>
      <c r="N1021" s="221"/>
      <c r="O1021" s="84"/>
      <c r="P1021" s="84"/>
      <c r="Q1021" s="84"/>
      <c r="R1021" s="84"/>
      <c r="S1021" s="84"/>
      <c r="T1021" s="85"/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T1021" s="17" t="s">
        <v>169</v>
      </c>
      <c r="AU1021" s="17" t="s">
        <v>167</v>
      </c>
    </row>
    <row r="1022" s="13" customFormat="1">
      <c r="A1022" s="13"/>
      <c r="B1022" s="222"/>
      <c r="C1022" s="223"/>
      <c r="D1022" s="217" t="s">
        <v>171</v>
      </c>
      <c r="E1022" s="224" t="s">
        <v>19</v>
      </c>
      <c r="F1022" s="225" t="s">
        <v>621</v>
      </c>
      <c r="G1022" s="223"/>
      <c r="H1022" s="224" t="s">
        <v>19</v>
      </c>
      <c r="I1022" s="226"/>
      <c r="J1022" s="223"/>
      <c r="K1022" s="223"/>
      <c r="L1022" s="227"/>
      <c r="M1022" s="228"/>
      <c r="N1022" s="229"/>
      <c r="O1022" s="229"/>
      <c r="P1022" s="229"/>
      <c r="Q1022" s="229"/>
      <c r="R1022" s="229"/>
      <c r="S1022" s="229"/>
      <c r="T1022" s="230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1" t="s">
        <v>171</v>
      </c>
      <c r="AU1022" s="231" t="s">
        <v>167</v>
      </c>
      <c r="AV1022" s="13" t="s">
        <v>79</v>
      </c>
      <c r="AW1022" s="13" t="s">
        <v>33</v>
      </c>
      <c r="AX1022" s="13" t="s">
        <v>71</v>
      </c>
      <c r="AY1022" s="231" t="s">
        <v>157</v>
      </c>
    </row>
    <row r="1023" s="14" customFormat="1">
      <c r="A1023" s="14"/>
      <c r="B1023" s="232"/>
      <c r="C1023" s="233"/>
      <c r="D1023" s="217" t="s">
        <v>171</v>
      </c>
      <c r="E1023" s="234" t="s">
        <v>19</v>
      </c>
      <c r="F1023" s="235" t="s">
        <v>917</v>
      </c>
      <c r="G1023" s="233"/>
      <c r="H1023" s="236">
        <v>6.2000000000000002</v>
      </c>
      <c r="I1023" s="237"/>
      <c r="J1023" s="233"/>
      <c r="K1023" s="233"/>
      <c r="L1023" s="238"/>
      <c r="M1023" s="239"/>
      <c r="N1023" s="240"/>
      <c r="O1023" s="240"/>
      <c r="P1023" s="240"/>
      <c r="Q1023" s="240"/>
      <c r="R1023" s="240"/>
      <c r="S1023" s="240"/>
      <c r="T1023" s="241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42" t="s">
        <v>171</v>
      </c>
      <c r="AU1023" s="242" t="s">
        <v>167</v>
      </c>
      <c r="AV1023" s="14" t="s">
        <v>167</v>
      </c>
      <c r="AW1023" s="14" t="s">
        <v>33</v>
      </c>
      <c r="AX1023" s="14" t="s">
        <v>79</v>
      </c>
      <c r="AY1023" s="242" t="s">
        <v>157</v>
      </c>
    </row>
    <row r="1024" s="2" customFormat="1" ht="24.15" customHeight="1">
      <c r="A1024" s="38"/>
      <c r="B1024" s="39"/>
      <c r="C1024" s="204" t="s">
        <v>953</v>
      </c>
      <c r="D1024" s="204" t="s">
        <v>161</v>
      </c>
      <c r="E1024" s="205" t="s">
        <v>954</v>
      </c>
      <c r="F1024" s="206" t="s">
        <v>955</v>
      </c>
      <c r="G1024" s="207" t="s">
        <v>275</v>
      </c>
      <c r="H1024" s="208">
        <v>6.7999999999999998</v>
      </c>
      <c r="I1024" s="209"/>
      <c r="J1024" s="210">
        <f>ROUND(I1024*H1024,2)</f>
        <v>0</v>
      </c>
      <c r="K1024" s="206" t="s">
        <v>165</v>
      </c>
      <c r="L1024" s="44"/>
      <c r="M1024" s="211" t="s">
        <v>19</v>
      </c>
      <c r="N1024" s="212" t="s">
        <v>43</v>
      </c>
      <c r="O1024" s="84"/>
      <c r="P1024" s="213">
        <f>O1024*H1024</f>
        <v>0</v>
      </c>
      <c r="Q1024" s="213">
        <v>0.00033</v>
      </c>
      <c r="R1024" s="213">
        <f>Q1024*H1024</f>
        <v>0.0022439999999999999</v>
      </c>
      <c r="S1024" s="213">
        <v>0</v>
      </c>
      <c r="T1024" s="214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15" t="s">
        <v>316</v>
      </c>
      <c r="AT1024" s="215" t="s">
        <v>161</v>
      </c>
      <c r="AU1024" s="215" t="s">
        <v>167</v>
      </c>
      <c r="AY1024" s="17" t="s">
        <v>157</v>
      </c>
      <c r="BE1024" s="216">
        <f>IF(N1024="základní",J1024,0)</f>
        <v>0</v>
      </c>
      <c r="BF1024" s="216">
        <f>IF(N1024="snížená",J1024,0)</f>
        <v>0</v>
      </c>
      <c r="BG1024" s="216">
        <f>IF(N1024="zákl. přenesená",J1024,0)</f>
        <v>0</v>
      </c>
      <c r="BH1024" s="216">
        <f>IF(N1024="sníž. přenesená",J1024,0)</f>
        <v>0</v>
      </c>
      <c r="BI1024" s="216">
        <f>IF(N1024="nulová",J1024,0)</f>
        <v>0</v>
      </c>
      <c r="BJ1024" s="17" t="s">
        <v>167</v>
      </c>
      <c r="BK1024" s="216">
        <f>ROUND(I1024*H1024,2)</f>
        <v>0</v>
      </c>
      <c r="BL1024" s="17" t="s">
        <v>316</v>
      </c>
      <c r="BM1024" s="215" t="s">
        <v>956</v>
      </c>
    </row>
    <row r="1025" s="2" customFormat="1">
      <c r="A1025" s="38"/>
      <c r="B1025" s="39"/>
      <c r="C1025" s="40"/>
      <c r="D1025" s="217" t="s">
        <v>169</v>
      </c>
      <c r="E1025" s="40"/>
      <c r="F1025" s="218" t="s">
        <v>957</v>
      </c>
      <c r="G1025" s="40"/>
      <c r="H1025" s="40"/>
      <c r="I1025" s="219"/>
      <c r="J1025" s="40"/>
      <c r="K1025" s="40"/>
      <c r="L1025" s="44"/>
      <c r="M1025" s="220"/>
      <c r="N1025" s="221"/>
      <c r="O1025" s="84"/>
      <c r="P1025" s="84"/>
      <c r="Q1025" s="84"/>
      <c r="R1025" s="84"/>
      <c r="S1025" s="84"/>
      <c r="T1025" s="85"/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T1025" s="17" t="s">
        <v>169</v>
      </c>
      <c r="AU1025" s="17" t="s">
        <v>167</v>
      </c>
    </row>
    <row r="1026" s="13" customFormat="1">
      <c r="A1026" s="13"/>
      <c r="B1026" s="222"/>
      <c r="C1026" s="223"/>
      <c r="D1026" s="217" t="s">
        <v>171</v>
      </c>
      <c r="E1026" s="224" t="s">
        <v>19</v>
      </c>
      <c r="F1026" s="225" t="s">
        <v>233</v>
      </c>
      <c r="G1026" s="223"/>
      <c r="H1026" s="224" t="s">
        <v>19</v>
      </c>
      <c r="I1026" s="226"/>
      <c r="J1026" s="223"/>
      <c r="K1026" s="223"/>
      <c r="L1026" s="227"/>
      <c r="M1026" s="228"/>
      <c r="N1026" s="229"/>
      <c r="O1026" s="229"/>
      <c r="P1026" s="229"/>
      <c r="Q1026" s="229"/>
      <c r="R1026" s="229"/>
      <c r="S1026" s="229"/>
      <c r="T1026" s="230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1" t="s">
        <v>171</v>
      </c>
      <c r="AU1026" s="231" t="s">
        <v>167</v>
      </c>
      <c r="AV1026" s="13" t="s">
        <v>79</v>
      </c>
      <c r="AW1026" s="13" t="s">
        <v>33</v>
      </c>
      <c r="AX1026" s="13" t="s">
        <v>71</v>
      </c>
      <c r="AY1026" s="231" t="s">
        <v>157</v>
      </c>
    </row>
    <row r="1027" s="14" customFormat="1">
      <c r="A1027" s="14"/>
      <c r="B1027" s="232"/>
      <c r="C1027" s="233"/>
      <c r="D1027" s="217" t="s">
        <v>171</v>
      </c>
      <c r="E1027" s="234" t="s">
        <v>19</v>
      </c>
      <c r="F1027" s="235" t="s">
        <v>856</v>
      </c>
      <c r="G1027" s="233"/>
      <c r="H1027" s="236">
        <v>6.7999999999999998</v>
      </c>
      <c r="I1027" s="237"/>
      <c r="J1027" s="233"/>
      <c r="K1027" s="233"/>
      <c r="L1027" s="238"/>
      <c r="M1027" s="239"/>
      <c r="N1027" s="240"/>
      <c r="O1027" s="240"/>
      <c r="P1027" s="240"/>
      <c r="Q1027" s="240"/>
      <c r="R1027" s="240"/>
      <c r="S1027" s="240"/>
      <c r="T1027" s="241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42" t="s">
        <v>171</v>
      </c>
      <c r="AU1027" s="242" t="s">
        <v>167</v>
      </c>
      <c r="AV1027" s="14" t="s">
        <v>167</v>
      </c>
      <c r="AW1027" s="14" t="s">
        <v>33</v>
      </c>
      <c r="AX1027" s="14" t="s">
        <v>79</v>
      </c>
      <c r="AY1027" s="242" t="s">
        <v>157</v>
      </c>
    </row>
    <row r="1028" s="2" customFormat="1" ht="24.15" customHeight="1">
      <c r="A1028" s="38"/>
      <c r="B1028" s="39"/>
      <c r="C1028" s="204" t="s">
        <v>958</v>
      </c>
      <c r="D1028" s="204" t="s">
        <v>161</v>
      </c>
      <c r="E1028" s="205" t="s">
        <v>959</v>
      </c>
      <c r="F1028" s="206" t="s">
        <v>960</v>
      </c>
      <c r="G1028" s="207" t="s">
        <v>626</v>
      </c>
      <c r="H1028" s="264"/>
      <c r="I1028" s="209"/>
      <c r="J1028" s="210">
        <f>ROUND(I1028*H1028,2)</f>
        <v>0</v>
      </c>
      <c r="K1028" s="206" t="s">
        <v>165</v>
      </c>
      <c r="L1028" s="44"/>
      <c r="M1028" s="211" t="s">
        <v>19</v>
      </c>
      <c r="N1028" s="212" t="s">
        <v>43</v>
      </c>
      <c r="O1028" s="84"/>
      <c r="P1028" s="213">
        <f>O1028*H1028</f>
        <v>0</v>
      </c>
      <c r="Q1028" s="213">
        <v>0</v>
      </c>
      <c r="R1028" s="213">
        <f>Q1028*H1028</f>
        <v>0</v>
      </c>
      <c r="S1028" s="213">
        <v>0</v>
      </c>
      <c r="T1028" s="214">
        <f>S1028*H1028</f>
        <v>0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15" t="s">
        <v>316</v>
      </c>
      <c r="AT1028" s="215" t="s">
        <v>161</v>
      </c>
      <c r="AU1028" s="215" t="s">
        <v>167</v>
      </c>
      <c r="AY1028" s="17" t="s">
        <v>157</v>
      </c>
      <c r="BE1028" s="216">
        <f>IF(N1028="základní",J1028,0)</f>
        <v>0</v>
      </c>
      <c r="BF1028" s="216">
        <f>IF(N1028="snížená",J1028,0)</f>
        <v>0</v>
      </c>
      <c r="BG1028" s="216">
        <f>IF(N1028="zákl. přenesená",J1028,0)</f>
        <v>0</v>
      </c>
      <c r="BH1028" s="216">
        <f>IF(N1028="sníž. přenesená",J1028,0)</f>
        <v>0</v>
      </c>
      <c r="BI1028" s="216">
        <f>IF(N1028="nulová",J1028,0)</f>
        <v>0</v>
      </c>
      <c r="BJ1028" s="17" t="s">
        <v>167</v>
      </c>
      <c r="BK1028" s="216">
        <f>ROUND(I1028*H1028,2)</f>
        <v>0</v>
      </c>
      <c r="BL1028" s="17" t="s">
        <v>316</v>
      </c>
      <c r="BM1028" s="215" t="s">
        <v>961</v>
      </c>
    </row>
    <row r="1029" s="2" customFormat="1">
      <c r="A1029" s="38"/>
      <c r="B1029" s="39"/>
      <c r="C1029" s="40"/>
      <c r="D1029" s="217" t="s">
        <v>169</v>
      </c>
      <c r="E1029" s="40"/>
      <c r="F1029" s="218" t="s">
        <v>962</v>
      </c>
      <c r="G1029" s="40"/>
      <c r="H1029" s="40"/>
      <c r="I1029" s="219"/>
      <c r="J1029" s="40"/>
      <c r="K1029" s="40"/>
      <c r="L1029" s="44"/>
      <c r="M1029" s="220"/>
      <c r="N1029" s="221"/>
      <c r="O1029" s="84"/>
      <c r="P1029" s="84"/>
      <c r="Q1029" s="84"/>
      <c r="R1029" s="84"/>
      <c r="S1029" s="84"/>
      <c r="T1029" s="85"/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T1029" s="17" t="s">
        <v>169</v>
      </c>
      <c r="AU1029" s="17" t="s">
        <v>167</v>
      </c>
    </row>
    <row r="1030" s="12" customFormat="1" ht="22.8" customHeight="1">
      <c r="A1030" s="12"/>
      <c r="B1030" s="188"/>
      <c r="C1030" s="189"/>
      <c r="D1030" s="190" t="s">
        <v>70</v>
      </c>
      <c r="E1030" s="202" t="s">
        <v>963</v>
      </c>
      <c r="F1030" s="202" t="s">
        <v>964</v>
      </c>
      <c r="G1030" s="189"/>
      <c r="H1030" s="189"/>
      <c r="I1030" s="192"/>
      <c r="J1030" s="203">
        <f>BK1030</f>
        <v>0</v>
      </c>
      <c r="K1030" s="189"/>
      <c r="L1030" s="194"/>
      <c r="M1030" s="195"/>
      <c r="N1030" s="196"/>
      <c r="O1030" s="196"/>
      <c r="P1030" s="197">
        <f>SUM(P1031:P1050)</f>
        <v>0</v>
      </c>
      <c r="Q1030" s="196"/>
      <c r="R1030" s="197">
        <f>SUM(R1031:R1050)</f>
        <v>2.2344707000000001</v>
      </c>
      <c r="S1030" s="196"/>
      <c r="T1030" s="198">
        <f>SUM(T1031:T1050)</f>
        <v>0</v>
      </c>
      <c r="U1030" s="12"/>
      <c r="V1030" s="12"/>
      <c r="W1030" s="12"/>
      <c r="X1030" s="12"/>
      <c r="Y1030" s="12"/>
      <c r="Z1030" s="12"/>
      <c r="AA1030" s="12"/>
      <c r="AB1030" s="12"/>
      <c r="AC1030" s="12"/>
      <c r="AD1030" s="12"/>
      <c r="AE1030" s="12"/>
      <c r="AR1030" s="199" t="s">
        <v>167</v>
      </c>
      <c r="AT1030" s="200" t="s">
        <v>70</v>
      </c>
      <c r="AU1030" s="200" t="s">
        <v>79</v>
      </c>
      <c r="AY1030" s="199" t="s">
        <v>157</v>
      </c>
      <c r="BK1030" s="201">
        <f>SUM(BK1031:BK1050)</f>
        <v>0</v>
      </c>
    </row>
    <row r="1031" s="2" customFormat="1" ht="14.4" customHeight="1">
      <c r="A1031" s="38"/>
      <c r="B1031" s="39"/>
      <c r="C1031" s="204" t="s">
        <v>965</v>
      </c>
      <c r="D1031" s="204" t="s">
        <v>161</v>
      </c>
      <c r="E1031" s="205" t="s">
        <v>966</v>
      </c>
      <c r="F1031" s="206" t="s">
        <v>967</v>
      </c>
      <c r="G1031" s="207" t="s">
        <v>164</v>
      </c>
      <c r="H1031" s="208">
        <v>59.57</v>
      </c>
      <c r="I1031" s="209"/>
      <c r="J1031" s="210">
        <f>ROUND(I1031*H1031,2)</f>
        <v>0</v>
      </c>
      <c r="K1031" s="206" t="s">
        <v>165</v>
      </c>
      <c r="L1031" s="44"/>
      <c r="M1031" s="211" t="s">
        <v>19</v>
      </c>
      <c r="N1031" s="212" t="s">
        <v>43</v>
      </c>
      <c r="O1031" s="84"/>
      <c r="P1031" s="213">
        <f>O1031*H1031</f>
        <v>0</v>
      </c>
      <c r="Q1031" s="213">
        <v>0.00029999999999999997</v>
      </c>
      <c r="R1031" s="213">
        <f>Q1031*H1031</f>
        <v>0.017870999999999998</v>
      </c>
      <c r="S1031" s="213">
        <v>0</v>
      </c>
      <c r="T1031" s="214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15" t="s">
        <v>316</v>
      </c>
      <c r="AT1031" s="215" t="s">
        <v>161</v>
      </c>
      <c r="AU1031" s="215" t="s">
        <v>167</v>
      </c>
      <c r="AY1031" s="17" t="s">
        <v>157</v>
      </c>
      <c r="BE1031" s="216">
        <f>IF(N1031="základní",J1031,0)</f>
        <v>0</v>
      </c>
      <c r="BF1031" s="216">
        <f>IF(N1031="snížená",J1031,0)</f>
        <v>0</v>
      </c>
      <c r="BG1031" s="216">
        <f>IF(N1031="zákl. přenesená",J1031,0)</f>
        <v>0</v>
      </c>
      <c r="BH1031" s="216">
        <f>IF(N1031="sníž. přenesená",J1031,0)</f>
        <v>0</v>
      </c>
      <c r="BI1031" s="216">
        <f>IF(N1031="nulová",J1031,0)</f>
        <v>0</v>
      </c>
      <c r="BJ1031" s="17" t="s">
        <v>167</v>
      </c>
      <c r="BK1031" s="216">
        <f>ROUND(I1031*H1031,2)</f>
        <v>0</v>
      </c>
      <c r="BL1031" s="17" t="s">
        <v>316</v>
      </c>
      <c r="BM1031" s="215" t="s">
        <v>968</v>
      </c>
    </row>
    <row r="1032" s="2" customFormat="1">
      <c r="A1032" s="38"/>
      <c r="B1032" s="39"/>
      <c r="C1032" s="40"/>
      <c r="D1032" s="217" t="s">
        <v>169</v>
      </c>
      <c r="E1032" s="40"/>
      <c r="F1032" s="218" t="s">
        <v>969</v>
      </c>
      <c r="G1032" s="40"/>
      <c r="H1032" s="40"/>
      <c r="I1032" s="219"/>
      <c r="J1032" s="40"/>
      <c r="K1032" s="40"/>
      <c r="L1032" s="44"/>
      <c r="M1032" s="220"/>
      <c r="N1032" s="221"/>
      <c r="O1032" s="84"/>
      <c r="P1032" s="84"/>
      <c r="Q1032" s="84"/>
      <c r="R1032" s="84"/>
      <c r="S1032" s="84"/>
      <c r="T1032" s="85"/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T1032" s="17" t="s">
        <v>169</v>
      </c>
      <c r="AU1032" s="17" t="s">
        <v>167</v>
      </c>
    </row>
    <row r="1033" s="2" customFormat="1" ht="24.15" customHeight="1">
      <c r="A1033" s="38"/>
      <c r="B1033" s="39"/>
      <c r="C1033" s="204" t="s">
        <v>970</v>
      </c>
      <c r="D1033" s="204" t="s">
        <v>161</v>
      </c>
      <c r="E1033" s="205" t="s">
        <v>971</v>
      </c>
      <c r="F1033" s="206" t="s">
        <v>972</v>
      </c>
      <c r="G1033" s="207" t="s">
        <v>164</v>
      </c>
      <c r="H1033" s="208">
        <v>59.57</v>
      </c>
      <c r="I1033" s="209"/>
      <c r="J1033" s="210">
        <f>ROUND(I1033*H1033,2)</f>
        <v>0</v>
      </c>
      <c r="K1033" s="206" t="s">
        <v>165</v>
      </c>
      <c r="L1033" s="44"/>
      <c r="M1033" s="211" t="s">
        <v>19</v>
      </c>
      <c r="N1033" s="212" t="s">
        <v>43</v>
      </c>
      <c r="O1033" s="84"/>
      <c r="P1033" s="213">
        <f>O1033*H1033</f>
        <v>0</v>
      </c>
      <c r="Q1033" s="213">
        <v>0.0050000000000000001</v>
      </c>
      <c r="R1033" s="213">
        <f>Q1033*H1033</f>
        <v>0.29785</v>
      </c>
      <c r="S1033" s="213">
        <v>0</v>
      </c>
      <c r="T1033" s="214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15" t="s">
        <v>316</v>
      </c>
      <c r="AT1033" s="215" t="s">
        <v>161</v>
      </c>
      <c r="AU1033" s="215" t="s">
        <v>167</v>
      </c>
      <c r="AY1033" s="17" t="s">
        <v>157</v>
      </c>
      <c r="BE1033" s="216">
        <f>IF(N1033="základní",J1033,0)</f>
        <v>0</v>
      </c>
      <c r="BF1033" s="216">
        <f>IF(N1033="snížená",J1033,0)</f>
        <v>0</v>
      </c>
      <c r="BG1033" s="216">
        <f>IF(N1033="zákl. přenesená",J1033,0)</f>
        <v>0</v>
      </c>
      <c r="BH1033" s="216">
        <f>IF(N1033="sníž. přenesená",J1033,0)</f>
        <v>0</v>
      </c>
      <c r="BI1033" s="216">
        <f>IF(N1033="nulová",J1033,0)</f>
        <v>0</v>
      </c>
      <c r="BJ1033" s="17" t="s">
        <v>167</v>
      </c>
      <c r="BK1033" s="216">
        <f>ROUND(I1033*H1033,2)</f>
        <v>0</v>
      </c>
      <c r="BL1033" s="17" t="s">
        <v>316</v>
      </c>
      <c r="BM1033" s="215" t="s">
        <v>973</v>
      </c>
    </row>
    <row r="1034" s="2" customFormat="1">
      <c r="A1034" s="38"/>
      <c r="B1034" s="39"/>
      <c r="C1034" s="40"/>
      <c r="D1034" s="217" t="s">
        <v>169</v>
      </c>
      <c r="E1034" s="40"/>
      <c r="F1034" s="218" t="s">
        <v>974</v>
      </c>
      <c r="G1034" s="40"/>
      <c r="H1034" s="40"/>
      <c r="I1034" s="219"/>
      <c r="J1034" s="40"/>
      <c r="K1034" s="40"/>
      <c r="L1034" s="44"/>
      <c r="M1034" s="220"/>
      <c r="N1034" s="221"/>
      <c r="O1034" s="84"/>
      <c r="P1034" s="84"/>
      <c r="Q1034" s="84"/>
      <c r="R1034" s="84"/>
      <c r="S1034" s="84"/>
      <c r="T1034" s="85"/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T1034" s="17" t="s">
        <v>169</v>
      </c>
      <c r="AU1034" s="17" t="s">
        <v>167</v>
      </c>
    </row>
    <row r="1035" s="13" customFormat="1">
      <c r="A1035" s="13"/>
      <c r="B1035" s="222"/>
      <c r="C1035" s="223"/>
      <c r="D1035" s="217" t="s">
        <v>171</v>
      </c>
      <c r="E1035" s="224" t="s">
        <v>19</v>
      </c>
      <c r="F1035" s="225" t="s">
        <v>217</v>
      </c>
      <c r="G1035" s="223"/>
      <c r="H1035" s="224" t="s">
        <v>19</v>
      </c>
      <c r="I1035" s="226"/>
      <c r="J1035" s="223"/>
      <c r="K1035" s="223"/>
      <c r="L1035" s="227"/>
      <c r="M1035" s="228"/>
      <c r="N1035" s="229"/>
      <c r="O1035" s="229"/>
      <c r="P1035" s="229"/>
      <c r="Q1035" s="229"/>
      <c r="R1035" s="229"/>
      <c r="S1035" s="229"/>
      <c r="T1035" s="230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31" t="s">
        <v>171</v>
      </c>
      <c r="AU1035" s="231" t="s">
        <v>167</v>
      </c>
      <c r="AV1035" s="13" t="s">
        <v>79</v>
      </c>
      <c r="AW1035" s="13" t="s">
        <v>33</v>
      </c>
      <c r="AX1035" s="13" t="s">
        <v>71</v>
      </c>
      <c r="AY1035" s="231" t="s">
        <v>157</v>
      </c>
    </row>
    <row r="1036" s="14" customFormat="1">
      <c r="A1036" s="14"/>
      <c r="B1036" s="232"/>
      <c r="C1036" s="233"/>
      <c r="D1036" s="217" t="s">
        <v>171</v>
      </c>
      <c r="E1036" s="234" t="s">
        <v>19</v>
      </c>
      <c r="F1036" s="235" t="s">
        <v>218</v>
      </c>
      <c r="G1036" s="233"/>
      <c r="H1036" s="236">
        <v>39.799999999999997</v>
      </c>
      <c r="I1036" s="237"/>
      <c r="J1036" s="233"/>
      <c r="K1036" s="233"/>
      <c r="L1036" s="238"/>
      <c r="M1036" s="239"/>
      <c r="N1036" s="240"/>
      <c r="O1036" s="240"/>
      <c r="P1036" s="240"/>
      <c r="Q1036" s="240"/>
      <c r="R1036" s="240"/>
      <c r="S1036" s="240"/>
      <c r="T1036" s="241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42" t="s">
        <v>171</v>
      </c>
      <c r="AU1036" s="242" t="s">
        <v>167</v>
      </c>
      <c r="AV1036" s="14" t="s">
        <v>167</v>
      </c>
      <c r="AW1036" s="14" t="s">
        <v>33</v>
      </c>
      <c r="AX1036" s="14" t="s">
        <v>71</v>
      </c>
      <c r="AY1036" s="242" t="s">
        <v>157</v>
      </c>
    </row>
    <row r="1037" s="13" customFormat="1">
      <c r="A1037" s="13"/>
      <c r="B1037" s="222"/>
      <c r="C1037" s="223"/>
      <c r="D1037" s="217" t="s">
        <v>171</v>
      </c>
      <c r="E1037" s="224" t="s">
        <v>19</v>
      </c>
      <c r="F1037" s="225" t="s">
        <v>244</v>
      </c>
      <c r="G1037" s="223"/>
      <c r="H1037" s="224" t="s">
        <v>19</v>
      </c>
      <c r="I1037" s="226"/>
      <c r="J1037" s="223"/>
      <c r="K1037" s="223"/>
      <c r="L1037" s="227"/>
      <c r="M1037" s="228"/>
      <c r="N1037" s="229"/>
      <c r="O1037" s="229"/>
      <c r="P1037" s="229"/>
      <c r="Q1037" s="229"/>
      <c r="R1037" s="229"/>
      <c r="S1037" s="229"/>
      <c r="T1037" s="230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1" t="s">
        <v>171</v>
      </c>
      <c r="AU1037" s="231" t="s">
        <v>167</v>
      </c>
      <c r="AV1037" s="13" t="s">
        <v>79</v>
      </c>
      <c r="AW1037" s="13" t="s">
        <v>33</v>
      </c>
      <c r="AX1037" s="13" t="s">
        <v>71</v>
      </c>
      <c r="AY1037" s="231" t="s">
        <v>157</v>
      </c>
    </row>
    <row r="1038" s="14" customFormat="1">
      <c r="A1038" s="14"/>
      <c r="B1038" s="232"/>
      <c r="C1038" s="233"/>
      <c r="D1038" s="217" t="s">
        <v>171</v>
      </c>
      <c r="E1038" s="234" t="s">
        <v>19</v>
      </c>
      <c r="F1038" s="235" t="s">
        <v>348</v>
      </c>
      <c r="G1038" s="233"/>
      <c r="H1038" s="236">
        <v>8.0500000000000007</v>
      </c>
      <c r="I1038" s="237"/>
      <c r="J1038" s="233"/>
      <c r="K1038" s="233"/>
      <c r="L1038" s="238"/>
      <c r="M1038" s="239"/>
      <c r="N1038" s="240"/>
      <c r="O1038" s="240"/>
      <c r="P1038" s="240"/>
      <c r="Q1038" s="240"/>
      <c r="R1038" s="240"/>
      <c r="S1038" s="240"/>
      <c r="T1038" s="241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2" t="s">
        <v>171</v>
      </c>
      <c r="AU1038" s="242" t="s">
        <v>167</v>
      </c>
      <c r="AV1038" s="14" t="s">
        <v>167</v>
      </c>
      <c r="AW1038" s="14" t="s">
        <v>33</v>
      </c>
      <c r="AX1038" s="14" t="s">
        <v>71</v>
      </c>
      <c r="AY1038" s="242" t="s">
        <v>157</v>
      </c>
    </row>
    <row r="1039" s="13" customFormat="1">
      <c r="A1039" s="13"/>
      <c r="B1039" s="222"/>
      <c r="C1039" s="223"/>
      <c r="D1039" s="217" t="s">
        <v>171</v>
      </c>
      <c r="E1039" s="224" t="s">
        <v>19</v>
      </c>
      <c r="F1039" s="225" t="s">
        <v>975</v>
      </c>
      <c r="G1039" s="223"/>
      <c r="H1039" s="224" t="s">
        <v>19</v>
      </c>
      <c r="I1039" s="226"/>
      <c r="J1039" s="223"/>
      <c r="K1039" s="223"/>
      <c r="L1039" s="227"/>
      <c r="M1039" s="228"/>
      <c r="N1039" s="229"/>
      <c r="O1039" s="229"/>
      <c r="P1039" s="229"/>
      <c r="Q1039" s="229"/>
      <c r="R1039" s="229"/>
      <c r="S1039" s="229"/>
      <c r="T1039" s="230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1" t="s">
        <v>171</v>
      </c>
      <c r="AU1039" s="231" t="s">
        <v>167</v>
      </c>
      <c r="AV1039" s="13" t="s">
        <v>79</v>
      </c>
      <c r="AW1039" s="13" t="s">
        <v>33</v>
      </c>
      <c r="AX1039" s="13" t="s">
        <v>71</v>
      </c>
      <c r="AY1039" s="231" t="s">
        <v>157</v>
      </c>
    </row>
    <row r="1040" s="14" customFormat="1">
      <c r="A1040" s="14"/>
      <c r="B1040" s="232"/>
      <c r="C1040" s="233"/>
      <c r="D1040" s="217" t="s">
        <v>171</v>
      </c>
      <c r="E1040" s="234" t="s">
        <v>19</v>
      </c>
      <c r="F1040" s="235" t="s">
        <v>976</v>
      </c>
      <c r="G1040" s="233"/>
      <c r="H1040" s="236">
        <v>9.5999999999999996</v>
      </c>
      <c r="I1040" s="237"/>
      <c r="J1040" s="233"/>
      <c r="K1040" s="233"/>
      <c r="L1040" s="238"/>
      <c r="M1040" s="239"/>
      <c r="N1040" s="240"/>
      <c r="O1040" s="240"/>
      <c r="P1040" s="240"/>
      <c r="Q1040" s="240"/>
      <c r="R1040" s="240"/>
      <c r="S1040" s="240"/>
      <c r="T1040" s="241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42" t="s">
        <v>171</v>
      </c>
      <c r="AU1040" s="242" t="s">
        <v>167</v>
      </c>
      <c r="AV1040" s="14" t="s">
        <v>167</v>
      </c>
      <c r="AW1040" s="14" t="s">
        <v>33</v>
      </c>
      <c r="AX1040" s="14" t="s">
        <v>71</v>
      </c>
      <c r="AY1040" s="242" t="s">
        <v>157</v>
      </c>
    </row>
    <row r="1041" s="14" customFormat="1">
      <c r="A1041" s="14"/>
      <c r="B1041" s="232"/>
      <c r="C1041" s="233"/>
      <c r="D1041" s="217" t="s">
        <v>171</v>
      </c>
      <c r="E1041" s="234" t="s">
        <v>19</v>
      </c>
      <c r="F1041" s="235" t="s">
        <v>977</v>
      </c>
      <c r="G1041" s="233"/>
      <c r="H1041" s="236">
        <v>-1.8</v>
      </c>
      <c r="I1041" s="237"/>
      <c r="J1041" s="233"/>
      <c r="K1041" s="233"/>
      <c r="L1041" s="238"/>
      <c r="M1041" s="239"/>
      <c r="N1041" s="240"/>
      <c r="O1041" s="240"/>
      <c r="P1041" s="240"/>
      <c r="Q1041" s="240"/>
      <c r="R1041" s="240"/>
      <c r="S1041" s="240"/>
      <c r="T1041" s="241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42" t="s">
        <v>171</v>
      </c>
      <c r="AU1041" s="242" t="s">
        <v>167</v>
      </c>
      <c r="AV1041" s="14" t="s">
        <v>167</v>
      </c>
      <c r="AW1041" s="14" t="s">
        <v>33</v>
      </c>
      <c r="AX1041" s="14" t="s">
        <v>71</v>
      </c>
      <c r="AY1041" s="242" t="s">
        <v>157</v>
      </c>
    </row>
    <row r="1042" s="14" customFormat="1">
      <c r="A1042" s="14"/>
      <c r="B1042" s="232"/>
      <c r="C1042" s="233"/>
      <c r="D1042" s="217" t="s">
        <v>171</v>
      </c>
      <c r="E1042" s="234" t="s">
        <v>19</v>
      </c>
      <c r="F1042" s="235" t="s">
        <v>180</v>
      </c>
      <c r="G1042" s="233"/>
      <c r="H1042" s="236">
        <v>3.9199999999999999</v>
      </c>
      <c r="I1042" s="237"/>
      <c r="J1042" s="233"/>
      <c r="K1042" s="233"/>
      <c r="L1042" s="238"/>
      <c r="M1042" s="239"/>
      <c r="N1042" s="240"/>
      <c r="O1042" s="240"/>
      <c r="P1042" s="240"/>
      <c r="Q1042" s="240"/>
      <c r="R1042" s="240"/>
      <c r="S1042" s="240"/>
      <c r="T1042" s="241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2" t="s">
        <v>171</v>
      </c>
      <c r="AU1042" s="242" t="s">
        <v>167</v>
      </c>
      <c r="AV1042" s="14" t="s">
        <v>167</v>
      </c>
      <c r="AW1042" s="14" t="s">
        <v>33</v>
      </c>
      <c r="AX1042" s="14" t="s">
        <v>71</v>
      </c>
      <c r="AY1042" s="242" t="s">
        <v>157</v>
      </c>
    </row>
    <row r="1043" s="15" customFormat="1">
      <c r="A1043" s="15"/>
      <c r="B1043" s="243"/>
      <c r="C1043" s="244"/>
      <c r="D1043" s="217" t="s">
        <v>171</v>
      </c>
      <c r="E1043" s="245" t="s">
        <v>19</v>
      </c>
      <c r="F1043" s="246" t="s">
        <v>191</v>
      </c>
      <c r="G1043" s="244"/>
      <c r="H1043" s="247">
        <v>59.57</v>
      </c>
      <c r="I1043" s="248"/>
      <c r="J1043" s="244"/>
      <c r="K1043" s="244"/>
      <c r="L1043" s="249"/>
      <c r="M1043" s="250"/>
      <c r="N1043" s="251"/>
      <c r="O1043" s="251"/>
      <c r="P1043" s="251"/>
      <c r="Q1043" s="251"/>
      <c r="R1043" s="251"/>
      <c r="S1043" s="251"/>
      <c r="T1043" s="252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T1043" s="253" t="s">
        <v>171</v>
      </c>
      <c r="AU1043" s="253" t="s">
        <v>167</v>
      </c>
      <c r="AV1043" s="15" t="s">
        <v>166</v>
      </c>
      <c r="AW1043" s="15" t="s">
        <v>33</v>
      </c>
      <c r="AX1043" s="15" t="s">
        <v>79</v>
      </c>
      <c r="AY1043" s="253" t="s">
        <v>157</v>
      </c>
    </row>
    <row r="1044" s="2" customFormat="1" ht="24.15" customHeight="1">
      <c r="A1044" s="38"/>
      <c r="B1044" s="39"/>
      <c r="C1044" s="254" t="s">
        <v>978</v>
      </c>
      <c r="D1044" s="254" t="s">
        <v>202</v>
      </c>
      <c r="E1044" s="255" t="s">
        <v>979</v>
      </c>
      <c r="F1044" s="256" t="s">
        <v>980</v>
      </c>
      <c r="G1044" s="257" t="s">
        <v>751</v>
      </c>
      <c r="H1044" s="258">
        <v>3693.3400000000001</v>
      </c>
      <c r="I1044" s="259"/>
      <c r="J1044" s="260">
        <f>ROUND(I1044*H1044,2)</f>
        <v>0</v>
      </c>
      <c r="K1044" s="256" t="s">
        <v>165</v>
      </c>
      <c r="L1044" s="261"/>
      <c r="M1044" s="262" t="s">
        <v>19</v>
      </c>
      <c r="N1044" s="263" t="s">
        <v>43</v>
      </c>
      <c r="O1044" s="84"/>
      <c r="P1044" s="213">
        <f>O1044*H1044</f>
        <v>0</v>
      </c>
      <c r="Q1044" s="213">
        <v>0.00050000000000000001</v>
      </c>
      <c r="R1044" s="213">
        <f>Q1044*H1044</f>
        <v>1.84667</v>
      </c>
      <c r="S1044" s="213">
        <v>0</v>
      </c>
      <c r="T1044" s="214">
        <f>S1044*H1044</f>
        <v>0</v>
      </c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R1044" s="215" t="s">
        <v>393</v>
      </c>
      <c r="AT1044" s="215" t="s">
        <v>202</v>
      </c>
      <c r="AU1044" s="215" t="s">
        <v>167</v>
      </c>
      <c r="AY1044" s="17" t="s">
        <v>157</v>
      </c>
      <c r="BE1044" s="216">
        <f>IF(N1044="základní",J1044,0)</f>
        <v>0</v>
      </c>
      <c r="BF1044" s="216">
        <f>IF(N1044="snížená",J1044,0)</f>
        <v>0</v>
      </c>
      <c r="BG1044" s="216">
        <f>IF(N1044="zákl. přenesená",J1044,0)</f>
        <v>0</v>
      </c>
      <c r="BH1044" s="216">
        <f>IF(N1044="sníž. přenesená",J1044,0)</f>
        <v>0</v>
      </c>
      <c r="BI1044" s="216">
        <f>IF(N1044="nulová",J1044,0)</f>
        <v>0</v>
      </c>
      <c r="BJ1044" s="17" t="s">
        <v>167</v>
      </c>
      <c r="BK1044" s="216">
        <f>ROUND(I1044*H1044,2)</f>
        <v>0</v>
      </c>
      <c r="BL1044" s="17" t="s">
        <v>316</v>
      </c>
      <c r="BM1044" s="215" t="s">
        <v>981</v>
      </c>
    </row>
    <row r="1045" s="2" customFormat="1">
      <c r="A1045" s="38"/>
      <c r="B1045" s="39"/>
      <c r="C1045" s="40"/>
      <c r="D1045" s="217" t="s">
        <v>169</v>
      </c>
      <c r="E1045" s="40"/>
      <c r="F1045" s="218" t="s">
        <v>980</v>
      </c>
      <c r="G1045" s="40"/>
      <c r="H1045" s="40"/>
      <c r="I1045" s="219"/>
      <c r="J1045" s="40"/>
      <c r="K1045" s="40"/>
      <c r="L1045" s="44"/>
      <c r="M1045" s="220"/>
      <c r="N1045" s="221"/>
      <c r="O1045" s="84"/>
      <c r="P1045" s="84"/>
      <c r="Q1045" s="84"/>
      <c r="R1045" s="84"/>
      <c r="S1045" s="84"/>
      <c r="T1045" s="85"/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T1045" s="17" t="s">
        <v>169</v>
      </c>
      <c r="AU1045" s="17" t="s">
        <v>167</v>
      </c>
    </row>
    <row r="1046" s="14" customFormat="1">
      <c r="A1046" s="14"/>
      <c r="B1046" s="232"/>
      <c r="C1046" s="233"/>
      <c r="D1046" s="217" t="s">
        <v>171</v>
      </c>
      <c r="E1046" s="233"/>
      <c r="F1046" s="235" t="s">
        <v>982</v>
      </c>
      <c r="G1046" s="233"/>
      <c r="H1046" s="236">
        <v>3693.3400000000001</v>
      </c>
      <c r="I1046" s="237"/>
      <c r="J1046" s="233"/>
      <c r="K1046" s="233"/>
      <c r="L1046" s="238"/>
      <c r="M1046" s="239"/>
      <c r="N1046" s="240"/>
      <c r="O1046" s="240"/>
      <c r="P1046" s="240"/>
      <c r="Q1046" s="240"/>
      <c r="R1046" s="240"/>
      <c r="S1046" s="240"/>
      <c r="T1046" s="241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42" t="s">
        <v>171</v>
      </c>
      <c r="AU1046" s="242" t="s">
        <v>167</v>
      </c>
      <c r="AV1046" s="14" t="s">
        <v>167</v>
      </c>
      <c r="AW1046" s="14" t="s">
        <v>4</v>
      </c>
      <c r="AX1046" s="14" t="s">
        <v>79</v>
      </c>
      <c r="AY1046" s="242" t="s">
        <v>157</v>
      </c>
    </row>
    <row r="1047" s="2" customFormat="1" ht="24.15" customHeight="1">
      <c r="A1047" s="38"/>
      <c r="B1047" s="39"/>
      <c r="C1047" s="204" t="s">
        <v>983</v>
      </c>
      <c r="D1047" s="204" t="s">
        <v>161</v>
      </c>
      <c r="E1047" s="205" t="s">
        <v>984</v>
      </c>
      <c r="F1047" s="206" t="s">
        <v>985</v>
      </c>
      <c r="G1047" s="207" t="s">
        <v>164</v>
      </c>
      <c r="H1047" s="208">
        <v>59.57</v>
      </c>
      <c r="I1047" s="209"/>
      <c r="J1047" s="210">
        <f>ROUND(I1047*H1047,2)</f>
        <v>0</v>
      </c>
      <c r="K1047" s="206" t="s">
        <v>165</v>
      </c>
      <c r="L1047" s="44"/>
      <c r="M1047" s="211" t="s">
        <v>19</v>
      </c>
      <c r="N1047" s="212" t="s">
        <v>43</v>
      </c>
      <c r="O1047" s="84"/>
      <c r="P1047" s="213">
        <f>O1047*H1047</f>
        <v>0</v>
      </c>
      <c r="Q1047" s="213">
        <v>0.0012099999999999999</v>
      </c>
      <c r="R1047" s="213">
        <f>Q1047*H1047</f>
        <v>0.072079699999999997</v>
      </c>
      <c r="S1047" s="213">
        <v>0</v>
      </c>
      <c r="T1047" s="214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15" t="s">
        <v>316</v>
      </c>
      <c r="AT1047" s="215" t="s">
        <v>161</v>
      </c>
      <c r="AU1047" s="215" t="s">
        <v>167</v>
      </c>
      <c r="AY1047" s="17" t="s">
        <v>157</v>
      </c>
      <c r="BE1047" s="216">
        <f>IF(N1047="základní",J1047,0)</f>
        <v>0</v>
      </c>
      <c r="BF1047" s="216">
        <f>IF(N1047="snížená",J1047,0)</f>
        <v>0</v>
      </c>
      <c r="BG1047" s="216">
        <f>IF(N1047="zákl. přenesená",J1047,0)</f>
        <v>0</v>
      </c>
      <c r="BH1047" s="216">
        <f>IF(N1047="sníž. přenesená",J1047,0)</f>
        <v>0</v>
      </c>
      <c r="BI1047" s="216">
        <f>IF(N1047="nulová",J1047,0)</f>
        <v>0</v>
      </c>
      <c r="BJ1047" s="17" t="s">
        <v>167</v>
      </c>
      <c r="BK1047" s="216">
        <f>ROUND(I1047*H1047,2)</f>
        <v>0</v>
      </c>
      <c r="BL1047" s="17" t="s">
        <v>316</v>
      </c>
      <c r="BM1047" s="215" t="s">
        <v>986</v>
      </c>
    </row>
    <row r="1048" s="2" customFormat="1">
      <c r="A1048" s="38"/>
      <c r="B1048" s="39"/>
      <c r="C1048" s="40"/>
      <c r="D1048" s="217" t="s">
        <v>169</v>
      </c>
      <c r="E1048" s="40"/>
      <c r="F1048" s="218" t="s">
        <v>987</v>
      </c>
      <c r="G1048" s="40"/>
      <c r="H1048" s="40"/>
      <c r="I1048" s="219"/>
      <c r="J1048" s="40"/>
      <c r="K1048" s="40"/>
      <c r="L1048" s="44"/>
      <c r="M1048" s="220"/>
      <c r="N1048" s="221"/>
      <c r="O1048" s="84"/>
      <c r="P1048" s="84"/>
      <c r="Q1048" s="84"/>
      <c r="R1048" s="84"/>
      <c r="S1048" s="84"/>
      <c r="T1048" s="85"/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T1048" s="17" t="s">
        <v>169</v>
      </c>
      <c r="AU1048" s="17" t="s">
        <v>167</v>
      </c>
    </row>
    <row r="1049" s="2" customFormat="1" ht="24.15" customHeight="1">
      <c r="A1049" s="38"/>
      <c r="B1049" s="39"/>
      <c r="C1049" s="204" t="s">
        <v>988</v>
      </c>
      <c r="D1049" s="204" t="s">
        <v>161</v>
      </c>
      <c r="E1049" s="205" t="s">
        <v>989</v>
      </c>
      <c r="F1049" s="206" t="s">
        <v>990</v>
      </c>
      <c r="G1049" s="207" t="s">
        <v>582</v>
      </c>
      <c r="H1049" s="208">
        <v>2.234</v>
      </c>
      <c r="I1049" s="209"/>
      <c r="J1049" s="210">
        <f>ROUND(I1049*H1049,2)</f>
        <v>0</v>
      </c>
      <c r="K1049" s="206" t="s">
        <v>165</v>
      </c>
      <c r="L1049" s="44"/>
      <c r="M1049" s="211" t="s">
        <v>19</v>
      </c>
      <c r="N1049" s="212" t="s">
        <v>43</v>
      </c>
      <c r="O1049" s="84"/>
      <c r="P1049" s="213">
        <f>O1049*H1049</f>
        <v>0</v>
      </c>
      <c r="Q1049" s="213">
        <v>0</v>
      </c>
      <c r="R1049" s="213">
        <f>Q1049*H1049</f>
        <v>0</v>
      </c>
      <c r="S1049" s="213">
        <v>0</v>
      </c>
      <c r="T1049" s="214">
        <f>S1049*H1049</f>
        <v>0</v>
      </c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R1049" s="215" t="s">
        <v>316</v>
      </c>
      <c r="AT1049" s="215" t="s">
        <v>161</v>
      </c>
      <c r="AU1049" s="215" t="s">
        <v>167</v>
      </c>
      <c r="AY1049" s="17" t="s">
        <v>157</v>
      </c>
      <c r="BE1049" s="216">
        <f>IF(N1049="základní",J1049,0)</f>
        <v>0</v>
      </c>
      <c r="BF1049" s="216">
        <f>IF(N1049="snížená",J1049,0)</f>
        <v>0</v>
      </c>
      <c r="BG1049" s="216">
        <f>IF(N1049="zákl. přenesená",J1049,0)</f>
        <v>0</v>
      </c>
      <c r="BH1049" s="216">
        <f>IF(N1049="sníž. přenesená",J1049,0)</f>
        <v>0</v>
      </c>
      <c r="BI1049" s="216">
        <f>IF(N1049="nulová",J1049,0)</f>
        <v>0</v>
      </c>
      <c r="BJ1049" s="17" t="s">
        <v>167</v>
      </c>
      <c r="BK1049" s="216">
        <f>ROUND(I1049*H1049,2)</f>
        <v>0</v>
      </c>
      <c r="BL1049" s="17" t="s">
        <v>316</v>
      </c>
      <c r="BM1049" s="215" t="s">
        <v>991</v>
      </c>
    </row>
    <row r="1050" s="2" customFormat="1">
      <c r="A1050" s="38"/>
      <c r="B1050" s="39"/>
      <c r="C1050" s="40"/>
      <c r="D1050" s="217" t="s">
        <v>169</v>
      </c>
      <c r="E1050" s="40"/>
      <c r="F1050" s="218" t="s">
        <v>992</v>
      </c>
      <c r="G1050" s="40"/>
      <c r="H1050" s="40"/>
      <c r="I1050" s="219"/>
      <c r="J1050" s="40"/>
      <c r="K1050" s="40"/>
      <c r="L1050" s="44"/>
      <c r="M1050" s="220"/>
      <c r="N1050" s="221"/>
      <c r="O1050" s="84"/>
      <c r="P1050" s="84"/>
      <c r="Q1050" s="84"/>
      <c r="R1050" s="84"/>
      <c r="S1050" s="84"/>
      <c r="T1050" s="85"/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T1050" s="17" t="s">
        <v>169</v>
      </c>
      <c r="AU1050" s="17" t="s">
        <v>167</v>
      </c>
    </row>
    <row r="1051" s="12" customFormat="1" ht="22.8" customHeight="1">
      <c r="A1051" s="12"/>
      <c r="B1051" s="188"/>
      <c r="C1051" s="189"/>
      <c r="D1051" s="190" t="s">
        <v>70</v>
      </c>
      <c r="E1051" s="202" t="s">
        <v>993</v>
      </c>
      <c r="F1051" s="202" t="s">
        <v>994</v>
      </c>
      <c r="G1051" s="189"/>
      <c r="H1051" s="189"/>
      <c r="I1051" s="192"/>
      <c r="J1051" s="203">
        <f>BK1051</f>
        <v>0</v>
      </c>
      <c r="K1051" s="189"/>
      <c r="L1051" s="194"/>
      <c r="M1051" s="195"/>
      <c r="N1051" s="196"/>
      <c r="O1051" s="196"/>
      <c r="P1051" s="197">
        <f>SUM(P1052:P1063)</f>
        <v>0</v>
      </c>
      <c r="Q1051" s="196"/>
      <c r="R1051" s="197">
        <f>SUM(R1052:R1063)</f>
        <v>0.0064327999999999998</v>
      </c>
      <c r="S1051" s="196"/>
      <c r="T1051" s="198">
        <f>SUM(T1052:T1063)</f>
        <v>0</v>
      </c>
      <c r="U1051" s="12"/>
      <c r="V1051" s="12"/>
      <c r="W1051" s="12"/>
      <c r="X1051" s="12"/>
      <c r="Y1051" s="12"/>
      <c r="Z1051" s="12"/>
      <c r="AA1051" s="12"/>
      <c r="AB1051" s="12"/>
      <c r="AC1051" s="12"/>
      <c r="AD1051" s="12"/>
      <c r="AE1051" s="12"/>
      <c r="AR1051" s="199" t="s">
        <v>167</v>
      </c>
      <c r="AT1051" s="200" t="s">
        <v>70</v>
      </c>
      <c r="AU1051" s="200" t="s">
        <v>79</v>
      </c>
      <c r="AY1051" s="199" t="s">
        <v>157</v>
      </c>
      <c r="BK1051" s="201">
        <f>SUM(BK1052:BK1063)</f>
        <v>0</v>
      </c>
    </row>
    <row r="1052" s="2" customFormat="1" ht="14.4" customHeight="1">
      <c r="A1052" s="38"/>
      <c r="B1052" s="39"/>
      <c r="C1052" s="204" t="s">
        <v>995</v>
      </c>
      <c r="D1052" s="204" t="s">
        <v>161</v>
      </c>
      <c r="E1052" s="205" t="s">
        <v>996</v>
      </c>
      <c r="F1052" s="206" t="s">
        <v>997</v>
      </c>
      <c r="G1052" s="207" t="s">
        <v>164</v>
      </c>
      <c r="H1052" s="208">
        <v>14.960000000000001</v>
      </c>
      <c r="I1052" s="209"/>
      <c r="J1052" s="210">
        <f>ROUND(I1052*H1052,2)</f>
        <v>0</v>
      </c>
      <c r="K1052" s="206" t="s">
        <v>165</v>
      </c>
      <c r="L1052" s="44"/>
      <c r="M1052" s="211" t="s">
        <v>19</v>
      </c>
      <c r="N1052" s="212" t="s">
        <v>43</v>
      </c>
      <c r="O1052" s="84"/>
      <c r="P1052" s="213">
        <f>O1052*H1052</f>
        <v>0</v>
      </c>
      <c r="Q1052" s="213">
        <v>6.9999999999999994E-05</v>
      </c>
      <c r="R1052" s="213">
        <f>Q1052*H1052</f>
        <v>0.0010471999999999999</v>
      </c>
      <c r="S1052" s="213">
        <v>0</v>
      </c>
      <c r="T1052" s="214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15" t="s">
        <v>316</v>
      </c>
      <c r="AT1052" s="215" t="s">
        <v>161</v>
      </c>
      <c r="AU1052" s="215" t="s">
        <v>167</v>
      </c>
      <c r="AY1052" s="17" t="s">
        <v>157</v>
      </c>
      <c r="BE1052" s="216">
        <f>IF(N1052="základní",J1052,0)</f>
        <v>0</v>
      </c>
      <c r="BF1052" s="216">
        <f>IF(N1052="snížená",J1052,0)</f>
        <v>0</v>
      </c>
      <c r="BG1052" s="216">
        <f>IF(N1052="zákl. přenesená",J1052,0)</f>
        <v>0</v>
      </c>
      <c r="BH1052" s="216">
        <f>IF(N1052="sníž. přenesená",J1052,0)</f>
        <v>0</v>
      </c>
      <c r="BI1052" s="216">
        <f>IF(N1052="nulová",J1052,0)</f>
        <v>0</v>
      </c>
      <c r="BJ1052" s="17" t="s">
        <v>167</v>
      </c>
      <c r="BK1052" s="216">
        <f>ROUND(I1052*H1052,2)</f>
        <v>0</v>
      </c>
      <c r="BL1052" s="17" t="s">
        <v>316</v>
      </c>
      <c r="BM1052" s="215" t="s">
        <v>998</v>
      </c>
    </row>
    <row r="1053" s="2" customFormat="1">
      <c r="A1053" s="38"/>
      <c r="B1053" s="39"/>
      <c r="C1053" s="40"/>
      <c r="D1053" s="217" t="s">
        <v>169</v>
      </c>
      <c r="E1053" s="40"/>
      <c r="F1053" s="218" t="s">
        <v>999</v>
      </c>
      <c r="G1053" s="40"/>
      <c r="H1053" s="40"/>
      <c r="I1053" s="219"/>
      <c r="J1053" s="40"/>
      <c r="K1053" s="40"/>
      <c r="L1053" s="44"/>
      <c r="M1053" s="220"/>
      <c r="N1053" s="221"/>
      <c r="O1053" s="84"/>
      <c r="P1053" s="84"/>
      <c r="Q1053" s="84"/>
      <c r="R1053" s="84"/>
      <c r="S1053" s="84"/>
      <c r="T1053" s="85"/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T1053" s="17" t="s">
        <v>169</v>
      </c>
      <c r="AU1053" s="17" t="s">
        <v>167</v>
      </c>
    </row>
    <row r="1054" s="13" customFormat="1">
      <c r="A1054" s="13"/>
      <c r="B1054" s="222"/>
      <c r="C1054" s="223"/>
      <c r="D1054" s="217" t="s">
        <v>171</v>
      </c>
      <c r="E1054" s="224" t="s">
        <v>19</v>
      </c>
      <c r="F1054" s="225" t="s">
        <v>1000</v>
      </c>
      <c r="G1054" s="223"/>
      <c r="H1054" s="224" t="s">
        <v>19</v>
      </c>
      <c r="I1054" s="226"/>
      <c r="J1054" s="223"/>
      <c r="K1054" s="223"/>
      <c r="L1054" s="227"/>
      <c r="M1054" s="228"/>
      <c r="N1054" s="229"/>
      <c r="O1054" s="229"/>
      <c r="P1054" s="229"/>
      <c r="Q1054" s="229"/>
      <c r="R1054" s="229"/>
      <c r="S1054" s="229"/>
      <c r="T1054" s="230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1" t="s">
        <v>171</v>
      </c>
      <c r="AU1054" s="231" t="s">
        <v>167</v>
      </c>
      <c r="AV1054" s="13" t="s">
        <v>79</v>
      </c>
      <c r="AW1054" s="13" t="s">
        <v>33</v>
      </c>
      <c r="AX1054" s="13" t="s">
        <v>71</v>
      </c>
      <c r="AY1054" s="231" t="s">
        <v>157</v>
      </c>
    </row>
    <row r="1055" s="14" customFormat="1">
      <c r="A1055" s="14"/>
      <c r="B1055" s="232"/>
      <c r="C1055" s="233"/>
      <c r="D1055" s="217" t="s">
        <v>171</v>
      </c>
      <c r="E1055" s="234" t="s">
        <v>19</v>
      </c>
      <c r="F1055" s="235" t="s">
        <v>1001</v>
      </c>
      <c r="G1055" s="233"/>
      <c r="H1055" s="236">
        <v>14.960000000000001</v>
      </c>
      <c r="I1055" s="237"/>
      <c r="J1055" s="233"/>
      <c r="K1055" s="233"/>
      <c r="L1055" s="238"/>
      <c r="M1055" s="239"/>
      <c r="N1055" s="240"/>
      <c r="O1055" s="240"/>
      <c r="P1055" s="240"/>
      <c r="Q1055" s="240"/>
      <c r="R1055" s="240"/>
      <c r="S1055" s="240"/>
      <c r="T1055" s="241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2" t="s">
        <v>171</v>
      </c>
      <c r="AU1055" s="242" t="s">
        <v>167</v>
      </c>
      <c r="AV1055" s="14" t="s">
        <v>167</v>
      </c>
      <c r="AW1055" s="14" t="s">
        <v>33</v>
      </c>
      <c r="AX1055" s="14" t="s">
        <v>79</v>
      </c>
      <c r="AY1055" s="242" t="s">
        <v>157</v>
      </c>
    </row>
    <row r="1056" s="2" customFormat="1" ht="24.15" customHeight="1">
      <c r="A1056" s="38"/>
      <c r="B1056" s="39"/>
      <c r="C1056" s="204" t="s">
        <v>1002</v>
      </c>
      <c r="D1056" s="204" t="s">
        <v>161</v>
      </c>
      <c r="E1056" s="205" t="s">
        <v>1003</v>
      </c>
      <c r="F1056" s="206" t="s">
        <v>1004</v>
      </c>
      <c r="G1056" s="207" t="s">
        <v>164</v>
      </c>
      <c r="H1056" s="208">
        <v>14.960000000000001</v>
      </c>
      <c r="I1056" s="209"/>
      <c r="J1056" s="210">
        <f>ROUND(I1056*H1056,2)</f>
        <v>0</v>
      </c>
      <c r="K1056" s="206" t="s">
        <v>165</v>
      </c>
      <c r="L1056" s="44"/>
      <c r="M1056" s="211" t="s">
        <v>19</v>
      </c>
      <c r="N1056" s="212" t="s">
        <v>43</v>
      </c>
      <c r="O1056" s="84"/>
      <c r="P1056" s="213">
        <f>O1056*H1056</f>
        <v>0</v>
      </c>
      <c r="Q1056" s="213">
        <v>6.9999999999999994E-05</v>
      </c>
      <c r="R1056" s="213">
        <f>Q1056*H1056</f>
        <v>0.0010471999999999999</v>
      </c>
      <c r="S1056" s="213">
        <v>0</v>
      </c>
      <c r="T1056" s="214">
        <f>S1056*H1056</f>
        <v>0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15" t="s">
        <v>316</v>
      </c>
      <c r="AT1056" s="215" t="s">
        <v>161</v>
      </c>
      <c r="AU1056" s="215" t="s">
        <v>167</v>
      </c>
      <c r="AY1056" s="17" t="s">
        <v>157</v>
      </c>
      <c r="BE1056" s="216">
        <f>IF(N1056="základní",J1056,0)</f>
        <v>0</v>
      </c>
      <c r="BF1056" s="216">
        <f>IF(N1056="snížená",J1056,0)</f>
        <v>0</v>
      </c>
      <c r="BG1056" s="216">
        <f>IF(N1056="zákl. přenesená",J1056,0)</f>
        <v>0</v>
      </c>
      <c r="BH1056" s="216">
        <f>IF(N1056="sníž. přenesená",J1056,0)</f>
        <v>0</v>
      </c>
      <c r="BI1056" s="216">
        <f>IF(N1056="nulová",J1056,0)</f>
        <v>0</v>
      </c>
      <c r="BJ1056" s="17" t="s">
        <v>167</v>
      </c>
      <c r="BK1056" s="216">
        <f>ROUND(I1056*H1056,2)</f>
        <v>0</v>
      </c>
      <c r="BL1056" s="17" t="s">
        <v>316</v>
      </c>
      <c r="BM1056" s="215" t="s">
        <v>1005</v>
      </c>
    </row>
    <row r="1057" s="2" customFormat="1">
      <c r="A1057" s="38"/>
      <c r="B1057" s="39"/>
      <c r="C1057" s="40"/>
      <c r="D1057" s="217" t="s">
        <v>169</v>
      </c>
      <c r="E1057" s="40"/>
      <c r="F1057" s="218" t="s">
        <v>1006</v>
      </c>
      <c r="G1057" s="40"/>
      <c r="H1057" s="40"/>
      <c r="I1057" s="219"/>
      <c r="J1057" s="40"/>
      <c r="K1057" s="40"/>
      <c r="L1057" s="44"/>
      <c r="M1057" s="220"/>
      <c r="N1057" s="221"/>
      <c r="O1057" s="84"/>
      <c r="P1057" s="84"/>
      <c r="Q1057" s="84"/>
      <c r="R1057" s="84"/>
      <c r="S1057" s="84"/>
      <c r="T1057" s="85"/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T1057" s="17" t="s">
        <v>169</v>
      </c>
      <c r="AU1057" s="17" t="s">
        <v>167</v>
      </c>
    </row>
    <row r="1058" s="2" customFormat="1" ht="24.15" customHeight="1">
      <c r="A1058" s="38"/>
      <c r="B1058" s="39"/>
      <c r="C1058" s="204" t="s">
        <v>1007</v>
      </c>
      <c r="D1058" s="204" t="s">
        <v>161</v>
      </c>
      <c r="E1058" s="205" t="s">
        <v>1008</v>
      </c>
      <c r="F1058" s="206" t="s">
        <v>1009</v>
      </c>
      <c r="G1058" s="207" t="s">
        <v>164</v>
      </c>
      <c r="H1058" s="208">
        <v>14.960000000000001</v>
      </c>
      <c r="I1058" s="209"/>
      <c r="J1058" s="210">
        <f>ROUND(I1058*H1058,2)</f>
        <v>0</v>
      </c>
      <c r="K1058" s="206" t="s">
        <v>165</v>
      </c>
      <c r="L1058" s="44"/>
      <c r="M1058" s="211" t="s">
        <v>19</v>
      </c>
      <c r="N1058" s="212" t="s">
        <v>43</v>
      </c>
      <c r="O1058" s="84"/>
      <c r="P1058" s="213">
        <f>O1058*H1058</f>
        <v>0</v>
      </c>
      <c r="Q1058" s="213">
        <v>0.00012</v>
      </c>
      <c r="R1058" s="213">
        <f>Q1058*H1058</f>
        <v>0.0017952000000000001</v>
      </c>
      <c r="S1058" s="213">
        <v>0</v>
      </c>
      <c r="T1058" s="214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15" t="s">
        <v>316</v>
      </c>
      <c r="AT1058" s="215" t="s">
        <v>161</v>
      </c>
      <c r="AU1058" s="215" t="s">
        <v>167</v>
      </c>
      <c r="AY1058" s="17" t="s">
        <v>157</v>
      </c>
      <c r="BE1058" s="216">
        <f>IF(N1058="základní",J1058,0)</f>
        <v>0</v>
      </c>
      <c r="BF1058" s="216">
        <f>IF(N1058="snížená",J1058,0)</f>
        <v>0</v>
      </c>
      <c r="BG1058" s="216">
        <f>IF(N1058="zákl. přenesená",J1058,0)</f>
        <v>0</v>
      </c>
      <c r="BH1058" s="216">
        <f>IF(N1058="sníž. přenesená",J1058,0)</f>
        <v>0</v>
      </c>
      <c r="BI1058" s="216">
        <f>IF(N1058="nulová",J1058,0)</f>
        <v>0</v>
      </c>
      <c r="BJ1058" s="17" t="s">
        <v>167</v>
      </c>
      <c r="BK1058" s="216">
        <f>ROUND(I1058*H1058,2)</f>
        <v>0</v>
      </c>
      <c r="BL1058" s="17" t="s">
        <v>316</v>
      </c>
      <c r="BM1058" s="215" t="s">
        <v>1010</v>
      </c>
    </row>
    <row r="1059" s="2" customFormat="1">
      <c r="A1059" s="38"/>
      <c r="B1059" s="39"/>
      <c r="C1059" s="40"/>
      <c r="D1059" s="217" t="s">
        <v>169</v>
      </c>
      <c r="E1059" s="40"/>
      <c r="F1059" s="218" t="s">
        <v>1011</v>
      </c>
      <c r="G1059" s="40"/>
      <c r="H1059" s="40"/>
      <c r="I1059" s="219"/>
      <c r="J1059" s="40"/>
      <c r="K1059" s="40"/>
      <c r="L1059" s="44"/>
      <c r="M1059" s="220"/>
      <c r="N1059" s="221"/>
      <c r="O1059" s="84"/>
      <c r="P1059" s="84"/>
      <c r="Q1059" s="84"/>
      <c r="R1059" s="84"/>
      <c r="S1059" s="84"/>
      <c r="T1059" s="85"/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T1059" s="17" t="s">
        <v>169</v>
      </c>
      <c r="AU1059" s="17" t="s">
        <v>167</v>
      </c>
    </row>
    <row r="1060" s="2" customFormat="1" ht="24.15" customHeight="1">
      <c r="A1060" s="38"/>
      <c r="B1060" s="39"/>
      <c r="C1060" s="204" t="s">
        <v>1012</v>
      </c>
      <c r="D1060" s="204" t="s">
        <v>161</v>
      </c>
      <c r="E1060" s="205" t="s">
        <v>1013</v>
      </c>
      <c r="F1060" s="206" t="s">
        <v>1014</v>
      </c>
      <c r="G1060" s="207" t="s">
        <v>164</v>
      </c>
      <c r="H1060" s="208">
        <v>14.960000000000001</v>
      </c>
      <c r="I1060" s="209"/>
      <c r="J1060" s="210">
        <f>ROUND(I1060*H1060,2)</f>
        <v>0</v>
      </c>
      <c r="K1060" s="206" t="s">
        <v>165</v>
      </c>
      <c r="L1060" s="44"/>
      <c r="M1060" s="211" t="s">
        <v>19</v>
      </c>
      <c r="N1060" s="212" t="s">
        <v>43</v>
      </c>
      <c r="O1060" s="84"/>
      <c r="P1060" s="213">
        <f>O1060*H1060</f>
        <v>0</v>
      </c>
      <c r="Q1060" s="213">
        <v>3.0000000000000001E-05</v>
      </c>
      <c r="R1060" s="213">
        <f>Q1060*H1060</f>
        <v>0.00044880000000000001</v>
      </c>
      <c r="S1060" s="213">
        <v>0</v>
      </c>
      <c r="T1060" s="214">
        <f>S1060*H1060</f>
        <v>0</v>
      </c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R1060" s="215" t="s">
        <v>316</v>
      </c>
      <c r="AT1060" s="215" t="s">
        <v>161</v>
      </c>
      <c r="AU1060" s="215" t="s">
        <v>167</v>
      </c>
      <c r="AY1060" s="17" t="s">
        <v>157</v>
      </c>
      <c r="BE1060" s="216">
        <f>IF(N1060="základní",J1060,0)</f>
        <v>0</v>
      </c>
      <c r="BF1060" s="216">
        <f>IF(N1060="snížená",J1060,0)</f>
        <v>0</v>
      </c>
      <c r="BG1060" s="216">
        <f>IF(N1060="zákl. přenesená",J1060,0)</f>
        <v>0</v>
      </c>
      <c r="BH1060" s="216">
        <f>IF(N1060="sníž. přenesená",J1060,0)</f>
        <v>0</v>
      </c>
      <c r="BI1060" s="216">
        <f>IF(N1060="nulová",J1060,0)</f>
        <v>0</v>
      </c>
      <c r="BJ1060" s="17" t="s">
        <v>167</v>
      </c>
      <c r="BK1060" s="216">
        <f>ROUND(I1060*H1060,2)</f>
        <v>0</v>
      </c>
      <c r="BL1060" s="17" t="s">
        <v>316</v>
      </c>
      <c r="BM1060" s="215" t="s">
        <v>1015</v>
      </c>
    </row>
    <row r="1061" s="2" customFormat="1">
      <c r="A1061" s="38"/>
      <c r="B1061" s="39"/>
      <c r="C1061" s="40"/>
      <c r="D1061" s="217" t="s">
        <v>169</v>
      </c>
      <c r="E1061" s="40"/>
      <c r="F1061" s="218" t="s">
        <v>1016</v>
      </c>
      <c r="G1061" s="40"/>
      <c r="H1061" s="40"/>
      <c r="I1061" s="219"/>
      <c r="J1061" s="40"/>
      <c r="K1061" s="40"/>
      <c r="L1061" s="44"/>
      <c r="M1061" s="220"/>
      <c r="N1061" s="221"/>
      <c r="O1061" s="84"/>
      <c r="P1061" s="84"/>
      <c r="Q1061" s="84"/>
      <c r="R1061" s="84"/>
      <c r="S1061" s="84"/>
      <c r="T1061" s="85"/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T1061" s="17" t="s">
        <v>169</v>
      </c>
      <c r="AU1061" s="17" t="s">
        <v>167</v>
      </c>
    </row>
    <row r="1062" s="2" customFormat="1" ht="24.15" customHeight="1">
      <c r="A1062" s="38"/>
      <c r="B1062" s="39"/>
      <c r="C1062" s="204" t="s">
        <v>1017</v>
      </c>
      <c r="D1062" s="204" t="s">
        <v>161</v>
      </c>
      <c r="E1062" s="205" t="s">
        <v>1018</v>
      </c>
      <c r="F1062" s="206" t="s">
        <v>1019</v>
      </c>
      <c r="G1062" s="207" t="s">
        <v>164</v>
      </c>
      <c r="H1062" s="208">
        <v>14.960000000000001</v>
      </c>
      <c r="I1062" s="209"/>
      <c r="J1062" s="210">
        <f>ROUND(I1062*H1062,2)</f>
        <v>0</v>
      </c>
      <c r="K1062" s="206" t="s">
        <v>165</v>
      </c>
      <c r="L1062" s="44"/>
      <c r="M1062" s="211" t="s">
        <v>19</v>
      </c>
      <c r="N1062" s="212" t="s">
        <v>43</v>
      </c>
      <c r="O1062" s="84"/>
      <c r="P1062" s="213">
        <f>O1062*H1062</f>
        <v>0</v>
      </c>
      <c r="Q1062" s="213">
        <v>0.00013999999999999999</v>
      </c>
      <c r="R1062" s="213">
        <f>Q1062*H1062</f>
        <v>0.0020943999999999997</v>
      </c>
      <c r="S1062" s="213">
        <v>0</v>
      </c>
      <c r="T1062" s="214">
        <f>S1062*H1062</f>
        <v>0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215" t="s">
        <v>316</v>
      </c>
      <c r="AT1062" s="215" t="s">
        <v>161</v>
      </c>
      <c r="AU1062" s="215" t="s">
        <v>167</v>
      </c>
      <c r="AY1062" s="17" t="s">
        <v>157</v>
      </c>
      <c r="BE1062" s="216">
        <f>IF(N1062="základní",J1062,0)</f>
        <v>0</v>
      </c>
      <c r="BF1062" s="216">
        <f>IF(N1062="snížená",J1062,0)</f>
        <v>0</v>
      </c>
      <c r="BG1062" s="216">
        <f>IF(N1062="zákl. přenesená",J1062,0)</f>
        <v>0</v>
      </c>
      <c r="BH1062" s="216">
        <f>IF(N1062="sníž. přenesená",J1062,0)</f>
        <v>0</v>
      </c>
      <c r="BI1062" s="216">
        <f>IF(N1062="nulová",J1062,0)</f>
        <v>0</v>
      </c>
      <c r="BJ1062" s="17" t="s">
        <v>167</v>
      </c>
      <c r="BK1062" s="216">
        <f>ROUND(I1062*H1062,2)</f>
        <v>0</v>
      </c>
      <c r="BL1062" s="17" t="s">
        <v>316</v>
      </c>
      <c r="BM1062" s="215" t="s">
        <v>1020</v>
      </c>
    </row>
    <row r="1063" s="2" customFormat="1">
      <c r="A1063" s="38"/>
      <c r="B1063" s="39"/>
      <c r="C1063" s="40"/>
      <c r="D1063" s="217" t="s">
        <v>169</v>
      </c>
      <c r="E1063" s="40"/>
      <c r="F1063" s="218" t="s">
        <v>1021</v>
      </c>
      <c r="G1063" s="40"/>
      <c r="H1063" s="40"/>
      <c r="I1063" s="219"/>
      <c r="J1063" s="40"/>
      <c r="K1063" s="40"/>
      <c r="L1063" s="44"/>
      <c r="M1063" s="220"/>
      <c r="N1063" s="221"/>
      <c r="O1063" s="84"/>
      <c r="P1063" s="84"/>
      <c r="Q1063" s="84"/>
      <c r="R1063" s="84"/>
      <c r="S1063" s="84"/>
      <c r="T1063" s="85"/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T1063" s="17" t="s">
        <v>169</v>
      </c>
      <c r="AU1063" s="17" t="s">
        <v>167</v>
      </c>
    </row>
    <row r="1064" s="12" customFormat="1" ht="22.8" customHeight="1">
      <c r="A1064" s="12"/>
      <c r="B1064" s="188"/>
      <c r="C1064" s="189"/>
      <c r="D1064" s="190" t="s">
        <v>70</v>
      </c>
      <c r="E1064" s="202" t="s">
        <v>1022</v>
      </c>
      <c r="F1064" s="202" t="s">
        <v>1023</v>
      </c>
      <c r="G1064" s="189"/>
      <c r="H1064" s="189"/>
      <c r="I1064" s="192"/>
      <c r="J1064" s="203">
        <f>BK1064</f>
        <v>0</v>
      </c>
      <c r="K1064" s="189"/>
      <c r="L1064" s="194"/>
      <c r="M1064" s="195"/>
      <c r="N1064" s="196"/>
      <c r="O1064" s="196"/>
      <c r="P1064" s="197">
        <f>SUM(P1065:P1072)</f>
        <v>0</v>
      </c>
      <c r="Q1064" s="196"/>
      <c r="R1064" s="197">
        <f>SUM(R1065:R1072)</f>
        <v>0.055360000000000006</v>
      </c>
      <c r="S1064" s="196"/>
      <c r="T1064" s="198">
        <f>SUM(T1065:T1072)</f>
        <v>0</v>
      </c>
      <c r="U1064" s="12"/>
      <c r="V1064" s="12"/>
      <c r="W1064" s="12"/>
      <c r="X1064" s="12"/>
      <c r="Y1064" s="12"/>
      <c r="Z1064" s="12"/>
      <c r="AA1064" s="12"/>
      <c r="AB1064" s="12"/>
      <c r="AC1064" s="12"/>
      <c r="AD1064" s="12"/>
      <c r="AE1064" s="12"/>
      <c r="AR1064" s="199" t="s">
        <v>167</v>
      </c>
      <c r="AT1064" s="200" t="s">
        <v>70</v>
      </c>
      <c r="AU1064" s="200" t="s">
        <v>79</v>
      </c>
      <c r="AY1064" s="199" t="s">
        <v>157</v>
      </c>
      <c r="BK1064" s="201">
        <f>SUM(BK1065:BK1072)</f>
        <v>0</v>
      </c>
    </row>
    <row r="1065" s="2" customFormat="1" ht="24.15" customHeight="1">
      <c r="A1065" s="38"/>
      <c r="B1065" s="39"/>
      <c r="C1065" s="204" t="s">
        <v>1024</v>
      </c>
      <c r="D1065" s="204" t="s">
        <v>161</v>
      </c>
      <c r="E1065" s="205" t="s">
        <v>1025</v>
      </c>
      <c r="F1065" s="206" t="s">
        <v>1026</v>
      </c>
      <c r="G1065" s="207" t="s">
        <v>164</v>
      </c>
      <c r="H1065" s="208">
        <v>138.40000000000001</v>
      </c>
      <c r="I1065" s="209"/>
      <c r="J1065" s="210">
        <f>ROUND(I1065*H1065,2)</f>
        <v>0</v>
      </c>
      <c r="K1065" s="206" t="s">
        <v>165</v>
      </c>
      <c r="L1065" s="44"/>
      <c r="M1065" s="211" t="s">
        <v>19</v>
      </c>
      <c r="N1065" s="212" t="s">
        <v>43</v>
      </c>
      <c r="O1065" s="84"/>
      <c r="P1065" s="213">
        <f>O1065*H1065</f>
        <v>0</v>
      </c>
      <c r="Q1065" s="213">
        <v>0.00020000000000000001</v>
      </c>
      <c r="R1065" s="213">
        <f>Q1065*H1065</f>
        <v>0.027680000000000003</v>
      </c>
      <c r="S1065" s="213">
        <v>0</v>
      </c>
      <c r="T1065" s="214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215" t="s">
        <v>316</v>
      </c>
      <c r="AT1065" s="215" t="s">
        <v>161</v>
      </c>
      <c r="AU1065" s="215" t="s">
        <v>167</v>
      </c>
      <c r="AY1065" s="17" t="s">
        <v>157</v>
      </c>
      <c r="BE1065" s="216">
        <f>IF(N1065="základní",J1065,0)</f>
        <v>0</v>
      </c>
      <c r="BF1065" s="216">
        <f>IF(N1065="snížená",J1065,0)</f>
        <v>0</v>
      </c>
      <c r="BG1065" s="216">
        <f>IF(N1065="zákl. přenesená",J1065,0)</f>
        <v>0</v>
      </c>
      <c r="BH1065" s="216">
        <f>IF(N1065="sníž. přenesená",J1065,0)</f>
        <v>0</v>
      </c>
      <c r="BI1065" s="216">
        <f>IF(N1065="nulová",J1065,0)</f>
        <v>0</v>
      </c>
      <c r="BJ1065" s="17" t="s">
        <v>167</v>
      </c>
      <c r="BK1065" s="216">
        <f>ROUND(I1065*H1065,2)</f>
        <v>0</v>
      </c>
      <c r="BL1065" s="17" t="s">
        <v>316</v>
      </c>
      <c r="BM1065" s="215" t="s">
        <v>1027</v>
      </c>
    </row>
    <row r="1066" s="2" customFormat="1">
      <c r="A1066" s="38"/>
      <c r="B1066" s="39"/>
      <c r="C1066" s="40"/>
      <c r="D1066" s="217" t="s">
        <v>169</v>
      </c>
      <c r="E1066" s="40"/>
      <c r="F1066" s="218" t="s">
        <v>1028</v>
      </c>
      <c r="G1066" s="40"/>
      <c r="H1066" s="40"/>
      <c r="I1066" s="219"/>
      <c r="J1066" s="40"/>
      <c r="K1066" s="40"/>
      <c r="L1066" s="44"/>
      <c r="M1066" s="220"/>
      <c r="N1066" s="221"/>
      <c r="O1066" s="84"/>
      <c r="P1066" s="84"/>
      <c r="Q1066" s="84"/>
      <c r="R1066" s="84"/>
      <c r="S1066" s="84"/>
      <c r="T1066" s="85"/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T1066" s="17" t="s">
        <v>169</v>
      </c>
      <c r="AU1066" s="17" t="s">
        <v>167</v>
      </c>
    </row>
    <row r="1067" s="13" customFormat="1">
      <c r="A1067" s="13"/>
      <c r="B1067" s="222"/>
      <c r="C1067" s="223"/>
      <c r="D1067" s="217" t="s">
        <v>171</v>
      </c>
      <c r="E1067" s="224" t="s">
        <v>19</v>
      </c>
      <c r="F1067" s="225" t="s">
        <v>457</v>
      </c>
      <c r="G1067" s="223"/>
      <c r="H1067" s="224" t="s">
        <v>19</v>
      </c>
      <c r="I1067" s="226"/>
      <c r="J1067" s="223"/>
      <c r="K1067" s="223"/>
      <c r="L1067" s="227"/>
      <c r="M1067" s="228"/>
      <c r="N1067" s="229"/>
      <c r="O1067" s="229"/>
      <c r="P1067" s="229"/>
      <c r="Q1067" s="229"/>
      <c r="R1067" s="229"/>
      <c r="S1067" s="229"/>
      <c r="T1067" s="230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1" t="s">
        <v>171</v>
      </c>
      <c r="AU1067" s="231" t="s">
        <v>167</v>
      </c>
      <c r="AV1067" s="13" t="s">
        <v>79</v>
      </c>
      <c r="AW1067" s="13" t="s">
        <v>33</v>
      </c>
      <c r="AX1067" s="13" t="s">
        <v>71</v>
      </c>
      <c r="AY1067" s="231" t="s">
        <v>157</v>
      </c>
    </row>
    <row r="1068" s="14" customFormat="1">
      <c r="A1068" s="14"/>
      <c r="B1068" s="232"/>
      <c r="C1068" s="233"/>
      <c r="D1068" s="217" t="s">
        <v>171</v>
      </c>
      <c r="E1068" s="234" t="s">
        <v>19</v>
      </c>
      <c r="F1068" s="235" t="s">
        <v>458</v>
      </c>
      <c r="G1068" s="233"/>
      <c r="H1068" s="236">
        <v>138.40000000000001</v>
      </c>
      <c r="I1068" s="237"/>
      <c r="J1068" s="233"/>
      <c r="K1068" s="233"/>
      <c r="L1068" s="238"/>
      <c r="M1068" s="239"/>
      <c r="N1068" s="240"/>
      <c r="O1068" s="240"/>
      <c r="P1068" s="240"/>
      <c r="Q1068" s="240"/>
      <c r="R1068" s="240"/>
      <c r="S1068" s="240"/>
      <c r="T1068" s="241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42" t="s">
        <v>171</v>
      </c>
      <c r="AU1068" s="242" t="s">
        <v>167</v>
      </c>
      <c r="AV1068" s="14" t="s">
        <v>167</v>
      </c>
      <c r="AW1068" s="14" t="s">
        <v>33</v>
      </c>
      <c r="AX1068" s="14" t="s">
        <v>79</v>
      </c>
      <c r="AY1068" s="242" t="s">
        <v>157</v>
      </c>
    </row>
    <row r="1069" s="2" customFormat="1" ht="24.15" customHeight="1">
      <c r="A1069" s="38"/>
      <c r="B1069" s="39"/>
      <c r="C1069" s="204" t="s">
        <v>1029</v>
      </c>
      <c r="D1069" s="204" t="s">
        <v>161</v>
      </c>
      <c r="E1069" s="205" t="s">
        <v>1030</v>
      </c>
      <c r="F1069" s="206" t="s">
        <v>1031</v>
      </c>
      <c r="G1069" s="207" t="s">
        <v>164</v>
      </c>
      <c r="H1069" s="208">
        <v>138.40000000000001</v>
      </c>
      <c r="I1069" s="209"/>
      <c r="J1069" s="210">
        <f>ROUND(I1069*H1069,2)</f>
        <v>0</v>
      </c>
      <c r="K1069" s="206" t="s">
        <v>165</v>
      </c>
      <c r="L1069" s="44"/>
      <c r="M1069" s="211" t="s">
        <v>19</v>
      </c>
      <c r="N1069" s="212" t="s">
        <v>43</v>
      </c>
      <c r="O1069" s="84"/>
      <c r="P1069" s="213">
        <f>O1069*H1069</f>
        <v>0</v>
      </c>
      <c r="Q1069" s="213">
        <v>0.00020000000000000001</v>
      </c>
      <c r="R1069" s="213">
        <f>Q1069*H1069</f>
        <v>0.027680000000000003</v>
      </c>
      <c r="S1069" s="213">
        <v>0</v>
      </c>
      <c r="T1069" s="214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15" t="s">
        <v>316</v>
      </c>
      <c r="AT1069" s="215" t="s">
        <v>161</v>
      </c>
      <c r="AU1069" s="215" t="s">
        <v>167</v>
      </c>
      <c r="AY1069" s="17" t="s">
        <v>157</v>
      </c>
      <c r="BE1069" s="216">
        <f>IF(N1069="základní",J1069,0)</f>
        <v>0</v>
      </c>
      <c r="BF1069" s="216">
        <f>IF(N1069="snížená",J1069,0)</f>
        <v>0</v>
      </c>
      <c r="BG1069" s="216">
        <f>IF(N1069="zákl. přenesená",J1069,0)</f>
        <v>0</v>
      </c>
      <c r="BH1069" s="216">
        <f>IF(N1069="sníž. přenesená",J1069,0)</f>
        <v>0</v>
      </c>
      <c r="BI1069" s="216">
        <f>IF(N1069="nulová",J1069,0)</f>
        <v>0</v>
      </c>
      <c r="BJ1069" s="17" t="s">
        <v>167</v>
      </c>
      <c r="BK1069" s="216">
        <f>ROUND(I1069*H1069,2)</f>
        <v>0</v>
      </c>
      <c r="BL1069" s="17" t="s">
        <v>316</v>
      </c>
      <c r="BM1069" s="215" t="s">
        <v>1032</v>
      </c>
    </row>
    <row r="1070" s="2" customFormat="1">
      <c r="A1070" s="38"/>
      <c r="B1070" s="39"/>
      <c r="C1070" s="40"/>
      <c r="D1070" s="217" t="s">
        <v>169</v>
      </c>
      <c r="E1070" s="40"/>
      <c r="F1070" s="218" t="s">
        <v>1033</v>
      </c>
      <c r="G1070" s="40"/>
      <c r="H1070" s="40"/>
      <c r="I1070" s="219"/>
      <c r="J1070" s="40"/>
      <c r="K1070" s="40"/>
      <c r="L1070" s="44"/>
      <c r="M1070" s="220"/>
      <c r="N1070" s="221"/>
      <c r="O1070" s="84"/>
      <c r="P1070" s="84"/>
      <c r="Q1070" s="84"/>
      <c r="R1070" s="84"/>
      <c r="S1070" s="84"/>
      <c r="T1070" s="85"/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T1070" s="17" t="s">
        <v>169</v>
      </c>
      <c r="AU1070" s="17" t="s">
        <v>167</v>
      </c>
    </row>
    <row r="1071" s="13" customFormat="1">
      <c r="A1071" s="13"/>
      <c r="B1071" s="222"/>
      <c r="C1071" s="223"/>
      <c r="D1071" s="217" t="s">
        <v>171</v>
      </c>
      <c r="E1071" s="224" t="s">
        <v>19</v>
      </c>
      <c r="F1071" s="225" t="s">
        <v>457</v>
      </c>
      <c r="G1071" s="223"/>
      <c r="H1071" s="224" t="s">
        <v>19</v>
      </c>
      <c r="I1071" s="226"/>
      <c r="J1071" s="223"/>
      <c r="K1071" s="223"/>
      <c r="L1071" s="227"/>
      <c r="M1071" s="228"/>
      <c r="N1071" s="229"/>
      <c r="O1071" s="229"/>
      <c r="P1071" s="229"/>
      <c r="Q1071" s="229"/>
      <c r="R1071" s="229"/>
      <c r="S1071" s="229"/>
      <c r="T1071" s="230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1" t="s">
        <v>171</v>
      </c>
      <c r="AU1071" s="231" t="s">
        <v>167</v>
      </c>
      <c r="AV1071" s="13" t="s">
        <v>79</v>
      </c>
      <c r="AW1071" s="13" t="s">
        <v>33</v>
      </c>
      <c r="AX1071" s="13" t="s">
        <v>71</v>
      </c>
      <c r="AY1071" s="231" t="s">
        <v>157</v>
      </c>
    </row>
    <row r="1072" s="14" customFormat="1">
      <c r="A1072" s="14"/>
      <c r="B1072" s="232"/>
      <c r="C1072" s="233"/>
      <c r="D1072" s="217" t="s">
        <v>171</v>
      </c>
      <c r="E1072" s="234" t="s">
        <v>19</v>
      </c>
      <c r="F1072" s="235" t="s">
        <v>458</v>
      </c>
      <c r="G1072" s="233"/>
      <c r="H1072" s="236">
        <v>138.40000000000001</v>
      </c>
      <c r="I1072" s="237"/>
      <c r="J1072" s="233"/>
      <c r="K1072" s="233"/>
      <c r="L1072" s="238"/>
      <c r="M1072" s="265"/>
      <c r="N1072" s="266"/>
      <c r="O1072" s="266"/>
      <c r="P1072" s="266"/>
      <c r="Q1072" s="266"/>
      <c r="R1072" s="266"/>
      <c r="S1072" s="266"/>
      <c r="T1072" s="267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42" t="s">
        <v>171</v>
      </c>
      <c r="AU1072" s="242" t="s">
        <v>167</v>
      </c>
      <c r="AV1072" s="14" t="s">
        <v>167</v>
      </c>
      <c r="AW1072" s="14" t="s">
        <v>33</v>
      </c>
      <c r="AX1072" s="14" t="s">
        <v>79</v>
      </c>
      <c r="AY1072" s="242" t="s">
        <v>157</v>
      </c>
    </row>
    <row r="1073" s="2" customFormat="1" ht="6.96" customHeight="1">
      <c r="A1073" s="38"/>
      <c r="B1073" s="59"/>
      <c r="C1073" s="60"/>
      <c r="D1073" s="60"/>
      <c r="E1073" s="60"/>
      <c r="F1073" s="60"/>
      <c r="G1073" s="60"/>
      <c r="H1073" s="60"/>
      <c r="I1073" s="60"/>
      <c r="J1073" s="60"/>
      <c r="K1073" s="60"/>
      <c r="L1073" s="44"/>
      <c r="M1073" s="38"/>
      <c r="O1073" s="38"/>
      <c r="P1073" s="38"/>
      <c r="Q1073" s="38"/>
      <c r="R1073" s="38"/>
      <c r="S1073" s="38"/>
      <c r="T1073" s="38"/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</row>
  </sheetData>
  <sheetProtection sheet="1" autoFilter="0" formatColumns="0" formatRows="0" objects="1" scenarios="1" spinCount="100000" saltValue="6coWAgdB+T5G4EOoHUveEyNprNb/HBjjugEkX44Kc1SmS6/Bd2xrykNTGTFmzDfgkpiMrSDH+LaPhFF/0m2c1A==" hashValue="HVEEBXbJuLP8Ivf/kdx8WhsB0+/jHJzC/G1uv6DlhaOsRi6zkNIiSEANqgh8v8AcxKCFFuvXG08xLCQFo3fnDA==" algorithmName="SHA-512" password="CC35"/>
  <autoFilter ref="C98:K1072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1034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ROUND((SUM(BE92:BE235)),  2)</f>
        <v>0</v>
      </c>
      <c r="G33" s="38"/>
      <c r="H33" s="38"/>
      <c r="I33" s="148">
        <v>0.20999999999999999</v>
      </c>
      <c r="J33" s="147">
        <f>ROUND(((SUM(BE92:BE235))*I33),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ROUND((SUM(BF92:BF235)),  2)</f>
        <v>0</v>
      </c>
      <c r="G34" s="38"/>
      <c r="H34" s="38"/>
      <c r="I34" s="148">
        <v>0.14999999999999999</v>
      </c>
      <c r="J34" s="147">
        <f>ROUND(((SUM(BF92:BF235))*I34),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ROUND((SUM(BG92:BG235)),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ROUND((SUM(BH92:BH235)),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ROUND((SUM(BI92:BI235)),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02 - sanace suterénu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257/14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1035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1036</v>
      </c>
      <c r="E62" s="174"/>
      <c r="F62" s="174"/>
      <c r="G62" s="174"/>
      <c r="H62" s="174"/>
      <c r="I62" s="174"/>
      <c r="J62" s="175">
        <f>J116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1037</v>
      </c>
      <c r="E63" s="174"/>
      <c r="F63" s="174"/>
      <c r="G63" s="174"/>
      <c r="H63" s="174"/>
      <c r="I63" s="174"/>
      <c r="J63" s="175">
        <f>J120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1038</v>
      </c>
      <c r="E64" s="174"/>
      <c r="F64" s="174"/>
      <c r="G64" s="174"/>
      <c r="H64" s="174"/>
      <c r="I64" s="174"/>
      <c r="J64" s="175">
        <f>J124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123</v>
      </c>
      <c r="E65" s="174"/>
      <c r="F65" s="174"/>
      <c r="G65" s="174"/>
      <c r="H65" s="174"/>
      <c r="I65" s="174"/>
      <c r="J65" s="175">
        <f>J131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1039</v>
      </c>
      <c r="E66" s="174"/>
      <c r="F66" s="174"/>
      <c r="G66" s="174"/>
      <c r="H66" s="174"/>
      <c r="I66" s="174"/>
      <c r="J66" s="175">
        <f>J146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126</v>
      </c>
      <c r="E67" s="174"/>
      <c r="F67" s="174"/>
      <c r="G67" s="174"/>
      <c r="H67" s="174"/>
      <c r="I67" s="174"/>
      <c r="J67" s="175">
        <f>J164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128</v>
      </c>
      <c r="E68" s="174"/>
      <c r="F68" s="174"/>
      <c r="G68" s="174"/>
      <c r="H68" s="174"/>
      <c r="I68" s="174"/>
      <c r="J68" s="175">
        <f>J176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129</v>
      </c>
      <c r="E69" s="174"/>
      <c r="F69" s="174"/>
      <c r="G69" s="174"/>
      <c r="H69" s="174"/>
      <c r="I69" s="174"/>
      <c r="J69" s="175">
        <f>J186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65"/>
      <c r="C70" s="166"/>
      <c r="D70" s="167" t="s">
        <v>130</v>
      </c>
      <c r="E70" s="168"/>
      <c r="F70" s="168"/>
      <c r="G70" s="168"/>
      <c r="H70" s="168"/>
      <c r="I70" s="168"/>
      <c r="J70" s="169">
        <f>J189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71"/>
      <c r="C71" s="172"/>
      <c r="D71" s="173" t="s">
        <v>131</v>
      </c>
      <c r="E71" s="174"/>
      <c r="F71" s="174"/>
      <c r="G71" s="174"/>
      <c r="H71" s="174"/>
      <c r="I71" s="174"/>
      <c r="J71" s="175">
        <f>J190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141</v>
      </c>
      <c r="E72" s="174"/>
      <c r="F72" s="174"/>
      <c r="G72" s="174"/>
      <c r="H72" s="174"/>
      <c r="I72" s="174"/>
      <c r="J72" s="175">
        <f>J217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hidden="1"/>
    <row r="76" hidden="1"/>
    <row r="77" hidden="1"/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142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Regenerace bytového fondu Mírová osada - ulic Koněvova a Zapletalova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116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02 - sanace suterénu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>Zapletalova 257/14</v>
      </c>
      <c r="G86" s="40"/>
      <c r="H86" s="40"/>
      <c r="I86" s="32" t="s">
        <v>23</v>
      </c>
      <c r="J86" s="72" t="str">
        <f>IF(J12="","",J12)</f>
        <v>23. 1. 2021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>Statutární město Ostrava, obvod Slezská Ostrava</v>
      </c>
      <c r="G88" s="40"/>
      <c r="H88" s="40"/>
      <c r="I88" s="32" t="s">
        <v>31</v>
      </c>
      <c r="J88" s="36" t="str">
        <f>E21</f>
        <v>Made 4 BIM s.r.o.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>Made 4 BIM s.r.o.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143</v>
      </c>
      <c r="D91" s="180" t="s">
        <v>56</v>
      </c>
      <c r="E91" s="180" t="s">
        <v>52</v>
      </c>
      <c r="F91" s="180" t="s">
        <v>53</v>
      </c>
      <c r="G91" s="180" t="s">
        <v>144</v>
      </c>
      <c r="H91" s="180" t="s">
        <v>145</v>
      </c>
      <c r="I91" s="180" t="s">
        <v>146</v>
      </c>
      <c r="J91" s="180" t="s">
        <v>120</v>
      </c>
      <c r="K91" s="181" t="s">
        <v>147</v>
      </c>
      <c r="L91" s="182"/>
      <c r="M91" s="92" t="s">
        <v>19</v>
      </c>
      <c r="N91" s="93" t="s">
        <v>41</v>
      </c>
      <c r="O91" s="93" t="s">
        <v>148</v>
      </c>
      <c r="P91" s="93" t="s">
        <v>149</v>
      </c>
      <c r="Q91" s="93" t="s">
        <v>150</v>
      </c>
      <c r="R91" s="93" t="s">
        <v>151</v>
      </c>
      <c r="S91" s="93" t="s">
        <v>152</v>
      </c>
      <c r="T91" s="94" t="s">
        <v>153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154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P93+P189</f>
        <v>0</v>
      </c>
      <c r="Q92" s="96"/>
      <c r="R92" s="185">
        <f>R93+R189</f>
        <v>40.281583600000005</v>
      </c>
      <c r="S92" s="96"/>
      <c r="T92" s="186">
        <f>T93+T189</f>
        <v>12.823916000000001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70</v>
      </c>
      <c r="AU92" s="17" t="s">
        <v>121</v>
      </c>
      <c r="BK92" s="187">
        <f>BK93+BK189</f>
        <v>0</v>
      </c>
    </row>
    <row r="93" s="12" customFormat="1" ht="25.92" customHeight="1">
      <c r="A93" s="12"/>
      <c r="B93" s="188"/>
      <c r="C93" s="189"/>
      <c r="D93" s="190" t="s">
        <v>70</v>
      </c>
      <c r="E93" s="191" t="s">
        <v>155</v>
      </c>
      <c r="F93" s="191" t="s">
        <v>156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P94+P120+P124+P131+P146+P164+P176+P186</f>
        <v>0</v>
      </c>
      <c r="Q93" s="196"/>
      <c r="R93" s="197">
        <f>R94+R120+R124+R131+R146+R164+R176+R186</f>
        <v>39.023618000000006</v>
      </c>
      <c r="S93" s="196"/>
      <c r="T93" s="198">
        <f>T94+T120+T124+T131+T146+T164+T176+T186</f>
        <v>12.823916000000001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79</v>
      </c>
      <c r="AT93" s="200" t="s">
        <v>70</v>
      </c>
      <c r="AU93" s="200" t="s">
        <v>71</v>
      </c>
      <c r="AY93" s="199" t="s">
        <v>157</v>
      </c>
      <c r="BK93" s="201">
        <f>BK94+BK120+BK124+BK131+BK146+BK164+BK176+BK186</f>
        <v>0</v>
      </c>
    </row>
    <row r="94" s="12" customFormat="1" ht="22.8" customHeight="1">
      <c r="A94" s="12"/>
      <c r="B94" s="188"/>
      <c r="C94" s="189"/>
      <c r="D94" s="190" t="s">
        <v>70</v>
      </c>
      <c r="E94" s="202" t="s">
        <v>79</v>
      </c>
      <c r="F94" s="202" t="s">
        <v>1040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P95+SUM(P96:P116)</f>
        <v>0</v>
      </c>
      <c r="Q94" s="196"/>
      <c r="R94" s="197">
        <f>R95+SUM(R96:R116)</f>
        <v>0.052949999999999997</v>
      </c>
      <c r="S94" s="196"/>
      <c r="T94" s="198">
        <f>T95+SUM(T96:T116)</f>
        <v>5.0999999999999996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79</v>
      </c>
      <c r="AT94" s="200" t="s">
        <v>70</v>
      </c>
      <c r="AU94" s="200" t="s">
        <v>79</v>
      </c>
      <c r="AY94" s="199" t="s">
        <v>157</v>
      </c>
      <c r="BK94" s="201">
        <f>BK95+SUM(BK96:BK116)</f>
        <v>0</v>
      </c>
    </row>
    <row r="95" s="2" customFormat="1" ht="24.15" customHeight="1">
      <c r="A95" s="38"/>
      <c r="B95" s="39"/>
      <c r="C95" s="204" t="s">
        <v>407</v>
      </c>
      <c r="D95" s="204" t="s">
        <v>161</v>
      </c>
      <c r="E95" s="205" t="s">
        <v>1041</v>
      </c>
      <c r="F95" s="206" t="s">
        <v>1042</v>
      </c>
      <c r="G95" s="207" t="s">
        <v>1043</v>
      </c>
      <c r="H95" s="208">
        <v>52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1044</v>
      </c>
    </row>
    <row r="96" s="2" customFormat="1">
      <c r="A96" s="38"/>
      <c r="B96" s="39"/>
      <c r="C96" s="40"/>
      <c r="D96" s="217" t="s">
        <v>169</v>
      </c>
      <c r="E96" s="40"/>
      <c r="F96" s="218" t="s">
        <v>1045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14" customFormat="1">
      <c r="A97" s="14"/>
      <c r="B97" s="232"/>
      <c r="C97" s="233"/>
      <c r="D97" s="217" t="s">
        <v>171</v>
      </c>
      <c r="E97" s="234" t="s">
        <v>19</v>
      </c>
      <c r="F97" s="235" t="s">
        <v>1046</v>
      </c>
      <c r="G97" s="233"/>
      <c r="H97" s="236">
        <v>52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2" t="s">
        <v>171</v>
      </c>
      <c r="AU97" s="242" t="s">
        <v>167</v>
      </c>
      <c r="AV97" s="14" t="s">
        <v>167</v>
      </c>
      <c r="AW97" s="14" t="s">
        <v>33</v>
      </c>
      <c r="AX97" s="14" t="s">
        <v>79</v>
      </c>
      <c r="AY97" s="242" t="s">
        <v>157</v>
      </c>
    </row>
    <row r="98" s="2" customFormat="1" ht="14.4" customHeight="1">
      <c r="A98" s="38"/>
      <c r="B98" s="39"/>
      <c r="C98" s="204" t="s">
        <v>1047</v>
      </c>
      <c r="D98" s="204" t="s">
        <v>161</v>
      </c>
      <c r="E98" s="205" t="s">
        <v>1048</v>
      </c>
      <c r="F98" s="206" t="s">
        <v>1049</v>
      </c>
      <c r="G98" s="207" t="s">
        <v>164</v>
      </c>
      <c r="H98" s="208">
        <v>60</v>
      </c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0.00084000000000000003</v>
      </c>
      <c r="R98" s="213">
        <f>Q98*H98</f>
        <v>0.0504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166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166</v>
      </c>
      <c r="BM98" s="215" t="s">
        <v>1050</v>
      </c>
    </row>
    <row r="99" s="2" customFormat="1">
      <c r="A99" s="38"/>
      <c r="B99" s="39"/>
      <c r="C99" s="40"/>
      <c r="D99" s="217" t="s">
        <v>169</v>
      </c>
      <c r="E99" s="40"/>
      <c r="F99" s="218" t="s">
        <v>1051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4" customFormat="1">
      <c r="A100" s="14"/>
      <c r="B100" s="232"/>
      <c r="C100" s="233"/>
      <c r="D100" s="217" t="s">
        <v>171</v>
      </c>
      <c r="E100" s="234" t="s">
        <v>19</v>
      </c>
      <c r="F100" s="235" t="s">
        <v>1052</v>
      </c>
      <c r="G100" s="233"/>
      <c r="H100" s="236">
        <v>60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171</v>
      </c>
      <c r="AU100" s="242" t="s">
        <v>167</v>
      </c>
      <c r="AV100" s="14" t="s">
        <v>167</v>
      </c>
      <c r="AW100" s="14" t="s">
        <v>33</v>
      </c>
      <c r="AX100" s="14" t="s">
        <v>79</v>
      </c>
      <c r="AY100" s="242" t="s">
        <v>157</v>
      </c>
    </row>
    <row r="101" s="2" customFormat="1" ht="24.15" customHeight="1">
      <c r="A101" s="38"/>
      <c r="B101" s="39"/>
      <c r="C101" s="204" t="s">
        <v>412</v>
      </c>
      <c r="D101" s="204" t="s">
        <v>161</v>
      </c>
      <c r="E101" s="205" t="s">
        <v>1053</v>
      </c>
      <c r="F101" s="206" t="s">
        <v>1054</v>
      </c>
      <c r="G101" s="207" t="s">
        <v>164</v>
      </c>
      <c r="H101" s="208">
        <v>60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166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166</v>
      </c>
      <c r="BM101" s="215" t="s">
        <v>1055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1056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14" customFormat="1">
      <c r="A103" s="14"/>
      <c r="B103" s="232"/>
      <c r="C103" s="233"/>
      <c r="D103" s="217" t="s">
        <v>171</v>
      </c>
      <c r="E103" s="234" t="s">
        <v>19</v>
      </c>
      <c r="F103" s="235" t="s">
        <v>1052</v>
      </c>
      <c r="G103" s="233"/>
      <c r="H103" s="236">
        <v>60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2" t="s">
        <v>171</v>
      </c>
      <c r="AU103" s="242" t="s">
        <v>167</v>
      </c>
      <c r="AV103" s="14" t="s">
        <v>167</v>
      </c>
      <c r="AW103" s="14" t="s">
        <v>33</v>
      </c>
      <c r="AX103" s="14" t="s">
        <v>79</v>
      </c>
      <c r="AY103" s="242" t="s">
        <v>157</v>
      </c>
    </row>
    <row r="104" s="2" customFormat="1" ht="24.15" customHeight="1">
      <c r="A104" s="38"/>
      <c r="B104" s="39"/>
      <c r="C104" s="204" t="s">
        <v>417</v>
      </c>
      <c r="D104" s="204" t="s">
        <v>161</v>
      </c>
      <c r="E104" s="205" t="s">
        <v>1057</v>
      </c>
      <c r="F104" s="206" t="s">
        <v>1058</v>
      </c>
      <c r="G104" s="207" t="s">
        <v>1043</v>
      </c>
      <c r="H104" s="208">
        <v>52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1059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1060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14" customFormat="1">
      <c r="A106" s="14"/>
      <c r="B106" s="232"/>
      <c r="C106" s="233"/>
      <c r="D106" s="217" t="s">
        <v>171</v>
      </c>
      <c r="E106" s="234" t="s">
        <v>19</v>
      </c>
      <c r="F106" s="235" t="s">
        <v>1046</v>
      </c>
      <c r="G106" s="233"/>
      <c r="H106" s="236">
        <v>52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171</v>
      </c>
      <c r="AU106" s="242" t="s">
        <v>167</v>
      </c>
      <c r="AV106" s="14" t="s">
        <v>167</v>
      </c>
      <c r="AW106" s="14" t="s">
        <v>33</v>
      </c>
      <c r="AX106" s="14" t="s">
        <v>79</v>
      </c>
      <c r="AY106" s="242" t="s">
        <v>157</v>
      </c>
    </row>
    <row r="107" s="2" customFormat="1" ht="24.15" customHeight="1">
      <c r="A107" s="38"/>
      <c r="B107" s="39"/>
      <c r="C107" s="204" t="s">
        <v>437</v>
      </c>
      <c r="D107" s="204" t="s">
        <v>161</v>
      </c>
      <c r="E107" s="205" t="s">
        <v>1061</v>
      </c>
      <c r="F107" s="206" t="s">
        <v>1062</v>
      </c>
      <c r="G107" s="207" t="s">
        <v>164</v>
      </c>
      <c r="H107" s="208">
        <v>170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166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166</v>
      </c>
      <c r="BM107" s="215" t="s">
        <v>1063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1064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2" customFormat="1" ht="14.4" customHeight="1">
      <c r="A109" s="38"/>
      <c r="B109" s="39"/>
      <c r="C109" s="254" t="s">
        <v>401</v>
      </c>
      <c r="D109" s="254" t="s">
        <v>202</v>
      </c>
      <c r="E109" s="255" t="s">
        <v>1065</v>
      </c>
      <c r="F109" s="256" t="s">
        <v>1066</v>
      </c>
      <c r="G109" s="257" t="s">
        <v>865</v>
      </c>
      <c r="H109" s="258">
        <v>2.5499999999999998</v>
      </c>
      <c r="I109" s="259"/>
      <c r="J109" s="260">
        <f>ROUND(I109*H109,2)</f>
        <v>0</v>
      </c>
      <c r="K109" s="256" t="s">
        <v>165</v>
      </c>
      <c r="L109" s="261"/>
      <c r="M109" s="262" t="s">
        <v>19</v>
      </c>
      <c r="N109" s="263" t="s">
        <v>43</v>
      </c>
      <c r="O109" s="84"/>
      <c r="P109" s="213">
        <f>O109*H109</f>
        <v>0</v>
      </c>
      <c r="Q109" s="213">
        <v>0.001</v>
      </c>
      <c r="R109" s="213">
        <f>Q109*H109</f>
        <v>0.0025499999999999997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205</v>
      </c>
      <c r="AT109" s="215" t="s">
        <v>202</v>
      </c>
      <c r="AU109" s="215" t="s">
        <v>167</v>
      </c>
      <c r="AY109" s="17" t="s">
        <v>157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167</v>
      </c>
      <c r="BK109" s="216">
        <f>ROUND(I109*H109,2)</f>
        <v>0</v>
      </c>
      <c r="BL109" s="17" t="s">
        <v>166</v>
      </c>
      <c r="BM109" s="215" t="s">
        <v>1067</v>
      </c>
    </row>
    <row r="110" s="2" customFormat="1">
      <c r="A110" s="38"/>
      <c r="B110" s="39"/>
      <c r="C110" s="40"/>
      <c r="D110" s="217" t="s">
        <v>169</v>
      </c>
      <c r="E110" s="40"/>
      <c r="F110" s="218" t="s">
        <v>1066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169</v>
      </c>
      <c r="AU110" s="17" t="s">
        <v>167</v>
      </c>
    </row>
    <row r="111" s="14" customFormat="1">
      <c r="A111" s="14"/>
      <c r="B111" s="232"/>
      <c r="C111" s="233"/>
      <c r="D111" s="217" t="s">
        <v>171</v>
      </c>
      <c r="E111" s="233"/>
      <c r="F111" s="235" t="s">
        <v>1068</v>
      </c>
      <c r="G111" s="233"/>
      <c r="H111" s="236">
        <v>2.5499999999999998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2" t="s">
        <v>171</v>
      </c>
      <c r="AU111" s="242" t="s">
        <v>167</v>
      </c>
      <c r="AV111" s="14" t="s">
        <v>167</v>
      </c>
      <c r="AW111" s="14" t="s">
        <v>4</v>
      </c>
      <c r="AX111" s="14" t="s">
        <v>79</v>
      </c>
      <c r="AY111" s="242" t="s">
        <v>157</v>
      </c>
    </row>
    <row r="112" s="2" customFormat="1" ht="24.15" customHeight="1">
      <c r="A112" s="38"/>
      <c r="B112" s="39"/>
      <c r="C112" s="204" t="s">
        <v>423</v>
      </c>
      <c r="D112" s="204" t="s">
        <v>161</v>
      </c>
      <c r="E112" s="205" t="s">
        <v>1069</v>
      </c>
      <c r="F112" s="206" t="s">
        <v>1070</v>
      </c>
      <c r="G112" s="207" t="s">
        <v>164</v>
      </c>
      <c r="H112" s="208">
        <v>170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166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166</v>
      </c>
      <c r="BM112" s="215" t="s">
        <v>1071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1072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13" customFormat="1">
      <c r="A114" s="13"/>
      <c r="B114" s="222"/>
      <c r="C114" s="223"/>
      <c r="D114" s="217" t="s">
        <v>171</v>
      </c>
      <c r="E114" s="224" t="s">
        <v>19</v>
      </c>
      <c r="F114" s="225" t="s">
        <v>1073</v>
      </c>
      <c r="G114" s="223"/>
      <c r="H114" s="224" t="s">
        <v>19</v>
      </c>
      <c r="I114" s="226"/>
      <c r="J114" s="223"/>
      <c r="K114" s="223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171</v>
      </c>
      <c r="AU114" s="231" t="s">
        <v>167</v>
      </c>
      <c r="AV114" s="13" t="s">
        <v>79</v>
      </c>
      <c r="AW114" s="13" t="s">
        <v>33</v>
      </c>
      <c r="AX114" s="13" t="s">
        <v>71</v>
      </c>
      <c r="AY114" s="231" t="s">
        <v>157</v>
      </c>
    </row>
    <row r="115" s="14" customFormat="1">
      <c r="A115" s="14"/>
      <c r="B115" s="232"/>
      <c r="C115" s="233"/>
      <c r="D115" s="217" t="s">
        <v>171</v>
      </c>
      <c r="E115" s="234" t="s">
        <v>19</v>
      </c>
      <c r="F115" s="235" t="s">
        <v>1074</v>
      </c>
      <c r="G115" s="233"/>
      <c r="H115" s="236">
        <v>170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171</v>
      </c>
      <c r="AU115" s="242" t="s">
        <v>167</v>
      </c>
      <c r="AV115" s="14" t="s">
        <v>167</v>
      </c>
      <c r="AW115" s="14" t="s">
        <v>33</v>
      </c>
      <c r="AX115" s="14" t="s">
        <v>79</v>
      </c>
      <c r="AY115" s="242" t="s">
        <v>157</v>
      </c>
    </row>
    <row r="116" s="12" customFormat="1" ht="20.88" customHeight="1">
      <c r="A116" s="12"/>
      <c r="B116" s="188"/>
      <c r="C116" s="189"/>
      <c r="D116" s="190" t="s">
        <v>70</v>
      </c>
      <c r="E116" s="202" t="s">
        <v>90</v>
      </c>
      <c r="F116" s="202" t="s">
        <v>1075</v>
      </c>
      <c r="G116" s="189"/>
      <c r="H116" s="189"/>
      <c r="I116" s="192"/>
      <c r="J116" s="203">
        <f>BK116</f>
        <v>0</v>
      </c>
      <c r="K116" s="189"/>
      <c r="L116" s="194"/>
      <c r="M116" s="195"/>
      <c r="N116" s="196"/>
      <c r="O116" s="196"/>
      <c r="P116" s="197">
        <f>SUM(P117:P119)</f>
        <v>0</v>
      </c>
      <c r="Q116" s="196"/>
      <c r="R116" s="197">
        <f>SUM(R117:R119)</f>
        <v>0</v>
      </c>
      <c r="S116" s="196"/>
      <c r="T116" s="198">
        <f>SUM(T117:T119)</f>
        <v>5.0999999999999996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9" t="s">
        <v>79</v>
      </c>
      <c r="AT116" s="200" t="s">
        <v>70</v>
      </c>
      <c r="AU116" s="200" t="s">
        <v>167</v>
      </c>
      <c r="AY116" s="199" t="s">
        <v>157</v>
      </c>
      <c r="BK116" s="201">
        <f>SUM(BK117:BK119)</f>
        <v>0</v>
      </c>
    </row>
    <row r="117" s="2" customFormat="1" ht="24.15" customHeight="1">
      <c r="A117" s="38"/>
      <c r="B117" s="39"/>
      <c r="C117" s="204" t="s">
        <v>459</v>
      </c>
      <c r="D117" s="204" t="s">
        <v>161</v>
      </c>
      <c r="E117" s="205" t="s">
        <v>1076</v>
      </c>
      <c r="F117" s="206" t="s">
        <v>1077</v>
      </c>
      <c r="G117" s="207" t="s">
        <v>164</v>
      </c>
      <c r="H117" s="208">
        <v>20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0.255</v>
      </c>
      <c r="T117" s="214">
        <f>S117*H117</f>
        <v>5.0999999999999996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197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1078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1079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197</v>
      </c>
    </row>
    <row r="119" s="14" customFormat="1">
      <c r="A119" s="14"/>
      <c r="B119" s="232"/>
      <c r="C119" s="233"/>
      <c r="D119" s="217" t="s">
        <v>171</v>
      </c>
      <c r="E119" s="234" t="s">
        <v>19</v>
      </c>
      <c r="F119" s="235" t="s">
        <v>1080</v>
      </c>
      <c r="G119" s="233"/>
      <c r="H119" s="236">
        <v>20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197</v>
      </c>
      <c r="AV119" s="14" t="s">
        <v>167</v>
      </c>
      <c r="AW119" s="14" t="s">
        <v>33</v>
      </c>
      <c r="AX119" s="14" t="s">
        <v>79</v>
      </c>
      <c r="AY119" s="242" t="s">
        <v>157</v>
      </c>
    </row>
    <row r="120" s="12" customFormat="1" ht="22.8" customHeight="1">
      <c r="A120" s="12"/>
      <c r="B120" s="188"/>
      <c r="C120" s="189"/>
      <c r="D120" s="190" t="s">
        <v>70</v>
      </c>
      <c r="E120" s="202" t="s">
        <v>197</v>
      </c>
      <c r="F120" s="202" t="s">
        <v>1081</v>
      </c>
      <c r="G120" s="189"/>
      <c r="H120" s="189"/>
      <c r="I120" s="192"/>
      <c r="J120" s="203">
        <f>BK120</f>
        <v>0</v>
      </c>
      <c r="K120" s="189"/>
      <c r="L120" s="194"/>
      <c r="M120" s="195"/>
      <c r="N120" s="196"/>
      <c r="O120" s="196"/>
      <c r="P120" s="197">
        <f>SUM(P121:P123)</f>
        <v>0</v>
      </c>
      <c r="Q120" s="196"/>
      <c r="R120" s="197">
        <f>SUM(R121:R123)</f>
        <v>0.048298000000000001</v>
      </c>
      <c r="S120" s="196"/>
      <c r="T120" s="198">
        <f>SUM(T121:T123)</f>
        <v>0.002356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9" t="s">
        <v>79</v>
      </c>
      <c r="AT120" s="200" t="s">
        <v>70</v>
      </c>
      <c r="AU120" s="200" t="s">
        <v>79</v>
      </c>
      <c r="AY120" s="199" t="s">
        <v>157</v>
      </c>
      <c r="BK120" s="201">
        <f>SUM(BK121:BK123)</f>
        <v>0</v>
      </c>
    </row>
    <row r="121" s="2" customFormat="1" ht="24.15" customHeight="1">
      <c r="A121" s="38"/>
      <c r="B121" s="39"/>
      <c r="C121" s="204" t="s">
        <v>323</v>
      </c>
      <c r="D121" s="204" t="s">
        <v>161</v>
      </c>
      <c r="E121" s="205" t="s">
        <v>1082</v>
      </c>
      <c r="F121" s="206" t="s">
        <v>1083</v>
      </c>
      <c r="G121" s="207" t="s">
        <v>275</v>
      </c>
      <c r="H121" s="208">
        <v>58.899999999999999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0.00081999999999999998</v>
      </c>
      <c r="R121" s="213">
        <f>Q121*H121</f>
        <v>0.048298000000000001</v>
      </c>
      <c r="S121" s="213">
        <v>4.0000000000000003E-05</v>
      </c>
      <c r="T121" s="214">
        <f>S121*H121</f>
        <v>0.002356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166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166</v>
      </c>
      <c r="BM121" s="215" t="s">
        <v>1084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1085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4" customFormat="1">
      <c r="A123" s="14"/>
      <c r="B123" s="232"/>
      <c r="C123" s="233"/>
      <c r="D123" s="217" t="s">
        <v>171</v>
      </c>
      <c r="E123" s="234" t="s">
        <v>19</v>
      </c>
      <c r="F123" s="235" t="s">
        <v>1086</v>
      </c>
      <c r="G123" s="233"/>
      <c r="H123" s="236">
        <v>58.899999999999999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2" t="s">
        <v>171</v>
      </c>
      <c r="AU123" s="242" t="s">
        <v>167</v>
      </c>
      <c r="AV123" s="14" t="s">
        <v>167</v>
      </c>
      <c r="AW123" s="14" t="s">
        <v>33</v>
      </c>
      <c r="AX123" s="14" t="s">
        <v>79</v>
      </c>
      <c r="AY123" s="242" t="s">
        <v>157</v>
      </c>
    </row>
    <row r="124" s="12" customFormat="1" ht="22.8" customHeight="1">
      <c r="A124" s="12"/>
      <c r="B124" s="188"/>
      <c r="C124" s="189"/>
      <c r="D124" s="190" t="s">
        <v>70</v>
      </c>
      <c r="E124" s="202" t="s">
        <v>208</v>
      </c>
      <c r="F124" s="202" t="s">
        <v>1087</v>
      </c>
      <c r="G124" s="189"/>
      <c r="H124" s="189"/>
      <c r="I124" s="192"/>
      <c r="J124" s="203">
        <f>BK124</f>
        <v>0</v>
      </c>
      <c r="K124" s="189"/>
      <c r="L124" s="194"/>
      <c r="M124" s="195"/>
      <c r="N124" s="196"/>
      <c r="O124" s="196"/>
      <c r="P124" s="197">
        <f>SUM(P125:P130)</f>
        <v>0</v>
      </c>
      <c r="Q124" s="196"/>
      <c r="R124" s="197">
        <f>SUM(R125:R130)</f>
        <v>4.4398080000000002</v>
      </c>
      <c r="S124" s="196"/>
      <c r="T124" s="198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9" t="s">
        <v>79</v>
      </c>
      <c r="AT124" s="200" t="s">
        <v>70</v>
      </c>
      <c r="AU124" s="200" t="s">
        <v>79</v>
      </c>
      <c r="AY124" s="199" t="s">
        <v>157</v>
      </c>
      <c r="BK124" s="201">
        <f>SUM(BK125:BK130)</f>
        <v>0</v>
      </c>
    </row>
    <row r="125" s="2" customFormat="1" ht="24.15" customHeight="1">
      <c r="A125" s="38"/>
      <c r="B125" s="39"/>
      <c r="C125" s="204" t="s">
        <v>93</v>
      </c>
      <c r="D125" s="204" t="s">
        <v>161</v>
      </c>
      <c r="E125" s="205" t="s">
        <v>1088</v>
      </c>
      <c r="F125" s="206" t="s">
        <v>1089</v>
      </c>
      <c r="G125" s="207" t="s">
        <v>164</v>
      </c>
      <c r="H125" s="208">
        <v>24.600000000000001</v>
      </c>
      <c r="I125" s="209"/>
      <c r="J125" s="210">
        <f>ROUND(I125*H125,2)</f>
        <v>0</v>
      </c>
      <c r="K125" s="206" t="s">
        <v>165</v>
      </c>
      <c r="L125" s="44"/>
      <c r="M125" s="211" t="s">
        <v>19</v>
      </c>
      <c r="N125" s="212" t="s">
        <v>43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166</v>
      </c>
      <c r="AT125" s="215" t="s">
        <v>161</v>
      </c>
      <c r="AU125" s="215" t="s">
        <v>167</v>
      </c>
      <c r="AY125" s="17" t="s">
        <v>157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167</v>
      </c>
      <c r="BK125" s="216">
        <f>ROUND(I125*H125,2)</f>
        <v>0</v>
      </c>
      <c r="BL125" s="17" t="s">
        <v>166</v>
      </c>
      <c r="BM125" s="215" t="s">
        <v>1090</v>
      </c>
    </row>
    <row r="126" s="2" customFormat="1">
      <c r="A126" s="38"/>
      <c r="B126" s="39"/>
      <c r="C126" s="40"/>
      <c r="D126" s="217" t="s">
        <v>169</v>
      </c>
      <c r="E126" s="40"/>
      <c r="F126" s="218" t="s">
        <v>1091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169</v>
      </c>
      <c r="AU126" s="17" t="s">
        <v>167</v>
      </c>
    </row>
    <row r="127" s="14" customFormat="1">
      <c r="A127" s="14"/>
      <c r="B127" s="232"/>
      <c r="C127" s="233"/>
      <c r="D127" s="217" t="s">
        <v>171</v>
      </c>
      <c r="E127" s="234" t="s">
        <v>19</v>
      </c>
      <c r="F127" s="235" t="s">
        <v>1092</v>
      </c>
      <c r="G127" s="233"/>
      <c r="H127" s="236">
        <v>24.600000000000001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2" t="s">
        <v>171</v>
      </c>
      <c r="AU127" s="242" t="s">
        <v>167</v>
      </c>
      <c r="AV127" s="14" t="s">
        <v>167</v>
      </c>
      <c r="AW127" s="14" t="s">
        <v>33</v>
      </c>
      <c r="AX127" s="14" t="s">
        <v>79</v>
      </c>
      <c r="AY127" s="242" t="s">
        <v>157</v>
      </c>
    </row>
    <row r="128" s="2" customFormat="1" ht="24.15" customHeight="1">
      <c r="A128" s="38"/>
      <c r="B128" s="39"/>
      <c r="C128" s="204" t="s">
        <v>464</v>
      </c>
      <c r="D128" s="204" t="s">
        <v>161</v>
      </c>
      <c r="E128" s="205" t="s">
        <v>1093</v>
      </c>
      <c r="F128" s="206" t="s">
        <v>1094</v>
      </c>
      <c r="G128" s="207" t="s">
        <v>164</v>
      </c>
      <c r="H128" s="208">
        <v>24.600000000000001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0.18048</v>
      </c>
      <c r="R128" s="213">
        <f>Q128*H128</f>
        <v>4.4398080000000002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166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166</v>
      </c>
      <c r="BM128" s="215" t="s">
        <v>1095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1096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14" customFormat="1">
      <c r="A130" s="14"/>
      <c r="B130" s="232"/>
      <c r="C130" s="233"/>
      <c r="D130" s="217" t="s">
        <v>171</v>
      </c>
      <c r="E130" s="234" t="s">
        <v>19</v>
      </c>
      <c r="F130" s="235" t="s">
        <v>1092</v>
      </c>
      <c r="G130" s="233"/>
      <c r="H130" s="236">
        <v>24.600000000000001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2" t="s">
        <v>171</v>
      </c>
      <c r="AU130" s="242" t="s">
        <v>167</v>
      </c>
      <c r="AV130" s="14" t="s">
        <v>167</v>
      </c>
      <c r="AW130" s="14" t="s">
        <v>33</v>
      </c>
      <c r="AX130" s="14" t="s">
        <v>79</v>
      </c>
      <c r="AY130" s="242" t="s">
        <v>157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158</v>
      </c>
      <c r="F131" s="202" t="s">
        <v>159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SUM(P132:P145)</f>
        <v>0</v>
      </c>
      <c r="Q131" s="196"/>
      <c r="R131" s="197">
        <f>SUM(R132:R145)</f>
        <v>13.781922000000002</v>
      </c>
      <c r="S131" s="196"/>
      <c r="T131" s="198">
        <f>SUM(T132:T145)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79</v>
      </c>
      <c r="AT131" s="200" t="s">
        <v>70</v>
      </c>
      <c r="AU131" s="200" t="s">
        <v>79</v>
      </c>
      <c r="AY131" s="199" t="s">
        <v>157</v>
      </c>
      <c r="BK131" s="201">
        <f>SUM(BK132:BK145)</f>
        <v>0</v>
      </c>
    </row>
    <row r="132" s="2" customFormat="1" ht="24.15" customHeight="1">
      <c r="A132" s="38"/>
      <c r="B132" s="39"/>
      <c r="C132" s="204" t="s">
        <v>1097</v>
      </c>
      <c r="D132" s="204" t="s">
        <v>161</v>
      </c>
      <c r="E132" s="205" t="s">
        <v>1098</v>
      </c>
      <c r="F132" s="206" t="s">
        <v>1099</v>
      </c>
      <c r="G132" s="207" t="s">
        <v>164</v>
      </c>
      <c r="H132" s="208">
        <v>234.08000000000001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0.028400000000000002</v>
      </c>
      <c r="R132" s="213">
        <f>Q132*H132</f>
        <v>6.6478720000000004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166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166</v>
      </c>
      <c r="BM132" s="215" t="s">
        <v>1100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1101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13" customFormat="1">
      <c r="A134" s="13"/>
      <c r="B134" s="222"/>
      <c r="C134" s="223"/>
      <c r="D134" s="217" t="s">
        <v>171</v>
      </c>
      <c r="E134" s="224" t="s">
        <v>19</v>
      </c>
      <c r="F134" s="225" t="s">
        <v>1102</v>
      </c>
      <c r="G134" s="223"/>
      <c r="H134" s="224" t="s">
        <v>19</v>
      </c>
      <c r="I134" s="226"/>
      <c r="J134" s="223"/>
      <c r="K134" s="223"/>
      <c r="L134" s="227"/>
      <c r="M134" s="228"/>
      <c r="N134" s="229"/>
      <c r="O134" s="229"/>
      <c r="P134" s="229"/>
      <c r="Q134" s="229"/>
      <c r="R134" s="229"/>
      <c r="S134" s="229"/>
      <c r="T134" s="23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1" t="s">
        <v>171</v>
      </c>
      <c r="AU134" s="231" t="s">
        <v>167</v>
      </c>
      <c r="AV134" s="13" t="s">
        <v>79</v>
      </c>
      <c r="AW134" s="13" t="s">
        <v>33</v>
      </c>
      <c r="AX134" s="13" t="s">
        <v>71</v>
      </c>
      <c r="AY134" s="231" t="s">
        <v>157</v>
      </c>
    </row>
    <row r="135" s="14" customFormat="1">
      <c r="A135" s="14"/>
      <c r="B135" s="232"/>
      <c r="C135" s="233"/>
      <c r="D135" s="217" t="s">
        <v>171</v>
      </c>
      <c r="E135" s="234" t="s">
        <v>19</v>
      </c>
      <c r="F135" s="235" t="s">
        <v>1103</v>
      </c>
      <c r="G135" s="233"/>
      <c r="H135" s="236">
        <v>234.08000000000001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2" t="s">
        <v>171</v>
      </c>
      <c r="AU135" s="242" t="s">
        <v>167</v>
      </c>
      <c r="AV135" s="14" t="s">
        <v>167</v>
      </c>
      <c r="AW135" s="14" t="s">
        <v>33</v>
      </c>
      <c r="AX135" s="14" t="s">
        <v>79</v>
      </c>
      <c r="AY135" s="242" t="s">
        <v>157</v>
      </c>
    </row>
    <row r="136" s="2" customFormat="1" ht="24.15" customHeight="1">
      <c r="A136" s="38"/>
      <c r="B136" s="39"/>
      <c r="C136" s="204" t="s">
        <v>351</v>
      </c>
      <c r="D136" s="204" t="s">
        <v>161</v>
      </c>
      <c r="E136" s="205" t="s">
        <v>1104</v>
      </c>
      <c r="F136" s="206" t="s">
        <v>1105</v>
      </c>
      <c r="G136" s="207" t="s">
        <v>164</v>
      </c>
      <c r="H136" s="208">
        <v>167.86000000000001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0.042500000000000003</v>
      </c>
      <c r="R136" s="213">
        <f>Q136*H136</f>
        <v>7.1340500000000011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166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166</v>
      </c>
      <c r="BM136" s="215" t="s">
        <v>1106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1107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13" customFormat="1">
      <c r="A138" s="13"/>
      <c r="B138" s="222"/>
      <c r="C138" s="223"/>
      <c r="D138" s="217" t="s">
        <v>171</v>
      </c>
      <c r="E138" s="224" t="s">
        <v>19</v>
      </c>
      <c r="F138" s="225" t="s">
        <v>1108</v>
      </c>
      <c r="G138" s="223"/>
      <c r="H138" s="224" t="s">
        <v>19</v>
      </c>
      <c r="I138" s="226"/>
      <c r="J138" s="223"/>
      <c r="K138" s="223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171</v>
      </c>
      <c r="AU138" s="231" t="s">
        <v>167</v>
      </c>
      <c r="AV138" s="13" t="s">
        <v>79</v>
      </c>
      <c r="AW138" s="13" t="s">
        <v>33</v>
      </c>
      <c r="AX138" s="13" t="s">
        <v>71</v>
      </c>
      <c r="AY138" s="231" t="s">
        <v>157</v>
      </c>
    </row>
    <row r="139" s="14" customFormat="1">
      <c r="A139" s="14"/>
      <c r="B139" s="232"/>
      <c r="C139" s="233"/>
      <c r="D139" s="217" t="s">
        <v>171</v>
      </c>
      <c r="E139" s="234" t="s">
        <v>19</v>
      </c>
      <c r="F139" s="235" t="s">
        <v>1109</v>
      </c>
      <c r="G139" s="233"/>
      <c r="H139" s="236">
        <v>167.86000000000001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2" t="s">
        <v>171</v>
      </c>
      <c r="AU139" s="242" t="s">
        <v>167</v>
      </c>
      <c r="AV139" s="14" t="s">
        <v>167</v>
      </c>
      <c r="AW139" s="14" t="s">
        <v>33</v>
      </c>
      <c r="AX139" s="14" t="s">
        <v>79</v>
      </c>
      <c r="AY139" s="242" t="s">
        <v>157</v>
      </c>
    </row>
    <row r="140" s="2" customFormat="1" ht="14.4" customHeight="1">
      <c r="A140" s="38"/>
      <c r="B140" s="39"/>
      <c r="C140" s="204" t="s">
        <v>497</v>
      </c>
      <c r="D140" s="204" t="s">
        <v>161</v>
      </c>
      <c r="E140" s="205" t="s">
        <v>438</v>
      </c>
      <c r="F140" s="206" t="s">
        <v>439</v>
      </c>
      <c r="G140" s="207" t="s">
        <v>164</v>
      </c>
      <c r="H140" s="208">
        <v>64</v>
      </c>
      <c r="I140" s="209"/>
      <c r="J140" s="210">
        <f>ROUND(I140*H140,2)</f>
        <v>0</v>
      </c>
      <c r="K140" s="206" t="s">
        <v>165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166</v>
      </c>
      <c r="AT140" s="215" t="s">
        <v>161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166</v>
      </c>
      <c r="BM140" s="215" t="s">
        <v>1110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441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14" customFormat="1">
      <c r="A142" s="14"/>
      <c r="B142" s="232"/>
      <c r="C142" s="233"/>
      <c r="D142" s="217" t="s">
        <v>171</v>
      </c>
      <c r="E142" s="234" t="s">
        <v>19</v>
      </c>
      <c r="F142" s="235" t="s">
        <v>1111</v>
      </c>
      <c r="G142" s="233"/>
      <c r="H142" s="236">
        <v>64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2" t="s">
        <v>171</v>
      </c>
      <c r="AU142" s="242" t="s">
        <v>167</v>
      </c>
      <c r="AV142" s="14" t="s">
        <v>167</v>
      </c>
      <c r="AW142" s="14" t="s">
        <v>33</v>
      </c>
      <c r="AX142" s="14" t="s">
        <v>79</v>
      </c>
      <c r="AY142" s="242" t="s">
        <v>157</v>
      </c>
    </row>
    <row r="143" s="2" customFormat="1" ht="24.15" customHeight="1">
      <c r="A143" s="38"/>
      <c r="B143" s="39"/>
      <c r="C143" s="204" t="s">
        <v>487</v>
      </c>
      <c r="D143" s="204" t="s">
        <v>161</v>
      </c>
      <c r="E143" s="205" t="s">
        <v>1112</v>
      </c>
      <c r="F143" s="206" t="s">
        <v>1113</v>
      </c>
      <c r="G143" s="207" t="s">
        <v>164</v>
      </c>
      <c r="H143" s="208">
        <v>64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166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166</v>
      </c>
      <c r="BM143" s="215" t="s">
        <v>1114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1115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14" customFormat="1">
      <c r="A145" s="14"/>
      <c r="B145" s="232"/>
      <c r="C145" s="233"/>
      <c r="D145" s="217" t="s">
        <v>171</v>
      </c>
      <c r="E145" s="234" t="s">
        <v>19</v>
      </c>
      <c r="F145" s="235" t="s">
        <v>1111</v>
      </c>
      <c r="G145" s="233"/>
      <c r="H145" s="236">
        <v>64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171</v>
      </c>
      <c r="AU145" s="242" t="s">
        <v>167</v>
      </c>
      <c r="AV145" s="14" t="s">
        <v>167</v>
      </c>
      <c r="AW145" s="14" t="s">
        <v>33</v>
      </c>
      <c r="AX145" s="14" t="s">
        <v>79</v>
      </c>
      <c r="AY145" s="242" t="s">
        <v>157</v>
      </c>
    </row>
    <row r="146" s="12" customFormat="1" ht="22.8" customHeight="1">
      <c r="A146" s="12"/>
      <c r="B146" s="188"/>
      <c r="C146" s="189"/>
      <c r="D146" s="190" t="s">
        <v>70</v>
      </c>
      <c r="E146" s="202" t="s">
        <v>205</v>
      </c>
      <c r="F146" s="202" t="s">
        <v>1116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SUM(P147:P163)</f>
        <v>0</v>
      </c>
      <c r="Q146" s="196"/>
      <c r="R146" s="197">
        <f>SUM(R147:R163)</f>
        <v>20.69416</v>
      </c>
      <c r="S146" s="196"/>
      <c r="T146" s="198">
        <f>SUM(T147:T163)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9" t="s">
        <v>79</v>
      </c>
      <c r="AT146" s="200" t="s">
        <v>70</v>
      </c>
      <c r="AU146" s="200" t="s">
        <v>79</v>
      </c>
      <c r="AY146" s="199" t="s">
        <v>157</v>
      </c>
      <c r="BK146" s="201">
        <f>SUM(BK147:BK163)</f>
        <v>0</v>
      </c>
    </row>
    <row r="147" s="2" customFormat="1" ht="14.4" customHeight="1">
      <c r="A147" s="38"/>
      <c r="B147" s="39"/>
      <c r="C147" s="204" t="s">
        <v>536</v>
      </c>
      <c r="D147" s="204" t="s">
        <v>161</v>
      </c>
      <c r="E147" s="205" t="s">
        <v>1117</v>
      </c>
      <c r="F147" s="206" t="s">
        <v>1118</v>
      </c>
      <c r="G147" s="207" t="s">
        <v>1043</v>
      </c>
      <c r="H147" s="208">
        <v>4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2.2563399999999998</v>
      </c>
      <c r="R147" s="213">
        <f>Q147*H147</f>
        <v>9.0253599999999992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166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166</v>
      </c>
      <c r="BM147" s="215" t="s">
        <v>1119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1118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14" customFormat="1">
      <c r="A149" s="14"/>
      <c r="B149" s="232"/>
      <c r="C149" s="233"/>
      <c r="D149" s="217" t="s">
        <v>171</v>
      </c>
      <c r="E149" s="234" t="s">
        <v>19</v>
      </c>
      <c r="F149" s="235" t="s">
        <v>1120</v>
      </c>
      <c r="G149" s="233"/>
      <c r="H149" s="236">
        <v>4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171</v>
      </c>
      <c r="AU149" s="242" t="s">
        <v>167</v>
      </c>
      <c r="AV149" s="14" t="s">
        <v>167</v>
      </c>
      <c r="AW149" s="14" t="s">
        <v>33</v>
      </c>
      <c r="AX149" s="14" t="s">
        <v>79</v>
      </c>
      <c r="AY149" s="242" t="s">
        <v>157</v>
      </c>
    </row>
    <row r="150" s="2" customFormat="1" ht="37.8" customHeight="1">
      <c r="A150" s="38"/>
      <c r="B150" s="39"/>
      <c r="C150" s="204" t="s">
        <v>542</v>
      </c>
      <c r="D150" s="204" t="s">
        <v>161</v>
      </c>
      <c r="E150" s="205" t="s">
        <v>1121</v>
      </c>
      <c r="F150" s="206" t="s">
        <v>1122</v>
      </c>
      <c r="G150" s="207" t="s">
        <v>275</v>
      </c>
      <c r="H150" s="208">
        <v>40</v>
      </c>
      <c r="I150" s="209"/>
      <c r="J150" s="210">
        <f>ROUND(I150*H150,2)</f>
        <v>0</v>
      </c>
      <c r="K150" s="206" t="s">
        <v>165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0.28714000000000001</v>
      </c>
      <c r="R150" s="213">
        <f>Q150*H150</f>
        <v>11.4856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166</v>
      </c>
      <c r="AT150" s="215" t="s">
        <v>161</v>
      </c>
      <c r="AU150" s="215" t="s">
        <v>167</v>
      </c>
      <c r="AY150" s="17" t="s">
        <v>157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167</v>
      </c>
      <c r="BK150" s="216">
        <f>ROUND(I150*H150,2)</f>
        <v>0</v>
      </c>
      <c r="BL150" s="17" t="s">
        <v>166</v>
      </c>
      <c r="BM150" s="215" t="s">
        <v>1123</v>
      </c>
    </row>
    <row r="151" s="2" customFormat="1">
      <c r="A151" s="38"/>
      <c r="B151" s="39"/>
      <c r="C151" s="40"/>
      <c r="D151" s="217" t="s">
        <v>169</v>
      </c>
      <c r="E151" s="40"/>
      <c r="F151" s="218" t="s">
        <v>1124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169</v>
      </c>
      <c r="AU151" s="17" t="s">
        <v>167</v>
      </c>
    </row>
    <row r="152" s="2" customFormat="1" ht="24.15" customHeight="1">
      <c r="A152" s="38"/>
      <c r="B152" s="39"/>
      <c r="C152" s="204" t="s">
        <v>547</v>
      </c>
      <c r="D152" s="204" t="s">
        <v>161</v>
      </c>
      <c r="E152" s="205" t="s">
        <v>1125</v>
      </c>
      <c r="F152" s="206" t="s">
        <v>1126</v>
      </c>
      <c r="G152" s="207" t="s">
        <v>751</v>
      </c>
      <c r="H152" s="208">
        <v>2</v>
      </c>
      <c r="I152" s="209"/>
      <c r="J152" s="210">
        <f>ROUND(I152*H152,2)</f>
        <v>0</v>
      </c>
      <c r="K152" s="206" t="s">
        <v>165</v>
      </c>
      <c r="L152" s="44"/>
      <c r="M152" s="211" t="s">
        <v>19</v>
      </c>
      <c r="N152" s="212" t="s">
        <v>43</v>
      </c>
      <c r="O152" s="84"/>
      <c r="P152" s="213">
        <f>O152*H152</f>
        <v>0</v>
      </c>
      <c r="Q152" s="213">
        <v>0.058029999999999998</v>
      </c>
      <c r="R152" s="213">
        <f>Q152*H152</f>
        <v>0.11606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166</v>
      </c>
      <c r="AT152" s="215" t="s">
        <v>161</v>
      </c>
      <c r="AU152" s="215" t="s">
        <v>167</v>
      </c>
      <c r="AY152" s="17" t="s">
        <v>157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167</v>
      </c>
      <c r="BK152" s="216">
        <f>ROUND(I152*H152,2)</f>
        <v>0</v>
      </c>
      <c r="BL152" s="17" t="s">
        <v>166</v>
      </c>
      <c r="BM152" s="215" t="s">
        <v>1127</v>
      </c>
    </row>
    <row r="153" s="2" customFormat="1">
      <c r="A153" s="38"/>
      <c r="B153" s="39"/>
      <c r="C153" s="40"/>
      <c r="D153" s="217" t="s">
        <v>169</v>
      </c>
      <c r="E153" s="40"/>
      <c r="F153" s="218" t="s">
        <v>1128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169</v>
      </c>
      <c r="AU153" s="17" t="s">
        <v>167</v>
      </c>
    </row>
    <row r="154" s="2" customFormat="1" ht="24.15" customHeight="1">
      <c r="A154" s="38"/>
      <c r="B154" s="39"/>
      <c r="C154" s="204" t="s">
        <v>552</v>
      </c>
      <c r="D154" s="204" t="s">
        <v>161</v>
      </c>
      <c r="E154" s="205" t="s">
        <v>1129</v>
      </c>
      <c r="F154" s="206" t="s">
        <v>1130</v>
      </c>
      <c r="G154" s="207" t="s">
        <v>751</v>
      </c>
      <c r="H154" s="208">
        <v>2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0.018180000000000002</v>
      </c>
      <c r="R154" s="213">
        <f>Q154*H154</f>
        <v>0.036360000000000003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166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166</v>
      </c>
      <c r="BM154" s="215" t="s">
        <v>1131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1132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557</v>
      </c>
      <c r="D156" s="204" t="s">
        <v>161</v>
      </c>
      <c r="E156" s="205" t="s">
        <v>1133</v>
      </c>
      <c r="F156" s="206" t="s">
        <v>1134</v>
      </c>
      <c r="G156" s="207" t="s">
        <v>751</v>
      </c>
      <c r="H156" s="208">
        <v>2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0.0020300000000000001</v>
      </c>
      <c r="R156" s="213">
        <f>Q156*H156</f>
        <v>0.0040600000000000002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166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166</v>
      </c>
      <c r="BM156" s="215" t="s">
        <v>1135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1136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24.15" customHeight="1">
      <c r="A158" s="38"/>
      <c r="B158" s="39"/>
      <c r="C158" s="204" t="s">
        <v>562</v>
      </c>
      <c r="D158" s="204" t="s">
        <v>161</v>
      </c>
      <c r="E158" s="205" t="s">
        <v>1137</v>
      </c>
      <c r="F158" s="206" t="s">
        <v>1138</v>
      </c>
      <c r="G158" s="207" t="s">
        <v>275</v>
      </c>
      <c r="H158" s="208">
        <v>40</v>
      </c>
      <c r="I158" s="209"/>
      <c r="J158" s="210">
        <f>ROUND(I158*H158,2)</f>
        <v>0</v>
      </c>
      <c r="K158" s="206" t="s">
        <v>165</v>
      </c>
      <c r="L158" s="44"/>
      <c r="M158" s="211" t="s">
        <v>19</v>
      </c>
      <c r="N158" s="212" t="s">
        <v>43</v>
      </c>
      <c r="O158" s="84"/>
      <c r="P158" s="213">
        <f>O158*H158</f>
        <v>0</v>
      </c>
      <c r="Q158" s="213">
        <v>2.0000000000000002E-05</v>
      </c>
      <c r="R158" s="213">
        <f>Q158*H158</f>
        <v>0.00080000000000000004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166</v>
      </c>
      <c r="AT158" s="215" t="s">
        <v>161</v>
      </c>
      <c r="AU158" s="215" t="s">
        <v>167</v>
      </c>
      <c r="AY158" s="17" t="s">
        <v>157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167</v>
      </c>
      <c r="BK158" s="216">
        <f>ROUND(I158*H158,2)</f>
        <v>0</v>
      </c>
      <c r="BL158" s="17" t="s">
        <v>166</v>
      </c>
      <c r="BM158" s="215" t="s">
        <v>1139</v>
      </c>
    </row>
    <row r="159" s="2" customFormat="1">
      <c r="A159" s="38"/>
      <c r="B159" s="39"/>
      <c r="C159" s="40"/>
      <c r="D159" s="217" t="s">
        <v>169</v>
      </c>
      <c r="E159" s="40"/>
      <c r="F159" s="218" t="s">
        <v>1140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169</v>
      </c>
      <c r="AU159" s="17" t="s">
        <v>167</v>
      </c>
    </row>
    <row r="160" s="2" customFormat="1" ht="24.15" customHeight="1">
      <c r="A160" s="38"/>
      <c r="B160" s="39"/>
      <c r="C160" s="254" t="s">
        <v>567</v>
      </c>
      <c r="D160" s="254" t="s">
        <v>202</v>
      </c>
      <c r="E160" s="255" t="s">
        <v>1141</v>
      </c>
      <c r="F160" s="256" t="s">
        <v>1142</v>
      </c>
      <c r="G160" s="257" t="s">
        <v>164</v>
      </c>
      <c r="H160" s="258">
        <v>86.400000000000006</v>
      </c>
      <c r="I160" s="259"/>
      <c r="J160" s="260">
        <f>ROUND(I160*H160,2)</f>
        <v>0</v>
      </c>
      <c r="K160" s="256" t="s">
        <v>165</v>
      </c>
      <c r="L160" s="261"/>
      <c r="M160" s="262" t="s">
        <v>19</v>
      </c>
      <c r="N160" s="263" t="s">
        <v>43</v>
      </c>
      <c r="O160" s="84"/>
      <c r="P160" s="213">
        <f>O160*H160</f>
        <v>0</v>
      </c>
      <c r="Q160" s="213">
        <v>0.00029999999999999997</v>
      </c>
      <c r="R160" s="213">
        <f>Q160*H160</f>
        <v>0.025919999999999999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205</v>
      </c>
      <c r="AT160" s="215" t="s">
        <v>202</v>
      </c>
      <c r="AU160" s="215" t="s">
        <v>167</v>
      </c>
      <c r="AY160" s="17" t="s">
        <v>157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167</v>
      </c>
      <c r="BK160" s="216">
        <f>ROUND(I160*H160,2)</f>
        <v>0</v>
      </c>
      <c r="BL160" s="17" t="s">
        <v>166</v>
      </c>
      <c r="BM160" s="215" t="s">
        <v>1143</v>
      </c>
    </row>
    <row r="161" s="2" customFormat="1">
      <c r="A161" s="38"/>
      <c r="B161" s="39"/>
      <c r="C161" s="40"/>
      <c r="D161" s="217" t="s">
        <v>169</v>
      </c>
      <c r="E161" s="40"/>
      <c r="F161" s="218" t="s">
        <v>1142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169</v>
      </c>
      <c r="AU161" s="17" t="s">
        <v>167</v>
      </c>
    </row>
    <row r="162" s="14" customFormat="1">
      <c r="A162" s="14"/>
      <c r="B162" s="232"/>
      <c r="C162" s="233"/>
      <c r="D162" s="217" t="s">
        <v>171</v>
      </c>
      <c r="E162" s="234" t="s">
        <v>19</v>
      </c>
      <c r="F162" s="235" t="s">
        <v>1144</v>
      </c>
      <c r="G162" s="233"/>
      <c r="H162" s="236">
        <v>72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2" t="s">
        <v>171</v>
      </c>
      <c r="AU162" s="242" t="s">
        <v>167</v>
      </c>
      <c r="AV162" s="14" t="s">
        <v>167</v>
      </c>
      <c r="AW162" s="14" t="s">
        <v>33</v>
      </c>
      <c r="AX162" s="14" t="s">
        <v>79</v>
      </c>
      <c r="AY162" s="242" t="s">
        <v>157</v>
      </c>
    </row>
    <row r="163" s="14" customFormat="1">
      <c r="A163" s="14"/>
      <c r="B163" s="232"/>
      <c r="C163" s="233"/>
      <c r="D163" s="217" t="s">
        <v>171</v>
      </c>
      <c r="E163" s="233"/>
      <c r="F163" s="235" t="s">
        <v>1145</v>
      </c>
      <c r="G163" s="233"/>
      <c r="H163" s="236">
        <v>86.400000000000006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171</v>
      </c>
      <c r="AU163" s="242" t="s">
        <v>167</v>
      </c>
      <c r="AV163" s="14" t="s">
        <v>167</v>
      </c>
      <c r="AW163" s="14" t="s">
        <v>4</v>
      </c>
      <c r="AX163" s="14" t="s">
        <v>79</v>
      </c>
      <c r="AY163" s="242" t="s">
        <v>157</v>
      </c>
    </row>
    <row r="164" s="12" customFormat="1" ht="22.8" customHeight="1">
      <c r="A164" s="12"/>
      <c r="B164" s="188"/>
      <c r="C164" s="189"/>
      <c r="D164" s="190" t="s">
        <v>70</v>
      </c>
      <c r="E164" s="202" t="s">
        <v>265</v>
      </c>
      <c r="F164" s="202" t="s">
        <v>502</v>
      </c>
      <c r="G164" s="189"/>
      <c r="H164" s="189"/>
      <c r="I164" s="192"/>
      <c r="J164" s="203">
        <f>BK164</f>
        <v>0</v>
      </c>
      <c r="K164" s="189"/>
      <c r="L164" s="194"/>
      <c r="M164" s="195"/>
      <c r="N164" s="196"/>
      <c r="O164" s="196"/>
      <c r="P164" s="197">
        <f>SUM(P165:P175)</f>
        <v>0</v>
      </c>
      <c r="Q164" s="196"/>
      <c r="R164" s="197">
        <f>SUM(R165:R175)</f>
        <v>0.0064800000000000005</v>
      </c>
      <c r="S164" s="196"/>
      <c r="T164" s="198">
        <f>SUM(T165:T175)</f>
        <v>7.7215600000000002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9" t="s">
        <v>79</v>
      </c>
      <c r="AT164" s="200" t="s">
        <v>70</v>
      </c>
      <c r="AU164" s="200" t="s">
        <v>79</v>
      </c>
      <c r="AY164" s="199" t="s">
        <v>157</v>
      </c>
      <c r="BK164" s="201">
        <f>SUM(BK165:BK175)</f>
        <v>0</v>
      </c>
    </row>
    <row r="165" s="2" customFormat="1" ht="24.15" customHeight="1">
      <c r="A165" s="38"/>
      <c r="B165" s="39"/>
      <c r="C165" s="204" t="s">
        <v>402</v>
      </c>
      <c r="D165" s="204" t="s">
        <v>161</v>
      </c>
      <c r="E165" s="205" t="s">
        <v>504</v>
      </c>
      <c r="F165" s="206" t="s">
        <v>505</v>
      </c>
      <c r="G165" s="207" t="s">
        <v>164</v>
      </c>
      <c r="H165" s="208">
        <v>162</v>
      </c>
      <c r="I165" s="209"/>
      <c r="J165" s="210">
        <f>ROUND(I165*H165,2)</f>
        <v>0</v>
      </c>
      <c r="K165" s="206" t="s">
        <v>165</v>
      </c>
      <c r="L165" s="44"/>
      <c r="M165" s="211" t="s">
        <v>19</v>
      </c>
      <c r="N165" s="212" t="s">
        <v>43</v>
      </c>
      <c r="O165" s="84"/>
      <c r="P165" s="213">
        <f>O165*H165</f>
        <v>0</v>
      </c>
      <c r="Q165" s="213">
        <v>4.0000000000000003E-05</v>
      </c>
      <c r="R165" s="213">
        <f>Q165*H165</f>
        <v>0.0064800000000000005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166</v>
      </c>
      <c r="AT165" s="215" t="s">
        <v>161</v>
      </c>
      <c r="AU165" s="215" t="s">
        <v>167</v>
      </c>
      <c r="AY165" s="17" t="s">
        <v>157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167</v>
      </c>
      <c r="BK165" s="216">
        <f>ROUND(I165*H165,2)</f>
        <v>0</v>
      </c>
      <c r="BL165" s="17" t="s">
        <v>166</v>
      </c>
      <c r="BM165" s="215" t="s">
        <v>1146</v>
      </c>
    </row>
    <row r="166" s="2" customFormat="1">
      <c r="A166" s="38"/>
      <c r="B166" s="39"/>
      <c r="C166" s="40"/>
      <c r="D166" s="217" t="s">
        <v>169</v>
      </c>
      <c r="E166" s="40"/>
      <c r="F166" s="218" t="s">
        <v>507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169</v>
      </c>
      <c r="AU166" s="17" t="s">
        <v>167</v>
      </c>
    </row>
    <row r="167" s="13" customFormat="1">
      <c r="A167" s="13"/>
      <c r="B167" s="222"/>
      <c r="C167" s="223"/>
      <c r="D167" s="217" t="s">
        <v>171</v>
      </c>
      <c r="E167" s="224" t="s">
        <v>19</v>
      </c>
      <c r="F167" s="225" t="s">
        <v>1147</v>
      </c>
      <c r="G167" s="223"/>
      <c r="H167" s="224" t="s">
        <v>19</v>
      </c>
      <c r="I167" s="226"/>
      <c r="J167" s="223"/>
      <c r="K167" s="223"/>
      <c r="L167" s="227"/>
      <c r="M167" s="228"/>
      <c r="N167" s="229"/>
      <c r="O167" s="229"/>
      <c r="P167" s="229"/>
      <c r="Q167" s="229"/>
      <c r="R167" s="229"/>
      <c r="S167" s="229"/>
      <c r="T167" s="23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1" t="s">
        <v>171</v>
      </c>
      <c r="AU167" s="231" t="s">
        <v>167</v>
      </c>
      <c r="AV167" s="13" t="s">
        <v>79</v>
      </c>
      <c r="AW167" s="13" t="s">
        <v>33</v>
      </c>
      <c r="AX167" s="13" t="s">
        <v>71</v>
      </c>
      <c r="AY167" s="231" t="s">
        <v>157</v>
      </c>
    </row>
    <row r="168" s="14" customFormat="1">
      <c r="A168" s="14"/>
      <c r="B168" s="232"/>
      <c r="C168" s="233"/>
      <c r="D168" s="217" t="s">
        <v>171</v>
      </c>
      <c r="E168" s="234" t="s">
        <v>19</v>
      </c>
      <c r="F168" s="235" t="s">
        <v>1148</v>
      </c>
      <c r="G168" s="233"/>
      <c r="H168" s="236">
        <v>162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171</v>
      </c>
      <c r="AU168" s="242" t="s">
        <v>167</v>
      </c>
      <c r="AV168" s="14" t="s">
        <v>167</v>
      </c>
      <c r="AW168" s="14" t="s">
        <v>33</v>
      </c>
      <c r="AX168" s="14" t="s">
        <v>79</v>
      </c>
      <c r="AY168" s="242" t="s">
        <v>157</v>
      </c>
    </row>
    <row r="169" s="2" customFormat="1" ht="24.15" customHeight="1">
      <c r="A169" s="38"/>
      <c r="B169" s="39"/>
      <c r="C169" s="204" t="s">
        <v>112</v>
      </c>
      <c r="D169" s="204" t="s">
        <v>161</v>
      </c>
      <c r="E169" s="205" t="s">
        <v>1149</v>
      </c>
      <c r="F169" s="206" t="s">
        <v>1150</v>
      </c>
      <c r="G169" s="207" t="s">
        <v>164</v>
      </c>
      <c r="H169" s="208">
        <v>167.86000000000001</v>
      </c>
      <c r="I169" s="209"/>
      <c r="J169" s="210">
        <f>ROUND(I169*H169,2)</f>
        <v>0</v>
      </c>
      <c r="K169" s="206" t="s">
        <v>165</v>
      </c>
      <c r="L169" s="44"/>
      <c r="M169" s="211" t="s">
        <v>19</v>
      </c>
      <c r="N169" s="212" t="s">
        <v>43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0.045999999999999999</v>
      </c>
      <c r="T169" s="214">
        <f>S169*H169</f>
        <v>7.7215600000000002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166</v>
      </c>
      <c r="AT169" s="215" t="s">
        <v>161</v>
      </c>
      <c r="AU169" s="215" t="s">
        <v>167</v>
      </c>
      <c r="AY169" s="17" t="s">
        <v>157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167</v>
      </c>
      <c r="BK169" s="216">
        <f>ROUND(I169*H169,2)</f>
        <v>0</v>
      </c>
      <c r="BL169" s="17" t="s">
        <v>166</v>
      </c>
      <c r="BM169" s="215" t="s">
        <v>1151</v>
      </c>
    </row>
    <row r="170" s="2" customFormat="1">
      <c r="A170" s="38"/>
      <c r="B170" s="39"/>
      <c r="C170" s="40"/>
      <c r="D170" s="217" t="s">
        <v>169</v>
      </c>
      <c r="E170" s="40"/>
      <c r="F170" s="218" t="s">
        <v>1152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169</v>
      </c>
      <c r="AU170" s="17" t="s">
        <v>167</v>
      </c>
    </row>
    <row r="171" s="13" customFormat="1">
      <c r="A171" s="13"/>
      <c r="B171" s="222"/>
      <c r="C171" s="223"/>
      <c r="D171" s="217" t="s">
        <v>171</v>
      </c>
      <c r="E171" s="224" t="s">
        <v>19</v>
      </c>
      <c r="F171" s="225" t="s">
        <v>1153</v>
      </c>
      <c r="G171" s="223"/>
      <c r="H171" s="224" t="s">
        <v>19</v>
      </c>
      <c r="I171" s="226"/>
      <c r="J171" s="223"/>
      <c r="K171" s="223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171</v>
      </c>
      <c r="AU171" s="231" t="s">
        <v>167</v>
      </c>
      <c r="AV171" s="13" t="s">
        <v>79</v>
      </c>
      <c r="AW171" s="13" t="s">
        <v>33</v>
      </c>
      <c r="AX171" s="13" t="s">
        <v>71</v>
      </c>
      <c r="AY171" s="231" t="s">
        <v>157</v>
      </c>
    </row>
    <row r="172" s="14" customFormat="1">
      <c r="A172" s="14"/>
      <c r="B172" s="232"/>
      <c r="C172" s="233"/>
      <c r="D172" s="217" t="s">
        <v>171</v>
      </c>
      <c r="E172" s="234" t="s">
        <v>19</v>
      </c>
      <c r="F172" s="235" t="s">
        <v>1109</v>
      </c>
      <c r="G172" s="233"/>
      <c r="H172" s="236">
        <v>167.86000000000001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2" t="s">
        <v>171</v>
      </c>
      <c r="AU172" s="242" t="s">
        <v>167</v>
      </c>
      <c r="AV172" s="14" t="s">
        <v>167</v>
      </c>
      <c r="AW172" s="14" t="s">
        <v>33</v>
      </c>
      <c r="AX172" s="14" t="s">
        <v>79</v>
      </c>
      <c r="AY172" s="242" t="s">
        <v>157</v>
      </c>
    </row>
    <row r="173" s="2" customFormat="1" ht="24.15" customHeight="1">
      <c r="A173" s="38"/>
      <c r="B173" s="39"/>
      <c r="C173" s="204" t="s">
        <v>1154</v>
      </c>
      <c r="D173" s="204" t="s">
        <v>161</v>
      </c>
      <c r="E173" s="205" t="s">
        <v>1155</v>
      </c>
      <c r="F173" s="206" t="s">
        <v>1156</v>
      </c>
      <c r="G173" s="207" t="s">
        <v>164</v>
      </c>
      <c r="H173" s="208">
        <v>79.040000000000006</v>
      </c>
      <c r="I173" s="209"/>
      <c r="J173" s="210">
        <f>ROUND(I173*H173,2)</f>
        <v>0</v>
      </c>
      <c r="K173" s="206" t="s">
        <v>165</v>
      </c>
      <c r="L173" s="44"/>
      <c r="M173" s="211" t="s">
        <v>19</v>
      </c>
      <c r="N173" s="212" t="s">
        <v>43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166</v>
      </c>
      <c r="AT173" s="215" t="s">
        <v>161</v>
      </c>
      <c r="AU173" s="215" t="s">
        <v>167</v>
      </c>
      <c r="AY173" s="17" t="s">
        <v>157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167</v>
      </c>
      <c r="BK173" s="216">
        <f>ROUND(I173*H173,2)</f>
        <v>0</v>
      </c>
      <c r="BL173" s="17" t="s">
        <v>166</v>
      </c>
      <c r="BM173" s="215" t="s">
        <v>1157</v>
      </c>
    </row>
    <row r="174" s="2" customFormat="1">
      <c r="A174" s="38"/>
      <c r="B174" s="39"/>
      <c r="C174" s="40"/>
      <c r="D174" s="217" t="s">
        <v>169</v>
      </c>
      <c r="E174" s="40"/>
      <c r="F174" s="218" t="s">
        <v>1158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169</v>
      </c>
      <c r="AU174" s="17" t="s">
        <v>167</v>
      </c>
    </row>
    <row r="175" s="14" customFormat="1">
      <c r="A175" s="14"/>
      <c r="B175" s="232"/>
      <c r="C175" s="233"/>
      <c r="D175" s="217" t="s">
        <v>171</v>
      </c>
      <c r="E175" s="234" t="s">
        <v>19</v>
      </c>
      <c r="F175" s="235" t="s">
        <v>1159</v>
      </c>
      <c r="G175" s="233"/>
      <c r="H175" s="236">
        <v>79.040000000000006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2" t="s">
        <v>171</v>
      </c>
      <c r="AU175" s="242" t="s">
        <v>167</v>
      </c>
      <c r="AV175" s="14" t="s">
        <v>167</v>
      </c>
      <c r="AW175" s="14" t="s">
        <v>33</v>
      </c>
      <c r="AX175" s="14" t="s">
        <v>79</v>
      </c>
      <c r="AY175" s="242" t="s">
        <v>157</v>
      </c>
    </row>
    <row r="176" s="12" customFormat="1" ht="22.8" customHeight="1">
      <c r="A176" s="12"/>
      <c r="B176" s="188"/>
      <c r="C176" s="189"/>
      <c r="D176" s="190" t="s">
        <v>70</v>
      </c>
      <c r="E176" s="202" t="s">
        <v>578</v>
      </c>
      <c r="F176" s="202" t="s">
        <v>579</v>
      </c>
      <c r="G176" s="189"/>
      <c r="H176" s="189"/>
      <c r="I176" s="192"/>
      <c r="J176" s="203">
        <f>BK176</f>
        <v>0</v>
      </c>
      <c r="K176" s="189"/>
      <c r="L176" s="194"/>
      <c r="M176" s="195"/>
      <c r="N176" s="196"/>
      <c r="O176" s="196"/>
      <c r="P176" s="197">
        <f>SUM(P177:P185)</f>
        <v>0</v>
      </c>
      <c r="Q176" s="196"/>
      <c r="R176" s="197">
        <f>SUM(R177:R185)</f>
        <v>0</v>
      </c>
      <c r="S176" s="196"/>
      <c r="T176" s="198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9" t="s">
        <v>79</v>
      </c>
      <c r="AT176" s="200" t="s">
        <v>70</v>
      </c>
      <c r="AU176" s="200" t="s">
        <v>79</v>
      </c>
      <c r="AY176" s="199" t="s">
        <v>157</v>
      </c>
      <c r="BK176" s="201">
        <f>SUM(BK177:BK185)</f>
        <v>0</v>
      </c>
    </row>
    <row r="177" s="2" customFormat="1" ht="24.15" customHeight="1">
      <c r="A177" s="38"/>
      <c r="B177" s="39"/>
      <c r="C177" s="204" t="s">
        <v>96</v>
      </c>
      <c r="D177" s="204" t="s">
        <v>161</v>
      </c>
      <c r="E177" s="205" t="s">
        <v>1160</v>
      </c>
      <c r="F177" s="206" t="s">
        <v>1161</v>
      </c>
      <c r="G177" s="207" t="s">
        <v>582</v>
      </c>
      <c r="H177" s="208">
        <v>12.824</v>
      </c>
      <c r="I177" s="209"/>
      <c r="J177" s="210">
        <f>ROUND(I177*H177,2)</f>
        <v>0</v>
      </c>
      <c r="K177" s="206" t="s">
        <v>165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166</v>
      </c>
      <c r="AT177" s="215" t="s">
        <v>161</v>
      </c>
      <c r="AU177" s="215" t="s">
        <v>167</v>
      </c>
      <c r="AY177" s="17" t="s">
        <v>157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167</v>
      </c>
      <c r="BK177" s="216">
        <f>ROUND(I177*H177,2)</f>
        <v>0</v>
      </c>
      <c r="BL177" s="17" t="s">
        <v>166</v>
      </c>
      <c r="BM177" s="215" t="s">
        <v>1162</v>
      </c>
    </row>
    <row r="178" s="2" customFormat="1">
      <c r="A178" s="38"/>
      <c r="B178" s="39"/>
      <c r="C178" s="40"/>
      <c r="D178" s="217" t="s">
        <v>169</v>
      </c>
      <c r="E178" s="40"/>
      <c r="F178" s="218" t="s">
        <v>1163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169</v>
      </c>
      <c r="AU178" s="17" t="s">
        <v>167</v>
      </c>
    </row>
    <row r="179" s="2" customFormat="1" ht="24.15" customHeight="1">
      <c r="A179" s="38"/>
      <c r="B179" s="39"/>
      <c r="C179" s="204" t="s">
        <v>255</v>
      </c>
      <c r="D179" s="204" t="s">
        <v>161</v>
      </c>
      <c r="E179" s="205" t="s">
        <v>586</v>
      </c>
      <c r="F179" s="206" t="s">
        <v>587</v>
      </c>
      <c r="G179" s="207" t="s">
        <v>582</v>
      </c>
      <c r="H179" s="208">
        <v>12.824</v>
      </c>
      <c r="I179" s="209"/>
      <c r="J179" s="210">
        <f>ROUND(I179*H179,2)</f>
        <v>0</v>
      </c>
      <c r="K179" s="206" t="s">
        <v>165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166</v>
      </c>
      <c r="AT179" s="215" t="s">
        <v>161</v>
      </c>
      <c r="AU179" s="215" t="s">
        <v>167</v>
      </c>
      <c r="AY179" s="17" t="s">
        <v>157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167</v>
      </c>
      <c r="BK179" s="216">
        <f>ROUND(I179*H179,2)</f>
        <v>0</v>
      </c>
      <c r="BL179" s="17" t="s">
        <v>166</v>
      </c>
      <c r="BM179" s="215" t="s">
        <v>1164</v>
      </c>
    </row>
    <row r="180" s="2" customFormat="1">
      <c r="A180" s="38"/>
      <c r="B180" s="39"/>
      <c r="C180" s="40"/>
      <c r="D180" s="217" t="s">
        <v>169</v>
      </c>
      <c r="E180" s="40"/>
      <c r="F180" s="218" t="s">
        <v>589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169</v>
      </c>
      <c r="AU180" s="17" t="s">
        <v>167</v>
      </c>
    </row>
    <row r="181" s="2" customFormat="1" ht="24.15" customHeight="1">
      <c r="A181" s="38"/>
      <c r="B181" s="39"/>
      <c r="C181" s="204" t="s">
        <v>205</v>
      </c>
      <c r="D181" s="204" t="s">
        <v>161</v>
      </c>
      <c r="E181" s="205" t="s">
        <v>590</v>
      </c>
      <c r="F181" s="206" t="s">
        <v>591</v>
      </c>
      <c r="G181" s="207" t="s">
        <v>582</v>
      </c>
      <c r="H181" s="208">
        <v>179.536</v>
      </c>
      <c r="I181" s="209"/>
      <c r="J181" s="210">
        <f>ROUND(I181*H181,2)</f>
        <v>0</v>
      </c>
      <c r="K181" s="206" t="s">
        <v>165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166</v>
      </c>
      <c r="AT181" s="215" t="s">
        <v>161</v>
      </c>
      <c r="AU181" s="215" t="s">
        <v>167</v>
      </c>
      <c r="AY181" s="17" t="s">
        <v>157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167</v>
      </c>
      <c r="BK181" s="216">
        <f>ROUND(I181*H181,2)</f>
        <v>0</v>
      </c>
      <c r="BL181" s="17" t="s">
        <v>166</v>
      </c>
      <c r="BM181" s="215" t="s">
        <v>1165</v>
      </c>
    </row>
    <row r="182" s="2" customFormat="1">
      <c r="A182" s="38"/>
      <c r="B182" s="39"/>
      <c r="C182" s="40"/>
      <c r="D182" s="217" t="s">
        <v>169</v>
      </c>
      <c r="E182" s="40"/>
      <c r="F182" s="218" t="s">
        <v>593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169</v>
      </c>
      <c r="AU182" s="17" t="s">
        <v>167</v>
      </c>
    </row>
    <row r="183" s="14" customFormat="1">
      <c r="A183" s="14"/>
      <c r="B183" s="232"/>
      <c r="C183" s="233"/>
      <c r="D183" s="217" t="s">
        <v>171</v>
      </c>
      <c r="E183" s="233"/>
      <c r="F183" s="235" t="s">
        <v>1166</v>
      </c>
      <c r="G183" s="233"/>
      <c r="H183" s="236">
        <v>179.536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4</v>
      </c>
      <c r="AX183" s="14" t="s">
        <v>79</v>
      </c>
      <c r="AY183" s="242" t="s">
        <v>157</v>
      </c>
    </row>
    <row r="184" s="2" customFormat="1" ht="24.15" customHeight="1">
      <c r="A184" s="38"/>
      <c r="B184" s="39"/>
      <c r="C184" s="204" t="s">
        <v>265</v>
      </c>
      <c r="D184" s="204" t="s">
        <v>161</v>
      </c>
      <c r="E184" s="205" t="s">
        <v>596</v>
      </c>
      <c r="F184" s="206" t="s">
        <v>597</v>
      </c>
      <c r="G184" s="207" t="s">
        <v>582</v>
      </c>
      <c r="H184" s="208">
        <v>15.188000000000001</v>
      </c>
      <c r="I184" s="209"/>
      <c r="J184" s="210">
        <f>ROUND(I184*H184,2)</f>
        <v>0</v>
      </c>
      <c r="K184" s="206" t="s">
        <v>165</v>
      </c>
      <c r="L184" s="44"/>
      <c r="M184" s="211" t="s">
        <v>19</v>
      </c>
      <c r="N184" s="212" t="s">
        <v>43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166</v>
      </c>
      <c r="AT184" s="215" t="s">
        <v>161</v>
      </c>
      <c r="AU184" s="215" t="s">
        <v>167</v>
      </c>
      <c r="AY184" s="17" t="s">
        <v>157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167</v>
      </c>
      <c r="BK184" s="216">
        <f>ROUND(I184*H184,2)</f>
        <v>0</v>
      </c>
      <c r="BL184" s="17" t="s">
        <v>166</v>
      </c>
      <c r="BM184" s="215" t="s">
        <v>1167</v>
      </c>
    </row>
    <row r="185" s="2" customFormat="1">
      <c r="A185" s="38"/>
      <c r="B185" s="39"/>
      <c r="C185" s="40"/>
      <c r="D185" s="217" t="s">
        <v>169</v>
      </c>
      <c r="E185" s="40"/>
      <c r="F185" s="218" t="s">
        <v>599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169</v>
      </c>
      <c r="AU185" s="17" t="s">
        <v>167</v>
      </c>
    </row>
    <row r="186" s="12" customFormat="1" ht="22.8" customHeight="1">
      <c r="A186" s="12"/>
      <c r="B186" s="188"/>
      <c r="C186" s="189"/>
      <c r="D186" s="190" t="s">
        <v>70</v>
      </c>
      <c r="E186" s="202" t="s">
        <v>600</v>
      </c>
      <c r="F186" s="202" t="s">
        <v>601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SUM(P187:P188)</f>
        <v>0</v>
      </c>
      <c r="Q186" s="196"/>
      <c r="R186" s="197">
        <f>SUM(R187:R188)</f>
        <v>0</v>
      </c>
      <c r="S186" s="196"/>
      <c r="T186" s="198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9" t="s">
        <v>79</v>
      </c>
      <c r="AT186" s="200" t="s">
        <v>70</v>
      </c>
      <c r="AU186" s="200" t="s">
        <v>79</v>
      </c>
      <c r="AY186" s="199" t="s">
        <v>157</v>
      </c>
      <c r="BK186" s="201">
        <f>SUM(BK187:BK188)</f>
        <v>0</v>
      </c>
    </row>
    <row r="187" s="2" customFormat="1" ht="14.4" customHeight="1">
      <c r="A187" s="38"/>
      <c r="B187" s="39"/>
      <c r="C187" s="204" t="s">
        <v>366</v>
      </c>
      <c r="D187" s="204" t="s">
        <v>161</v>
      </c>
      <c r="E187" s="205" t="s">
        <v>603</v>
      </c>
      <c r="F187" s="206" t="s">
        <v>604</v>
      </c>
      <c r="G187" s="207" t="s">
        <v>582</v>
      </c>
      <c r="H187" s="208">
        <v>39.024000000000001</v>
      </c>
      <c r="I187" s="209"/>
      <c r="J187" s="210">
        <f>ROUND(I187*H187,2)</f>
        <v>0</v>
      </c>
      <c r="K187" s="206" t="s">
        <v>165</v>
      </c>
      <c r="L187" s="44"/>
      <c r="M187" s="211" t="s">
        <v>19</v>
      </c>
      <c r="N187" s="212" t="s">
        <v>43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166</v>
      </c>
      <c r="AT187" s="215" t="s">
        <v>161</v>
      </c>
      <c r="AU187" s="215" t="s">
        <v>167</v>
      </c>
      <c r="AY187" s="17" t="s">
        <v>157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167</v>
      </c>
      <c r="BK187" s="216">
        <f>ROUND(I187*H187,2)</f>
        <v>0</v>
      </c>
      <c r="BL187" s="17" t="s">
        <v>166</v>
      </c>
      <c r="BM187" s="215" t="s">
        <v>1168</v>
      </c>
    </row>
    <row r="188" s="2" customFormat="1">
      <c r="A188" s="38"/>
      <c r="B188" s="39"/>
      <c r="C188" s="40"/>
      <c r="D188" s="217" t="s">
        <v>169</v>
      </c>
      <c r="E188" s="40"/>
      <c r="F188" s="218" t="s">
        <v>606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169</v>
      </c>
      <c r="AU188" s="17" t="s">
        <v>167</v>
      </c>
    </row>
    <row r="189" s="12" customFormat="1" ht="25.92" customHeight="1">
      <c r="A189" s="12"/>
      <c r="B189" s="188"/>
      <c r="C189" s="189"/>
      <c r="D189" s="190" t="s">
        <v>70</v>
      </c>
      <c r="E189" s="191" t="s">
        <v>607</v>
      </c>
      <c r="F189" s="191" t="s">
        <v>608</v>
      </c>
      <c r="G189" s="189"/>
      <c r="H189" s="189"/>
      <c r="I189" s="192"/>
      <c r="J189" s="193">
        <f>BK189</f>
        <v>0</v>
      </c>
      <c r="K189" s="189"/>
      <c r="L189" s="194"/>
      <c r="M189" s="195"/>
      <c r="N189" s="196"/>
      <c r="O189" s="196"/>
      <c r="P189" s="197">
        <f>P190+P217</f>
        <v>0</v>
      </c>
      <c r="Q189" s="196"/>
      <c r="R189" s="197">
        <f>R190+R217</f>
        <v>1.2579656000000001</v>
      </c>
      <c r="S189" s="196"/>
      <c r="T189" s="198">
        <f>T190+T217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167</v>
      </c>
      <c r="AT189" s="200" t="s">
        <v>70</v>
      </c>
      <c r="AU189" s="200" t="s">
        <v>71</v>
      </c>
      <c r="AY189" s="199" t="s">
        <v>157</v>
      </c>
      <c r="BK189" s="201">
        <f>BK190+BK217</f>
        <v>0</v>
      </c>
    </row>
    <row r="190" s="12" customFormat="1" ht="22.8" customHeight="1">
      <c r="A190" s="12"/>
      <c r="B190" s="188"/>
      <c r="C190" s="189"/>
      <c r="D190" s="190" t="s">
        <v>70</v>
      </c>
      <c r="E190" s="202" t="s">
        <v>609</v>
      </c>
      <c r="F190" s="202" t="s">
        <v>610</v>
      </c>
      <c r="G190" s="189"/>
      <c r="H190" s="189"/>
      <c r="I190" s="192"/>
      <c r="J190" s="203">
        <f>BK190</f>
        <v>0</v>
      </c>
      <c r="K190" s="189"/>
      <c r="L190" s="194"/>
      <c r="M190" s="195"/>
      <c r="N190" s="196"/>
      <c r="O190" s="196"/>
      <c r="P190" s="197">
        <f>SUM(P191:P216)</f>
        <v>0</v>
      </c>
      <c r="Q190" s="196"/>
      <c r="R190" s="197">
        <f>SUM(R191:R216)</f>
        <v>1.0687120000000001</v>
      </c>
      <c r="S190" s="196"/>
      <c r="T190" s="198">
        <f>SUM(T191:T216)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167</v>
      </c>
      <c r="AT190" s="200" t="s">
        <v>70</v>
      </c>
      <c r="AU190" s="200" t="s">
        <v>79</v>
      </c>
      <c r="AY190" s="199" t="s">
        <v>157</v>
      </c>
      <c r="BK190" s="201">
        <f>SUM(BK191:BK216)</f>
        <v>0</v>
      </c>
    </row>
    <row r="191" s="2" customFormat="1" ht="24.15" customHeight="1">
      <c r="A191" s="38"/>
      <c r="B191" s="39"/>
      <c r="C191" s="204" t="s">
        <v>573</v>
      </c>
      <c r="D191" s="204" t="s">
        <v>161</v>
      </c>
      <c r="E191" s="205" t="s">
        <v>1169</v>
      </c>
      <c r="F191" s="206" t="s">
        <v>1170</v>
      </c>
      <c r="G191" s="207" t="s">
        <v>164</v>
      </c>
      <c r="H191" s="208">
        <v>73.799999999999997</v>
      </c>
      <c r="I191" s="209"/>
      <c r="J191" s="210">
        <f>ROUND(I191*H191,2)</f>
        <v>0</v>
      </c>
      <c r="K191" s="206" t="s">
        <v>165</v>
      </c>
      <c r="L191" s="44"/>
      <c r="M191" s="211" t="s">
        <v>19</v>
      </c>
      <c r="N191" s="212" t="s">
        <v>43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316</v>
      </c>
      <c r="AT191" s="215" t="s">
        <v>161</v>
      </c>
      <c r="AU191" s="215" t="s">
        <v>167</v>
      </c>
      <c r="AY191" s="17" t="s">
        <v>157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167</v>
      </c>
      <c r="BK191" s="216">
        <f>ROUND(I191*H191,2)</f>
        <v>0</v>
      </c>
      <c r="BL191" s="17" t="s">
        <v>316</v>
      </c>
      <c r="BM191" s="215" t="s">
        <v>1171</v>
      </c>
    </row>
    <row r="192" s="2" customFormat="1">
      <c r="A192" s="38"/>
      <c r="B192" s="39"/>
      <c r="C192" s="40"/>
      <c r="D192" s="217" t="s">
        <v>169</v>
      </c>
      <c r="E192" s="40"/>
      <c r="F192" s="218" t="s">
        <v>1172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169</v>
      </c>
      <c r="AU192" s="17" t="s">
        <v>167</v>
      </c>
    </row>
    <row r="193" s="14" customFormat="1">
      <c r="A193" s="14"/>
      <c r="B193" s="232"/>
      <c r="C193" s="233"/>
      <c r="D193" s="217" t="s">
        <v>171</v>
      </c>
      <c r="E193" s="234" t="s">
        <v>19</v>
      </c>
      <c r="F193" s="235" t="s">
        <v>1173</v>
      </c>
      <c r="G193" s="233"/>
      <c r="H193" s="236">
        <v>73.799999999999997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33</v>
      </c>
      <c r="AX193" s="14" t="s">
        <v>79</v>
      </c>
      <c r="AY193" s="242" t="s">
        <v>157</v>
      </c>
    </row>
    <row r="194" s="2" customFormat="1" ht="14.4" customHeight="1">
      <c r="A194" s="38"/>
      <c r="B194" s="39"/>
      <c r="C194" s="254" t="s">
        <v>454</v>
      </c>
      <c r="D194" s="254" t="s">
        <v>202</v>
      </c>
      <c r="E194" s="255" t="s">
        <v>1174</v>
      </c>
      <c r="F194" s="256" t="s">
        <v>1175</v>
      </c>
      <c r="G194" s="257" t="s">
        <v>582</v>
      </c>
      <c r="H194" s="258">
        <v>0.025999999999999999</v>
      </c>
      <c r="I194" s="259"/>
      <c r="J194" s="260">
        <f>ROUND(I194*H194,2)</f>
        <v>0</v>
      </c>
      <c r="K194" s="256" t="s">
        <v>165</v>
      </c>
      <c r="L194" s="261"/>
      <c r="M194" s="262" t="s">
        <v>19</v>
      </c>
      <c r="N194" s="263" t="s">
        <v>43</v>
      </c>
      <c r="O194" s="84"/>
      <c r="P194" s="213">
        <f>O194*H194</f>
        <v>0</v>
      </c>
      <c r="Q194" s="213">
        <v>1</v>
      </c>
      <c r="R194" s="213">
        <f>Q194*H194</f>
        <v>0.025999999999999999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393</v>
      </c>
      <c r="AT194" s="215" t="s">
        <v>202</v>
      </c>
      <c r="AU194" s="215" t="s">
        <v>167</v>
      </c>
      <c r="AY194" s="17" t="s">
        <v>157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167</v>
      </c>
      <c r="BK194" s="216">
        <f>ROUND(I194*H194,2)</f>
        <v>0</v>
      </c>
      <c r="BL194" s="17" t="s">
        <v>316</v>
      </c>
      <c r="BM194" s="215" t="s">
        <v>1176</v>
      </c>
    </row>
    <row r="195" s="2" customFormat="1">
      <c r="A195" s="38"/>
      <c r="B195" s="39"/>
      <c r="C195" s="40"/>
      <c r="D195" s="217" t="s">
        <v>169</v>
      </c>
      <c r="E195" s="40"/>
      <c r="F195" s="218" t="s">
        <v>1175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169</v>
      </c>
      <c r="AU195" s="17" t="s">
        <v>167</v>
      </c>
    </row>
    <row r="196" s="14" customFormat="1">
      <c r="A196" s="14"/>
      <c r="B196" s="232"/>
      <c r="C196" s="233"/>
      <c r="D196" s="217" t="s">
        <v>171</v>
      </c>
      <c r="E196" s="233"/>
      <c r="F196" s="235" t="s">
        <v>1177</v>
      </c>
      <c r="G196" s="233"/>
      <c r="H196" s="236">
        <v>0.025999999999999999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2" t="s">
        <v>171</v>
      </c>
      <c r="AU196" s="242" t="s">
        <v>167</v>
      </c>
      <c r="AV196" s="14" t="s">
        <v>167</v>
      </c>
      <c r="AW196" s="14" t="s">
        <v>4</v>
      </c>
      <c r="AX196" s="14" t="s">
        <v>79</v>
      </c>
      <c r="AY196" s="242" t="s">
        <v>157</v>
      </c>
    </row>
    <row r="197" s="2" customFormat="1" ht="24.15" customHeight="1">
      <c r="A197" s="38"/>
      <c r="B197" s="39"/>
      <c r="C197" s="204" t="s">
        <v>585</v>
      </c>
      <c r="D197" s="204" t="s">
        <v>161</v>
      </c>
      <c r="E197" s="205" t="s">
        <v>1178</v>
      </c>
      <c r="F197" s="206" t="s">
        <v>1179</v>
      </c>
      <c r="G197" s="207" t="s">
        <v>164</v>
      </c>
      <c r="H197" s="208">
        <v>73.799999999999997</v>
      </c>
      <c r="I197" s="209"/>
      <c r="J197" s="210">
        <f>ROUND(I197*H197,2)</f>
        <v>0</v>
      </c>
      <c r="K197" s="206" t="s">
        <v>165</v>
      </c>
      <c r="L197" s="44"/>
      <c r="M197" s="211" t="s">
        <v>19</v>
      </c>
      <c r="N197" s="212" t="s">
        <v>43</v>
      </c>
      <c r="O197" s="84"/>
      <c r="P197" s="213">
        <f>O197*H197</f>
        <v>0</v>
      </c>
      <c r="Q197" s="213">
        <v>0.00040000000000000002</v>
      </c>
      <c r="R197" s="213">
        <f>Q197*H197</f>
        <v>0.029520000000000001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316</v>
      </c>
      <c r="AT197" s="215" t="s">
        <v>161</v>
      </c>
      <c r="AU197" s="215" t="s">
        <v>167</v>
      </c>
      <c r="AY197" s="17" t="s">
        <v>157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167</v>
      </c>
      <c r="BK197" s="216">
        <f>ROUND(I197*H197,2)</f>
        <v>0</v>
      </c>
      <c r="BL197" s="17" t="s">
        <v>316</v>
      </c>
      <c r="BM197" s="215" t="s">
        <v>1180</v>
      </c>
    </row>
    <row r="198" s="2" customFormat="1">
      <c r="A198" s="38"/>
      <c r="B198" s="39"/>
      <c r="C198" s="40"/>
      <c r="D198" s="217" t="s">
        <v>169</v>
      </c>
      <c r="E198" s="40"/>
      <c r="F198" s="218" t="s">
        <v>1181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169</v>
      </c>
      <c r="AU198" s="17" t="s">
        <v>167</v>
      </c>
    </row>
    <row r="199" s="14" customFormat="1">
      <c r="A199" s="14"/>
      <c r="B199" s="232"/>
      <c r="C199" s="233"/>
      <c r="D199" s="217" t="s">
        <v>171</v>
      </c>
      <c r="E199" s="234" t="s">
        <v>19</v>
      </c>
      <c r="F199" s="235" t="s">
        <v>1173</v>
      </c>
      <c r="G199" s="233"/>
      <c r="H199" s="236">
        <v>73.799999999999997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2" t="s">
        <v>171</v>
      </c>
      <c r="AU199" s="242" t="s">
        <v>167</v>
      </c>
      <c r="AV199" s="14" t="s">
        <v>167</v>
      </c>
      <c r="AW199" s="14" t="s">
        <v>33</v>
      </c>
      <c r="AX199" s="14" t="s">
        <v>79</v>
      </c>
      <c r="AY199" s="242" t="s">
        <v>157</v>
      </c>
    </row>
    <row r="200" s="2" customFormat="1" ht="37.8" customHeight="1">
      <c r="A200" s="38"/>
      <c r="B200" s="39"/>
      <c r="C200" s="254" t="s">
        <v>469</v>
      </c>
      <c r="D200" s="254" t="s">
        <v>202</v>
      </c>
      <c r="E200" s="255" t="s">
        <v>1182</v>
      </c>
      <c r="F200" s="256" t="s">
        <v>1183</v>
      </c>
      <c r="G200" s="257" t="s">
        <v>164</v>
      </c>
      <c r="H200" s="258">
        <v>88.560000000000002</v>
      </c>
      <c r="I200" s="259"/>
      <c r="J200" s="260">
        <f>ROUND(I200*H200,2)</f>
        <v>0</v>
      </c>
      <c r="K200" s="256" t="s">
        <v>165</v>
      </c>
      <c r="L200" s="261"/>
      <c r="M200" s="262" t="s">
        <v>19</v>
      </c>
      <c r="N200" s="263" t="s">
        <v>43</v>
      </c>
      <c r="O200" s="84"/>
      <c r="P200" s="213">
        <f>O200*H200</f>
        <v>0</v>
      </c>
      <c r="Q200" s="213">
        <v>0.0054000000000000003</v>
      </c>
      <c r="R200" s="213">
        <f>Q200*H200</f>
        <v>0.47822400000000004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393</v>
      </c>
      <c r="AT200" s="215" t="s">
        <v>202</v>
      </c>
      <c r="AU200" s="215" t="s">
        <v>167</v>
      </c>
      <c r="AY200" s="17" t="s">
        <v>157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167</v>
      </c>
      <c r="BK200" s="216">
        <f>ROUND(I200*H200,2)</f>
        <v>0</v>
      </c>
      <c r="BL200" s="17" t="s">
        <v>316</v>
      </c>
      <c r="BM200" s="215" t="s">
        <v>1184</v>
      </c>
    </row>
    <row r="201" s="2" customFormat="1">
      <c r="A201" s="38"/>
      <c r="B201" s="39"/>
      <c r="C201" s="40"/>
      <c r="D201" s="217" t="s">
        <v>169</v>
      </c>
      <c r="E201" s="40"/>
      <c r="F201" s="218" t="s">
        <v>1183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169</v>
      </c>
      <c r="AU201" s="17" t="s">
        <v>167</v>
      </c>
    </row>
    <row r="202" s="14" customFormat="1">
      <c r="A202" s="14"/>
      <c r="B202" s="232"/>
      <c r="C202" s="233"/>
      <c r="D202" s="217" t="s">
        <v>171</v>
      </c>
      <c r="E202" s="233"/>
      <c r="F202" s="235" t="s">
        <v>1185</v>
      </c>
      <c r="G202" s="233"/>
      <c r="H202" s="236">
        <v>88.560000000000002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171</v>
      </c>
      <c r="AU202" s="242" t="s">
        <v>167</v>
      </c>
      <c r="AV202" s="14" t="s">
        <v>167</v>
      </c>
      <c r="AW202" s="14" t="s">
        <v>4</v>
      </c>
      <c r="AX202" s="14" t="s">
        <v>79</v>
      </c>
      <c r="AY202" s="242" t="s">
        <v>157</v>
      </c>
    </row>
    <row r="203" s="2" customFormat="1" ht="24.15" customHeight="1">
      <c r="A203" s="38"/>
      <c r="B203" s="39"/>
      <c r="C203" s="204" t="s">
        <v>595</v>
      </c>
      <c r="D203" s="204" t="s">
        <v>161</v>
      </c>
      <c r="E203" s="205" t="s">
        <v>1178</v>
      </c>
      <c r="F203" s="206" t="s">
        <v>1179</v>
      </c>
      <c r="G203" s="207" t="s">
        <v>164</v>
      </c>
      <c r="H203" s="208">
        <v>73.799999999999997</v>
      </c>
      <c r="I203" s="209"/>
      <c r="J203" s="210">
        <f>ROUND(I203*H203,2)</f>
        <v>0</v>
      </c>
      <c r="K203" s="206" t="s">
        <v>165</v>
      </c>
      <c r="L203" s="44"/>
      <c r="M203" s="211" t="s">
        <v>19</v>
      </c>
      <c r="N203" s="212" t="s">
        <v>43</v>
      </c>
      <c r="O203" s="84"/>
      <c r="P203" s="213">
        <f>O203*H203</f>
        <v>0</v>
      </c>
      <c r="Q203" s="213">
        <v>0.00040000000000000002</v>
      </c>
      <c r="R203" s="213">
        <f>Q203*H203</f>
        <v>0.029520000000000001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316</v>
      </c>
      <c r="AT203" s="215" t="s">
        <v>161</v>
      </c>
      <c r="AU203" s="215" t="s">
        <v>167</v>
      </c>
      <c r="AY203" s="17" t="s">
        <v>157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167</v>
      </c>
      <c r="BK203" s="216">
        <f>ROUND(I203*H203,2)</f>
        <v>0</v>
      </c>
      <c r="BL203" s="17" t="s">
        <v>316</v>
      </c>
      <c r="BM203" s="215" t="s">
        <v>1186</v>
      </c>
    </row>
    <row r="204" s="2" customFormat="1">
      <c r="A204" s="38"/>
      <c r="B204" s="39"/>
      <c r="C204" s="40"/>
      <c r="D204" s="217" t="s">
        <v>169</v>
      </c>
      <c r="E204" s="40"/>
      <c r="F204" s="218" t="s">
        <v>1181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169</v>
      </c>
      <c r="AU204" s="17" t="s">
        <v>167</v>
      </c>
    </row>
    <row r="205" s="14" customFormat="1">
      <c r="A205" s="14"/>
      <c r="B205" s="232"/>
      <c r="C205" s="233"/>
      <c r="D205" s="217" t="s">
        <v>171</v>
      </c>
      <c r="E205" s="234" t="s">
        <v>19</v>
      </c>
      <c r="F205" s="235" t="s">
        <v>1173</v>
      </c>
      <c r="G205" s="233"/>
      <c r="H205" s="236">
        <v>73.799999999999997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2" t="s">
        <v>171</v>
      </c>
      <c r="AU205" s="242" t="s">
        <v>167</v>
      </c>
      <c r="AV205" s="14" t="s">
        <v>167</v>
      </c>
      <c r="AW205" s="14" t="s">
        <v>33</v>
      </c>
      <c r="AX205" s="14" t="s">
        <v>79</v>
      </c>
      <c r="AY205" s="242" t="s">
        <v>157</v>
      </c>
    </row>
    <row r="206" s="2" customFormat="1" ht="49.05" customHeight="1">
      <c r="A206" s="38"/>
      <c r="B206" s="39"/>
      <c r="C206" s="254" t="s">
        <v>602</v>
      </c>
      <c r="D206" s="254" t="s">
        <v>202</v>
      </c>
      <c r="E206" s="255" t="s">
        <v>1187</v>
      </c>
      <c r="F206" s="256" t="s">
        <v>1188</v>
      </c>
      <c r="G206" s="257" t="s">
        <v>164</v>
      </c>
      <c r="H206" s="258">
        <v>88.560000000000002</v>
      </c>
      <c r="I206" s="259"/>
      <c r="J206" s="260">
        <f>ROUND(I206*H206,2)</f>
        <v>0</v>
      </c>
      <c r="K206" s="256" t="s">
        <v>165</v>
      </c>
      <c r="L206" s="261"/>
      <c r="M206" s="262" t="s">
        <v>19</v>
      </c>
      <c r="N206" s="263" t="s">
        <v>43</v>
      </c>
      <c r="O206" s="84"/>
      <c r="P206" s="213">
        <f>O206*H206</f>
        <v>0</v>
      </c>
      <c r="Q206" s="213">
        <v>0.0053</v>
      </c>
      <c r="R206" s="213">
        <f>Q206*H206</f>
        <v>0.46936800000000001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393</v>
      </c>
      <c r="AT206" s="215" t="s">
        <v>202</v>
      </c>
      <c r="AU206" s="215" t="s">
        <v>167</v>
      </c>
      <c r="AY206" s="17" t="s">
        <v>157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167</v>
      </c>
      <c r="BK206" s="216">
        <f>ROUND(I206*H206,2)</f>
        <v>0</v>
      </c>
      <c r="BL206" s="17" t="s">
        <v>316</v>
      </c>
      <c r="BM206" s="215" t="s">
        <v>1189</v>
      </c>
    </row>
    <row r="207" s="2" customFormat="1">
      <c r="A207" s="38"/>
      <c r="B207" s="39"/>
      <c r="C207" s="40"/>
      <c r="D207" s="217" t="s">
        <v>169</v>
      </c>
      <c r="E207" s="40"/>
      <c r="F207" s="218" t="s">
        <v>1188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169</v>
      </c>
      <c r="AU207" s="17" t="s">
        <v>167</v>
      </c>
    </row>
    <row r="208" s="14" customFormat="1">
      <c r="A208" s="14"/>
      <c r="B208" s="232"/>
      <c r="C208" s="233"/>
      <c r="D208" s="217" t="s">
        <v>171</v>
      </c>
      <c r="E208" s="233"/>
      <c r="F208" s="235" t="s">
        <v>1185</v>
      </c>
      <c r="G208" s="233"/>
      <c r="H208" s="236">
        <v>88.560000000000002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171</v>
      </c>
      <c r="AU208" s="242" t="s">
        <v>167</v>
      </c>
      <c r="AV208" s="14" t="s">
        <v>167</v>
      </c>
      <c r="AW208" s="14" t="s">
        <v>4</v>
      </c>
      <c r="AX208" s="14" t="s">
        <v>79</v>
      </c>
      <c r="AY208" s="242" t="s">
        <v>157</v>
      </c>
    </row>
    <row r="209" s="2" customFormat="1" ht="24.15" customHeight="1">
      <c r="A209" s="38"/>
      <c r="B209" s="39"/>
      <c r="C209" s="204" t="s">
        <v>503</v>
      </c>
      <c r="D209" s="204" t="s">
        <v>161</v>
      </c>
      <c r="E209" s="205" t="s">
        <v>1190</v>
      </c>
      <c r="F209" s="206" t="s">
        <v>1191</v>
      </c>
      <c r="G209" s="207" t="s">
        <v>164</v>
      </c>
      <c r="H209" s="208">
        <v>73.799999999999997</v>
      </c>
      <c r="I209" s="209"/>
      <c r="J209" s="210">
        <f>ROUND(I209*H209,2)</f>
        <v>0</v>
      </c>
      <c r="K209" s="206" t="s">
        <v>165</v>
      </c>
      <c r="L209" s="44"/>
      <c r="M209" s="211" t="s">
        <v>19</v>
      </c>
      <c r="N209" s="212" t="s">
        <v>43</v>
      </c>
      <c r="O209" s="84"/>
      <c r="P209" s="213">
        <f>O209*H209</f>
        <v>0</v>
      </c>
      <c r="Q209" s="213">
        <v>0.00040000000000000002</v>
      </c>
      <c r="R209" s="213">
        <f>Q209*H209</f>
        <v>0.029520000000000001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316</v>
      </c>
      <c r="AT209" s="215" t="s">
        <v>161</v>
      </c>
      <c r="AU209" s="215" t="s">
        <v>167</v>
      </c>
      <c r="AY209" s="17" t="s">
        <v>157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167</v>
      </c>
      <c r="BK209" s="216">
        <f>ROUND(I209*H209,2)</f>
        <v>0</v>
      </c>
      <c r="BL209" s="17" t="s">
        <v>316</v>
      </c>
      <c r="BM209" s="215" t="s">
        <v>1192</v>
      </c>
    </row>
    <row r="210" s="2" customFormat="1">
      <c r="A210" s="38"/>
      <c r="B210" s="39"/>
      <c r="C210" s="40"/>
      <c r="D210" s="217" t="s">
        <v>169</v>
      </c>
      <c r="E210" s="40"/>
      <c r="F210" s="218" t="s">
        <v>1193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169</v>
      </c>
      <c r="AU210" s="17" t="s">
        <v>167</v>
      </c>
    </row>
    <row r="211" s="14" customFormat="1">
      <c r="A211" s="14"/>
      <c r="B211" s="232"/>
      <c r="C211" s="233"/>
      <c r="D211" s="217" t="s">
        <v>171</v>
      </c>
      <c r="E211" s="234" t="s">
        <v>19</v>
      </c>
      <c r="F211" s="235" t="s">
        <v>1173</v>
      </c>
      <c r="G211" s="233"/>
      <c r="H211" s="236">
        <v>73.799999999999997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171</v>
      </c>
      <c r="AU211" s="242" t="s">
        <v>167</v>
      </c>
      <c r="AV211" s="14" t="s">
        <v>167</v>
      </c>
      <c r="AW211" s="14" t="s">
        <v>33</v>
      </c>
      <c r="AX211" s="14" t="s">
        <v>79</v>
      </c>
      <c r="AY211" s="242" t="s">
        <v>157</v>
      </c>
    </row>
    <row r="212" s="2" customFormat="1" ht="24.15" customHeight="1">
      <c r="A212" s="38"/>
      <c r="B212" s="39"/>
      <c r="C212" s="204" t="s">
        <v>616</v>
      </c>
      <c r="D212" s="204" t="s">
        <v>161</v>
      </c>
      <c r="E212" s="205" t="s">
        <v>1194</v>
      </c>
      <c r="F212" s="206" t="s">
        <v>1195</v>
      </c>
      <c r="G212" s="207" t="s">
        <v>275</v>
      </c>
      <c r="H212" s="208">
        <v>41</v>
      </c>
      <c r="I212" s="209"/>
      <c r="J212" s="210">
        <f>ROUND(I212*H212,2)</f>
        <v>0</v>
      </c>
      <c r="K212" s="206" t="s">
        <v>165</v>
      </c>
      <c r="L212" s="44"/>
      <c r="M212" s="211" t="s">
        <v>19</v>
      </c>
      <c r="N212" s="212" t="s">
        <v>43</v>
      </c>
      <c r="O212" s="84"/>
      <c r="P212" s="213">
        <f>O212*H212</f>
        <v>0</v>
      </c>
      <c r="Q212" s="213">
        <v>0.00016000000000000001</v>
      </c>
      <c r="R212" s="213">
        <f>Q212*H212</f>
        <v>0.0065600000000000007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316</v>
      </c>
      <c r="AT212" s="215" t="s">
        <v>161</v>
      </c>
      <c r="AU212" s="215" t="s">
        <v>167</v>
      </c>
      <c r="AY212" s="17" t="s">
        <v>157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167</v>
      </c>
      <c r="BK212" s="216">
        <f>ROUND(I212*H212,2)</f>
        <v>0</v>
      </c>
      <c r="BL212" s="17" t="s">
        <v>316</v>
      </c>
      <c r="BM212" s="215" t="s">
        <v>1196</v>
      </c>
    </row>
    <row r="213" s="2" customFormat="1">
      <c r="A213" s="38"/>
      <c r="B213" s="39"/>
      <c r="C213" s="40"/>
      <c r="D213" s="217" t="s">
        <v>169</v>
      </c>
      <c r="E213" s="40"/>
      <c r="F213" s="218" t="s">
        <v>1197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169</v>
      </c>
      <c r="AU213" s="17" t="s">
        <v>167</v>
      </c>
    </row>
    <row r="214" s="14" customFormat="1">
      <c r="A214" s="14"/>
      <c r="B214" s="232"/>
      <c r="C214" s="233"/>
      <c r="D214" s="217" t="s">
        <v>171</v>
      </c>
      <c r="E214" s="234" t="s">
        <v>19</v>
      </c>
      <c r="F214" s="235" t="s">
        <v>459</v>
      </c>
      <c r="G214" s="233"/>
      <c r="H214" s="236">
        <v>41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171</v>
      </c>
      <c r="AU214" s="242" t="s">
        <v>167</v>
      </c>
      <c r="AV214" s="14" t="s">
        <v>167</v>
      </c>
      <c r="AW214" s="14" t="s">
        <v>33</v>
      </c>
      <c r="AX214" s="14" t="s">
        <v>79</v>
      </c>
      <c r="AY214" s="242" t="s">
        <v>157</v>
      </c>
    </row>
    <row r="215" s="2" customFormat="1" ht="24.15" customHeight="1">
      <c r="A215" s="38"/>
      <c r="B215" s="39"/>
      <c r="C215" s="204" t="s">
        <v>623</v>
      </c>
      <c r="D215" s="204" t="s">
        <v>161</v>
      </c>
      <c r="E215" s="205" t="s">
        <v>1198</v>
      </c>
      <c r="F215" s="206" t="s">
        <v>1199</v>
      </c>
      <c r="G215" s="207" t="s">
        <v>626</v>
      </c>
      <c r="H215" s="264"/>
      <c r="I215" s="209"/>
      <c r="J215" s="210">
        <f>ROUND(I215*H215,2)</f>
        <v>0</v>
      </c>
      <c r="K215" s="206" t="s">
        <v>165</v>
      </c>
      <c r="L215" s="44"/>
      <c r="M215" s="211" t="s">
        <v>19</v>
      </c>
      <c r="N215" s="212" t="s">
        <v>43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316</v>
      </c>
      <c r="AT215" s="215" t="s">
        <v>161</v>
      </c>
      <c r="AU215" s="215" t="s">
        <v>167</v>
      </c>
      <c r="AY215" s="17" t="s">
        <v>157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167</v>
      </c>
      <c r="BK215" s="216">
        <f>ROUND(I215*H215,2)</f>
        <v>0</v>
      </c>
      <c r="BL215" s="17" t="s">
        <v>316</v>
      </c>
      <c r="BM215" s="215" t="s">
        <v>1200</v>
      </c>
    </row>
    <row r="216" s="2" customFormat="1">
      <c r="A216" s="38"/>
      <c r="B216" s="39"/>
      <c r="C216" s="40"/>
      <c r="D216" s="217" t="s">
        <v>169</v>
      </c>
      <c r="E216" s="40"/>
      <c r="F216" s="218" t="s">
        <v>1201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169</v>
      </c>
      <c r="AU216" s="17" t="s">
        <v>167</v>
      </c>
    </row>
    <row r="217" s="12" customFormat="1" ht="22.8" customHeight="1">
      <c r="A217" s="12"/>
      <c r="B217" s="188"/>
      <c r="C217" s="189"/>
      <c r="D217" s="190" t="s">
        <v>70</v>
      </c>
      <c r="E217" s="202" t="s">
        <v>1022</v>
      </c>
      <c r="F217" s="202" t="s">
        <v>1023</v>
      </c>
      <c r="G217" s="189"/>
      <c r="H217" s="189"/>
      <c r="I217" s="192"/>
      <c r="J217" s="203">
        <f>BK217</f>
        <v>0</v>
      </c>
      <c r="K217" s="189"/>
      <c r="L217" s="194"/>
      <c r="M217" s="195"/>
      <c r="N217" s="196"/>
      <c r="O217" s="196"/>
      <c r="P217" s="197">
        <f>SUM(P218:P235)</f>
        <v>0</v>
      </c>
      <c r="Q217" s="196"/>
      <c r="R217" s="197">
        <f>SUM(R218:R235)</f>
        <v>0.18925360000000002</v>
      </c>
      <c r="S217" s="196"/>
      <c r="T217" s="198">
        <f>SUM(T218:T235)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9" t="s">
        <v>167</v>
      </c>
      <c r="AT217" s="200" t="s">
        <v>70</v>
      </c>
      <c r="AU217" s="200" t="s">
        <v>79</v>
      </c>
      <c r="AY217" s="199" t="s">
        <v>157</v>
      </c>
      <c r="BK217" s="201">
        <f>SUM(BK218:BK235)</f>
        <v>0</v>
      </c>
    </row>
    <row r="218" s="2" customFormat="1" ht="24.15" customHeight="1">
      <c r="A218" s="38"/>
      <c r="B218" s="39"/>
      <c r="C218" s="204" t="s">
        <v>372</v>
      </c>
      <c r="D218" s="204" t="s">
        <v>161</v>
      </c>
      <c r="E218" s="205" t="s">
        <v>1025</v>
      </c>
      <c r="F218" s="206" t="s">
        <v>1026</v>
      </c>
      <c r="G218" s="207" t="s">
        <v>164</v>
      </c>
      <c r="H218" s="208">
        <v>234.08000000000001</v>
      </c>
      <c r="I218" s="209"/>
      <c r="J218" s="210">
        <f>ROUND(I218*H218,2)</f>
        <v>0</v>
      </c>
      <c r="K218" s="206" t="s">
        <v>165</v>
      </c>
      <c r="L218" s="44"/>
      <c r="M218" s="211" t="s">
        <v>19</v>
      </c>
      <c r="N218" s="212" t="s">
        <v>43</v>
      </c>
      <c r="O218" s="84"/>
      <c r="P218" s="213">
        <f>O218*H218</f>
        <v>0</v>
      </c>
      <c r="Q218" s="213">
        <v>0.00020000000000000001</v>
      </c>
      <c r="R218" s="213">
        <f>Q218*H218</f>
        <v>0.046816000000000003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316</v>
      </c>
      <c r="AT218" s="215" t="s">
        <v>161</v>
      </c>
      <c r="AU218" s="215" t="s">
        <v>167</v>
      </c>
      <c r="AY218" s="17" t="s">
        <v>157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167</v>
      </c>
      <c r="BK218" s="216">
        <f>ROUND(I218*H218,2)</f>
        <v>0</v>
      </c>
      <c r="BL218" s="17" t="s">
        <v>316</v>
      </c>
      <c r="BM218" s="215" t="s">
        <v>1202</v>
      </c>
    </row>
    <row r="219" s="2" customFormat="1">
      <c r="A219" s="38"/>
      <c r="B219" s="39"/>
      <c r="C219" s="40"/>
      <c r="D219" s="217" t="s">
        <v>169</v>
      </c>
      <c r="E219" s="40"/>
      <c r="F219" s="218" t="s">
        <v>1028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169</v>
      </c>
      <c r="AU219" s="17" t="s">
        <v>167</v>
      </c>
    </row>
    <row r="220" s="13" customFormat="1">
      <c r="A220" s="13"/>
      <c r="B220" s="222"/>
      <c r="C220" s="223"/>
      <c r="D220" s="217" t="s">
        <v>171</v>
      </c>
      <c r="E220" s="224" t="s">
        <v>19</v>
      </c>
      <c r="F220" s="225" t="s">
        <v>1102</v>
      </c>
      <c r="G220" s="223"/>
      <c r="H220" s="224" t="s">
        <v>19</v>
      </c>
      <c r="I220" s="226"/>
      <c r="J220" s="223"/>
      <c r="K220" s="223"/>
      <c r="L220" s="227"/>
      <c r="M220" s="228"/>
      <c r="N220" s="229"/>
      <c r="O220" s="229"/>
      <c r="P220" s="229"/>
      <c r="Q220" s="229"/>
      <c r="R220" s="229"/>
      <c r="S220" s="229"/>
      <c r="T220" s="23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1" t="s">
        <v>171</v>
      </c>
      <c r="AU220" s="231" t="s">
        <v>167</v>
      </c>
      <c r="AV220" s="13" t="s">
        <v>79</v>
      </c>
      <c r="AW220" s="13" t="s">
        <v>33</v>
      </c>
      <c r="AX220" s="13" t="s">
        <v>71</v>
      </c>
      <c r="AY220" s="231" t="s">
        <v>157</v>
      </c>
    </row>
    <row r="221" s="14" customFormat="1">
      <c r="A221" s="14"/>
      <c r="B221" s="232"/>
      <c r="C221" s="233"/>
      <c r="D221" s="217" t="s">
        <v>171</v>
      </c>
      <c r="E221" s="234" t="s">
        <v>19</v>
      </c>
      <c r="F221" s="235" t="s">
        <v>1103</v>
      </c>
      <c r="G221" s="233"/>
      <c r="H221" s="236">
        <v>234.08000000000001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171</v>
      </c>
      <c r="AU221" s="242" t="s">
        <v>167</v>
      </c>
      <c r="AV221" s="14" t="s">
        <v>167</v>
      </c>
      <c r="AW221" s="14" t="s">
        <v>33</v>
      </c>
      <c r="AX221" s="14" t="s">
        <v>79</v>
      </c>
      <c r="AY221" s="242" t="s">
        <v>157</v>
      </c>
    </row>
    <row r="222" s="2" customFormat="1" ht="24.15" customHeight="1">
      <c r="A222" s="38"/>
      <c r="B222" s="39"/>
      <c r="C222" s="204" t="s">
        <v>377</v>
      </c>
      <c r="D222" s="204" t="s">
        <v>161</v>
      </c>
      <c r="E222" s="205" t="s">
        <v>1030</v>
      </c>
      <c r="F222" s="206" t="s">
        <v>1031</v>
      </c>
      <c r="G222" s="207" t="s">
        <v>164</v>
      </c>
      <c r="H222" s="208">
        <v>234.08000000000001</v>
      </c>
      <c r="I222" s="209"/>
      <c r="J222" s="210">
        <f>ROUND(I222*H222,2)</f>
        <v>0</v>
      </c>
      <c r="K222" s="206" t="s">
        <v>165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0.00020000000000000001</v>
      </c>
      <c r="R222" s="213">
        <f>Q222*H222</f>
        <v>0.046816000000000003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316</v>
      </c>
      <c r="AT222" s="215" t="s">
        <v>161</v>
      </c>
      <c r="AU222" s="215" t="s">
        <v>167</v>
      </c>
      <c r="AY222" s="17" t="s">
        <v>157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167</v>
      </c>
      <c r="BK222" s="216">
        <f>ROUND(I222*H222,2)</f>
        <v>0</v>
      </c>
      <c r="BL222" s="17" t="s">
        <v>316</v>
      </c>
      <c r="BM222" s="215" t="s">
        <v>1203</v>
      </c>
    </row>
    <row r="223" s="2" customFormat="1">
      <c r="A223" s="38"/>
      <c r="B223" s="39"/>
      <c r="C223" s="40"/>
      <c r="D223" s="217" t="s">
        <v>169</v>
      </c>
      <c r="E223" s="40"/>
      <c r="F223" s="218" t="s">
        <v>1033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169</v>
      </c>
      <c r="AU223" s="17" t="s">
        <v>167</v>
      </c>
    </row>
    <row r="224" s="2" customFormat="1" ht="24.15" customHeight="1">
      <c r="A224" s="38"/>
      <c r="B224" s="39"/>
      <c r="C224" s="204" t="s">
        <v>388</v>
      </c>
      <c r="D224" s="204" t="s">
        <v>161</v>
      </c>
      <c r="E224" s="205" t="s">
        <v>1204</v>
      </c>
      <c r="F224" s="206" t="s">
        <v>1205</v>
      </c>
      <c r="G224" s="207" t="s">
        <v>164</v>
      </c>
      <c r="H224" s="208">
        <v>167.86000000000001</v>
      </c>
      <c r="I224" s="209"/>
      <c r="J224" s="210">
        <f>ROUND(I224*H224,2)</f>
        <v>0</v>
      </c>
      <c r="K224" s="206" t="s">
        <v>165</v>
      </c>
      <c r="L224" s="44"/>
      <c r="M224" s="211" t="s">
        <v>19</v>
      </c>
      <c r="N224" s="212" t="s">
        <v>43</v>
      </c>
      <c r="O224" s="84"/>
      <c r="P224" s="213">
        <f>O224*H224</f>
        <v>0</v>
      </c>
      <c r="Q224" s="213">
        <v>0.00016000000000000001</v>
      </c>
      <c r="R224" s="213">
        <f>Q224*H224</f>
        <v>0.026857600000000006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316</v>
      </c>
      <c r="AT224" s="215" t="s">
        <v>161</v>
      </c>
      <c r="AU224" s="215" t="s">
        <v>167</v>
      </c>
      <c r="AY224" s="17" t="s">
        <v>157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167</v>
      </c>
      <c r="BK224" s="216">
        <f>ROUND(I224*H224,2)</f>
        <v>0</v>
      </c>
      <c r="BL224" s="17" t="s">
        <v>316</v>
      </c>
      <c r="BM224" s="215" t="s">
        <v>1206</v>
      </c>
    </row>
    <row r="225" s="2" customFormat="1">
      <c r="A225" s="38"/>
      <c r="B225" s="39"/>
      <c r="C225" s="40"/>
      <c r="D225" s="217" t="s">
        <v>169</v>
      </c>
      <c r="E225" s="40"/>
      <c r="F225" s="218" t="s">
        <v>1207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169</v>
      </c>
      <c r="AU225" s="17" t="s">
        <v>167</v>
      </c>
    </row>
    <row r="226" s="13" customFormat="1">
      <c r="A226" s="13"/>
      <c r="B226" s="222"/>
      <c r="C226" s="223"/>
      <c r="D226" s="217" t="s">
        <v>171</v>
      </c>
      <c r="E226" s="224" t="s">
        <v>19</v>
      </c>
      <c r="F226" s="225" t="s">
        <v>1108</v>
      </c>
      <c r="G226" s="223"/>
      <c r="H226" s="224" t="s">
        <v>19</v>
      </c>
      <c r="I226" s="226"/>
      <c r="J226" s="223"/>
      <c r="K226" s="223"/>
      <c r="L226" s="227"/>
      <c r="M226" s="228"/>
      <c r="N226" s="229"/>
      <c r="O226" s="229"/>
      <c r="P226" s="229"/>
      <c r="Q226" s="229"/>
      <c r="R226" s="229"/>
      <c r="S226" s="229"/>
      <c r="T226" s="23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1" t="s">
        <v>171</v>
      </c>
      <c r="AU226" s="231" t="s">
        <v>167</v>
      </c>
      <c r="AV226" s="13" t="s">
        <v>79</v>
      </c>
      <c r="AW226" s="13" t="s">
        <v>33</v>
      </c>
      <c r="AX226" s="13" t="s">
        <v>71</v>
      </c>
      <c r="AY226" s="231" t="s">
        <v>157</v>
      </c>
    </row>
    <row r="227" s="14" customFormat="1">
      <c r="A227" s="14"/>
      <c r="B227" s="232"/>
      <c r="C227" s="233"/>
      <c r="D227" s="217" t="s">
        <v>171</v>
      </c>
      <c r="E227" s="234" t="s">
        <v>19</v>
      </c>
      <c r="F227" s="235" t="s">
        <v>1109</v>
      </c>
      <c r="G227" s="233"/>
      <c r="H227" s="236">
        <v>167.86000000000001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2" t="s">
        <v>171</v>
      </c>
      <c r="AU227" s="242" t="s">
        <v>167</v>
      </c>
      <c r="AV227" s="14" t="s">
        <v>167</v>
      </c>
      <c r="AW227" s="14" t="s">
        <v>33</v>
      </c>
      <c r="AX227" s="14" t="s">
        <v>79</v>
      </c>
      <c r="AY227" s="242" t="s">
        <v>157</v>
      </c>
    </row>
    <row r="228" s="2" customFormat="1" ht="14.4" customHeight="1">
      <c r="A228" s="38"/>
      <c r="B228" s="39"/>
      <c r="C228" s="254" t="s">
        <v>382</v>
      </c>
      <c r="D228" s="254" t="s">
        <v>202</v>
      </c>
      <c r="E228" s="255" t="s">
        <v>1208</v>
      </c>
      <c r="F228" s="256" t="s">
        <v>1209</v>
      </c>
      <c r="G228" s="257" t="s">
        <v>865</v>
      </c>
      <c r="H228" s="258">
        <v>67.144000000000005</v>
      </c>
      <c r="I228" s="259"/>
      <c r="J228" s="260">
        <f>ROUND(I228*H228,2)</f>
        <v>0</v>
      </c>
      <c r="K228" s="256" t="s">
        <v>19</v>
      </c>
      <c r="L228" s="261"/>
      <c r="M228" s="262" t="s">
        <v>19</v>
      </c>
      <c r="N228" s="263" t="s">
        <v>43</v>
      </c>
      <c r="O228" s="84"/>
      <c r="P228" s="213">
        <f>O228*H228</f>
        <v>0</v>
      </c>
      <c r="Q228" s="213">
        <v>0.001</v>
      </c>
      <c r="R228" s="213">
        <f>Q228*H228</f>
        <v>0.067144000000000009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393</v>
      </c>
      <c r="AT228" s="215" t="s">
        <v>202</v>
      </c>
      <c r="AU228" s="215" t="s">
        <v>167</v>
      </c>
      <c r="AY228" s="17" t="s">
        <v>157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167</v>
      </c>
      <c r="BK228" s="216">
        <f>ROUND(I228*H228,2)</f>
        <v>0</v>
      </c>
      <c r="BL228" s="17" t="s">
        <v>316</v>
      </c>
      <c r="BM228" s="215" t="s">
        <v>1210</v>
      </c>
    </row>
    <row r="229" s="2" customFormat="1">
      <c r="A229" s="38"/>
      <c r="B229" s="39"/>
      <c r="C229" s="40"/>
      <c r="D229" s="217" t="s">
        <v>169</v>
      </c>
      <c r="E229" s="40"/>
      <c r="F229" s="218" t="s">
        <v>1209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169</v>
      </c>
      <c r="AU229" s="17" t="s">
        <v>167</v>
      </c>
    </row>
    <row r="230" s="13" customFormat="1">
      <c r="A230" s="13"/>
      <c r="B230" s="222"/>
      <c r="C230" s="223"/>
      <c r="D230" s="217" t="s">
        <v>171</v>
      </c>
      <c r="E230" s="224" t="s">
        <v>19</v>
      </c>
      <c r="F230" s="225" t="s">
        <v>1108</v>
      </c>
      <c r="G230" s="223"/>
      <c r="H230" s="224" t="s">
        <v>19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171</v>
      </c>
      <c r="AU230" s="231" t="s">
        <v>167</v>
      </c>
      <c r="AV230" s="13" t="s">
        <v>79</v>
      </c>
      <c r="AW230" s="13" t="s">
        <v>33</v>
      </c>
      <c r="AX230" s="13" t="s">
        <v>71</v>
      </c>
      <c r="AY230" s="231" t="s">
        <v>157</v>
      </c>
    </row>
    <row r="231" s="14" customFormat="1">
      <c r="A231" s="14"/>
      <c r="B231" s="232"/>
      <c r="C231" s="233"/>
      <c r="D231" s="217" t="s">
        <v>171</v>
      </c>
      <c r="E231" s="234" t="s">
        <v>19</v>
      </c>
      <c r="F231" s="235" t="s">
        <v>1211</v>
      </c>
      <c r="G231" s="233"/>
      <c r="H231" s="236">
        <v>67.144000000000005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171</v>
      </c>
      <c r="AU231" s="242" t="s">
        <v>167</v>
      </c>
      <c r="AV231" s="14" t="s">
        <v>167</v>
      </c>
      <c r="AW231" s="14" t="s">
        <v>33</v>
      </c>
      <c r="AX231" s="14" t="s">
        <v>79</v>
      </c>
      <c r="AY231" s="242" t="s">
        <v>157</v>
      </c>
    </row>
    <row r="232" s="2" customFormat="1" ht="24.15" customHeight="1">
      <c r="A232" s="38"/>
      <c r="B232" s="39"/>
      <c r="C232" s="204" t="s">
        <v>393</v>
      </c>
      <c r="D232" s="204" t="s">
        <v>161</v>
      </c>
      <c r="E232" s="205" t="s">
        <v>1212</v>
      </c>
      <c r="F232" s="206" t="s">
        <v>1213</v>
      </c>
      <c r="G232" s="207" t="s">
        <v>164</v>
      </c>
      <c r="H232" s="208">
        <v>162</v>
      </c>
      <c r="I232" s="209"/>
      <c r="J232" s="210">
        <f>ROUND(I232*H232,2)</f>
        <v>0</v>
      </c>
      <c r="K232" s="206" t="s">
        <v>165</v>
      </c>
      <c r="L232" s="44"/>
      <c r="M232" s="211" t="s">
        <v>19</v>
      </c>
      <c r="N232" s="212" t="s">
        <v>43</v>
      </c>
      <c r="O232" s="84"/>
      <c r="P232" s="213">
        <f>O232*H232</f>
        <v>0</v>
      </c>
      <c r="Q232" s="213">
        <v>1.0000000000000001E-05</v>
      </c>
      <c r="R232" s="213">
        <f>Q232*H232</f>
        <v>0.0016200000000000001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316</v>
      </c>
      <c r="AT232" s="215" t="s">
        <v>161</v>
      </c>
      <c r="AU232" s="215" t="s">
        <v>167</v>
      </c>
      <c r="AY232" s="17" t="s">
        <v>157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167</v>
      </c>
      <c r="BK232" s="216">
        <f>ROUND(I232*H232,2)</f>
        <v>0</v>
      </c>
      <c r="BL232" s="17" t="s">
        <v>316</v>
      </c>
      <c r="BM232" s="215" t="s">
        <v>1214</v>
      </c>
    </row>
    <row r="233" s="2" customFormat="1">
      <c r="A233" s="38"/>
      <c r="B233" s="39"/>
      <c r="C233" s="40"/>
      <c r="D233" s="217" t="s">
        <v>169</v>
      </c>
      <c r="E233" s="40"/>
      <c r="F233" s="218" t="s">
        <v>1215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169</v>
      </c>
      <c r="AU233" s="17" t="s">
        <v>167</v>
      </c>
    </row>
    <row r="234" s="13" customFormat="1">
      <c r="A234" s="13"/>
      <c r="B234" s="222"/>
      <c r="C234" s="223"/>
      <c r="D234" s="217" t="s">
        <v>171</v>
      </c>
      <c r="E234" s="224" t="s">
        <v>19</v>
      </c>
      <c r="F234" s="225" t="s">
        <v>1147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171</v>
      </c>
      <c r="AU234" s="231" t="s">
        <v>167</v>
      </c>
      <c r="AV234" s="13" t="s">
        <v>79</v>
      </c>
      <c r="AW234" s="13" t="s">
        <v>33</v>
      </c>
      <c r="AX234" s="13" t="s">
        <v>71</v>
      </c>
      <c r="AY234" s="231" t="s">
        <v>157</v>
      </c>
    </row>
    <row r="235" s="14" customFormat="1">
      <c r="A235" s="14"/>
      <c r="B235" s="232"/>
      <c r="C235" s="233"/>
      <c r="D235" s="217" t="s">
        <v>171</v>
      </c>
      <c r="E235" s="234" t="s">
        <v>19</v>
      </c>
      <c r="F235" s="235" t="s">
        <v>1148</v>
      </c>
      <c r="G235" s="233"/>
      <c r="H235" s="236">
        <v>162</v>
      </c>
      <c r="I235" s="237"/>
      <c r="J235" s="233"/>
      <c r="K235" s="233"/>
      <c r="L235" s="238"/>
      <c r="M235" s="265"/>
      <c r="N235" s="266"/>
      <c r="O235" s="266"/>
      <c r="P235" s="266"/>
      <c r="Q235" s="266"/>
      <c r="R235" s="266"/>
      <c r="S235" s="266"/>
      <c r="T235" s="26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171</v>
      </c>
      <c r="AU235" s="242" t="s">
        <v>167</v>
      </c>
      <c r="AV235" s="14" t="s">
        <v>167</v>
      </c>
      <c r="AW235" s="14" t="s">
        <v>33</v>
      </c>
      <c r="AX235" s="14" t="s">
        <v>79</v>
      </c>
      <c r="AY235" s="242" t="s">
        <v>157</v>
      </c>
    </row>
    <row r="236" s="2" customFormat="1" ht="6.96" customHeight="1">
      <c r="A236" s="38"/>
      <c r="B236" s="59"/>
      <c r="C236" s="60"/>
      <c r="D236" s="60"/>
      <c r="E236" s="60"/>
      <c r="F236" s="60"/>
      <c r="G236" s="60"/>
      <c r="H236" s="60"/>
      <c r="I236" s="60"/>
      <c r="J236" s="60"/>
      <c r="K236" s="60"/>
      <c r="L236" s="44"/>
      <c r="M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</sheetData>
  <sheetProtection sheet="1" autoFilter="0" formatColumns="0" formatRows="0" objects="1" scenarios="1" spinCount="100000" saltValue="3bNJBliYmUbfU6xclbzPoFeIKXF1sZvxjn1lSjb+uRBDf20KrYY1t2eFBXk8anabkWlXxJLXOPMDz3Hsu5hxag==" hashValue="OXRGC2klUemNCxW4HzKGvOqIFyDvX4oV2/exdwNsAjFKfj5Ipu7fRVUrdIMuZBi4L80/s/ABeqVICcl4qO3T5g==" algorithmName="SHA-512" password="CC35"/>
  <autoFilter ref="C91:K235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1216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ROUND((SUM(BE88:BE227)),  2)</f>
        <v>0</v>
      </c>
      <c r="G33" s="38"/>
      <c r="H33" s="38"/>
      <c r="I33" s="148">
        <v>0.20999999999999999</v>
      </c>
      <c r="J33" s="147">
        <f>ROUND(((SUM(BE88:BE227))*I33),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ROUND((SUM(BF88:BF227)),  2)</f>
        <v>0</v>
      </c>
      <c r="G34" s="38"/>
      <c r="H34" s="38"/>
      <c r="I34" s="148">
        <v>0.14999999999999999</v>
      </c>
      <c r="J34" s="147">
        <f>ROUND(((SUM(BF88:BF227))*I34),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ROUND((SUM(BG88:BG227)),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ROUND((SUM(BH88:BH227)),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ROUND((SUM(BI88:BI227)),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03 - výměna střešní krytiny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257/14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130</v>
      </c>
      <c r="E62" s="168"/>
      <c r="F62" s="168"/>
      <c r="G62" s="168"/>
      <c r="H62" s="168"/>
      <c r="I62" s="168"/>
      <c r="J62" s="169">
        <f>J102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71"/>
      <c r="C63" s="172"/>
      <c r="D63" s="173" t="s">
        <v>132</v>
      </c>
      <c r="E63" s="174"/>
      <c r="F63" s="174"/>
      <c r="G63" s="174"/>
      <c r="H63" s="174"/>
      <c r="I63" s="174"/>
      <c r="J63" s="175">
        <f>J103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134</v>
      </c>
      <c r="E64" s="174"/>
      <c r="F64" s="174"/>
      <c r="G64" s="174"/>
      <c r="H64" s="174"/>
      <c r="I64" s="174"/>
      <c r="J64" s="175">
        <f>J108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135</v>
      </c>
      <c r="E65" s="174"/>
      <c r="F65" s="174"/>
      <c r="G65" s="174"/>
      <c r="H65" s="174"/>
      <c r="I65" s="174"/>
      <c r="J65" s="175">
        <f>J138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1217</v>
      </c>
      <c r="E66" s="174"/>
      <c r="F66" s="174"/>
      <c r="G66" s="174"/>
      <c r="H66" s="174"/>
      <c r="I66" s="174"/>
      <c r="J66" s="175">
        <f>J187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136</v>
      </c>
      <c r="E67" s="174"/>
      <c r="F67" s="174"/>
      <c r="G67" s="174"/>
      <c r="H67" s="174"/>
      <c r="I67" s="174"/>
      <c r="J67" s="175">
        <f>J203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137</v>
      </c>
      <c r="E68" s="174"/>
      <c r="F68" s="174"/>
      <c r="G68" s="174"/>
      <c r="H68" s="174"/>
      <c r="I68" s="174"/>
      <c r="J68" s="175">
        <f>J210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142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Regenerace bytového fondu Mírová osada - ulic Koněvova a Zapletalova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03 - výměna střešní krytiny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Zapletalova 257/14</v>
      </c>
      <c r="G82" s="40"/>
      <c r="H82" s="40"/>
      <c r="I82" s="32" t="s">
        <v>23</v>
      </c>
      <c r="J82" s="72" t="str">
        <f>IF(J12="","",J12)</f>
        <v>23. 1. 2021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Statutární město Ostrava, obvod Slezská Ostrava</v>
      </c>
      <c r="G84" s="40"/>
      <c r="H84" s="40"/>
      <c r="I84" s="32" t="s">
        <v>31</v>
      </c>
      <c r="J84" s="36" t="str">
        <f>E21</f>
        <v>Made 4 BIM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Made 4 BIM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143</v>
      </c>
      <c r="D87" s="180" t="s">
        <v>56</v>
      </c>
      <c r="E87" s="180" t="s">
        <v>52</v>
      </c>
      <c r="F87" s="180" t="s">
        <v>53</v>
      </c>
      <c r="G87" s="180" t="s">
        <v>144</v>
      </c>
      <c r="H87" s="180" t="s">
        <v>145</v>
      </c>
      <c r="I87" s="180" t="s">
        <v>146</v>
      </c>
      <c r="J87" s="180" t="s">
        <v>120</v>
      </c>
      <c r="K87" s="181" t="s">
        <v>147</v>
      </c>
      <c r="L87" s="182"/>
      <c r="M87" s="92" t="s">
        <v>19</v>
      </c>
      <c r="N87" s="93" t="s">
        <v>41</v>
      </c>
      <c r="O87" s="93" t="s">
        <v>148</v>
      </c>
      <c r="P87" s="93" t="s">
        <v>149</v>
      </c>
      <c r="Q87" s="93" t="s">
        <v>150</v>
      </c>
      <c r="R87" s="93" t="s">
        <v>151</v>
      </c>
      <c r="S87" s="93" t="s">
        <v>152</v>
      </c>
      <c r="T87" s="94" t="s">
        <v>153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154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P89+P102</f>
        <v>0</v>
      </c>
      <c r="Q88" s="96"/>
      <c r="R88" s="185">
        <f>R89+R102</f>
        <v>5.6339780699999995</v>
      </c>
      <c r="S88" s="96"/>
      <c r="T88" s="186">
        <f>T89+T102</f>
        <v>6.2144440000000003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121</v>
      </c>
      <c r="BK88" s="187">
        <f>BK89+BK102</f>
        <v>0</v>
      </c>
    </row>
    <row r="89" s="12" customFormat="1" ht="25.92" customHeight="1">
      <c r="A89" s="12"/>
      <c r="B89" s="188"/>
      <c r="C89" s="189"/>
      <c r="D89" s="190" t="s">
        <v>70</v>
      </c>
      <c r="E89" s="191" t="s">
        <v>155</v>
      </c>
      <c r="F89" s="191" t="s">
        <v>156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</f>
        <v>0</v>
      </c>
      <c r="Q89" s="196"/>
      <c r="R89" s="197">
        <f>R90</f>
        <v>0</v>
      </c>
      <c r="S89" s="196"/>
      <c r="T89" s="19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79</v>
      </c>
      <c r="AT89" s="200" t="s">
        <v>70</v>
      </c>
      <c r="AU89" s="200" t="s">
        <v>71</v>
      </c>
      <c r="AY89" s="199" t="s">
        <v>157</v>
      </c>
      <c r="BK89" s="201">
        <f>BK90</f>
        <v>0</v>
      </c>
    </row>
    <row r="90" s="12" customFormat="1" ht="22.8" customHeight="1">
      <c r="A90" s="12"/>
      <c r="B90" s="188"/>
      <c r="C90" s="189"/>
      <c r="D90" s="190" t="s">
        <v>70</v>
      </c>
      <c r="E90" s="202" t="s">
        <v>578</v>
      </c>
      <c r="F90" s="202" t="s">
        <v>579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SUM(P91:P101)</f>
        <v>0</v>
      </c>
      <c r="Q90" s="196"/>
      <c r="R90" s="197">
        <f>SUM(R91:R101)</f>
        <v>0</v>
      </c>
      <c r="S90" s="196"/>
      <c r="T90" s="198">
        <f>SUM(T91:T101)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79</v>
      </c>
      <c r="AT90" s="200" t="s">
        <v>70</v>
      </c>
      <c r="AU90" s="200" t="s">
        <v>79</v>
      </c>
      <c r="AY90" s="199" t="s">
        <v>157</v>
      </c>
      <c r="BK90" s="201">
        <f>SUM(BK91:BK101)</f>
        <v>0</v>
      </c>
    </row>
    <row r="91" s="2" customFormat="1" ht="24.15" customHeight="1">
      <c r="A91" s="38"/>
      <c r="B91" s="39"/>
      <c r="C91" s="204" t="s">
        <v>79</v>
      </c>
      <c r="D91" s="204" t="s">
        <v>161</v>
      </c>
      <c r="E91" s="205" t="s">
        <v>580</v>
      </c>
      <c r="F91" s="206" t="s">
        <v>581</v>
      </c>
      <c r="G91" s="207" t="s">
        <v>582</v>
      </c>
      <c r="H91" s="208">
        <v>6.2140000000000004</v>
      </c>
      <c r="I91" s="209"/>
      <c r="J91" s="210">
        <f>ROUND(I91*H91,2)</f>
        <v>0</v>
      </c>
      <c r="K91" s="206" t="s">
        <v>165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166</v>
      </c>
      <c r="AT91" s="215" t="s">
        <v>161</v>
      </c>
      <c r="AU91" s="215" t="s">
        <v>167</v>
      </c>
      <c r="AY91" s="17" t="s">
        <v>157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167</v>
      </c>
      <c r="BK91" s="216">
        <f>ROUND(I91*H91,2)</f>
        <v>0</v>
      </c>
      <c r="BL91" s="17" t="s">
        <v>166</v>
      </c>
      <c r="BM91" s="215" t="s">
        <v>1218</v>
      </c>
    </row>
    <row r="92" s="2" customFormat="1">
      <c r="A92" s="38"/>
      <c r="B92" s="39"/>
      <c r="C92" s="40"/>
      <c r="D92" s="217" t="s">
        <v>169</v>
      </c>
      <c r="E92" s="40"/>
      <c r="F92" s="218" t="s">
        <v>584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169</v>
      </c>
      <c r="AU92" s="17" t="s">
        <v>167</v>
      </c>
    </row>
    <row r="93" s="2" customFormat="1" ht="24.15" customHeight="1">
      <c r="A93" s="38"/>
      <c r="B93" s="39"/>
      <c r="C93" s="204" t="s">
        <v>167</v>
      </c>
      <c r="D93" s="204" t="s">
        <v>161</v>
      </c>
      <c r="E93" s="205" t="s">
        <v>1219</v>
      </c>
      <c r="F93" s="206" t="s">
        <v>1220</v>
      </c>
      <c r="G93" s="207" t="s">
        <v>582</v>
      </c>
      <c r="H93" s="208">
        <v>6.2140000000000004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1221</v>
      </c>
    </row>
    <row r="94" s="2" customFormat="1">
      <c r="A94" s="38"/>
      <c r="B94" s="39"/>
      <c r="C94" s="40"/>
      <c r="D94" s="217" t="s">
        <v>169</v>
      </c>
      <c r="E94" s="40"/>
      <c r="F94" s="218" t="s">
        <v>1222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197</v>
      </c>
      <c r="D95" s="204" t="s">
        <v>161</v>
      </c>
      <c r="E95" s="205" t="s">
        <v>586</v>
      </c>
      <c r="F95" s="206" t="s">
        <v>587</v>
      </c>
      <c r="G95" s="207" t="s">
        <v>582</v>
      </c>
      <c r="H95" s="208">
        <v>6.2140000000000004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1223</v>
      </c>
    </row>
    <row r="96" s="2" customFormat="1">
      <c r="A96" s="38"/>
      <c r="B96" s="39"/>
      <c r="C96" s="40"/>
      <c r="D96" s="217" t="s">
        <v>169</v>
      </c>
      <c r="E96" s="40"/>
      <c r="F96" s="218" t="s">
        <v>589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166</v>
      </c>
      <c r="D97" s="204" t="s">
        <v>161</v>
      </c>
      <c r="E97" s="205" t="s">
        <v>590</v>
      </c>
      <c r="F97" s="206" t="s">
        <v>591</v>
      </c>
      <c r="G97" s="207" t="s">
        <v>582</v>
      </c>
      <c r="H97" s="208">
        <v>86.995999999999995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1224</v>
      </c>
    </row>
    <row r="98" s="2" customFormat="1">
      <c r="A98" s="38"/>
      <c r="B98" s="39"/>
      <c r="C98" s="40"/>
      <c r="D98" s="217" t="s">
        <v>169</v>
      </c>
      <c r="E98" s="40"/>
      <c r="F98" s="218" t="s">
        <v>593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4" customFormat="1">
      <c r="A99" s="14"/>
      <c r="B99" s="232"/>
      <c r="C99" s="233"/>
      <c r="D99" s="217" t="s">
        <v>171</v>
      </c>
      <c r="E99" s="233"/>
      <c r="F99" s="235" t="s">
        <v>1225</v>
      </c>
      <c r="G99" s="233"/>
      <c r="H99" s="236">
        <v>86.995999999999995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2" t="s">
        <v>171</v>
      </c>
      <c r="AU99" s="242" t="s">
        <v>167</v>
      </c>
      <c r="AV99" s="14" t="s">
        <v>167</v>
      </c>
      <c r="AW99" s="14" t="s">
        <v>4</v>
      </c>
      <c r="AX99" s="14" t="s">
        <v>79</v>
      </c>
      <c r="AY99" s="242" t="s">
        <v>157</v>
      </c>
    </row>
    <row r="100" s="2" customFormat="1" ht="24.15" customHeight="1">
      <c r="A100" s="38"/>
      <c r="B100" s="39"/>
      <c r="C100" s="204" t="s">
        <v>208</v>
      </c>
      <c r="D100" s="204" t="s">
        <v>161</v>
      </c>
      <c r="E100" s="205" t="s">
        <v>596</v>
      </c>
      <c r="F100" s="206" t="s">
        <v>597</v>
      </c>
      <c r="G100" s="207" t="s">
        <v>582</v>
      </c>
      <c r="H100" s="208">
        <v>6.2830000000000004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1226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599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12" customFormat="1" ht="25.92" customHeight="1">
      <c r="A102" s="12"/>
      <c r="B102" s="188"/>
      <c r="C102" s="189"/>
      <c r="D102" s="190" t="s">
        <v>70</v>
      </c>
      <c r="E102" s="191" t="s">
        <v>607</v>
      </c>
      <c r="F102" s="191" t="s">
        <v>608</v>
      </c>
      <c r="G102" s="189"/>
      <c r="H102" s="189"/>
      <c r="I102" s="192"/>
      <c r="J102" s="193">
        <f>BK102</f>
        <v>0</v>
      </c>
      <c r="K102" s="189"/>
      <c r="L102" s="194"/>
      <c r="M102" s="195"/>
      <c r="N102" s="196"/>
      <c r="O102" s="196"/>
      <c r="P102" s="197">
        <f>P103+P108+P138+P187+P203+P210</f>
        <v>0</v>
      </c>
      <c r="Q102" s="196"/>
      <c r="R102" s="197">
        <f>R103+R108+R138+R187+R203+R210</f>
        <v>5.6339780699999995</v>
      </c>
      <c r="S102" s="196"/>
      <c r="T102" s="198">
        <f>T103+T108+T138+T187+T203+T210</f>
        <v>6.2144440000000003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9" t="s">
        <v>167</v>
      </c>
      <c r="AT102" s="200" t="s">
        <v>70</v>
      </c>
      <c r="AU102" s="200" t="s">
        <v>71</v>
      </c>
      <c r="AY102" s="199" t="s">
        <v>157</v>
      </c>
      <c r="BK102" s="201">
        <f>BK103+BK108+BK138+BK187+BK203+BK210</f>
        <v>0</v>
      </c>
    </row>
    <row r="103" s="12" customFormat="1" ht="22.8" customHeight="1">
      <c r="A103" s="12"/>
      <c r="B103" s="188"/>
      <c r="C103" s="189"/>
      <c r="D103" s="190" t="s">
        <v>70</v>
      </c>
      <c r="E103" s="202" t="s">
        <v>629</v>
      </c>
      <c r="F103" s="202" t="s">
        <v>630</v>
      </c>
      <c r="G103" s="189"/>
      <c r="H103" s="189"/>
      <c r="I103" s="192"/>
      <c r="J103" s="203">
        <f>BK103</f>
        <v>0</v>
      </c>
      <c r="K103" s="189"/>
      <c r="L103" s="194"/>
      <c r="M103" s="195"/>
      <c r="N103" s="196"/>
      <c r="O103" s="196"/>
      <c r="P103" s="197">
        <f>SUM(P104:P107)</f>
        <v>0</v>
      </c>
      <c r="Q103" s="196"/>
      <c r="R103" s="197">
        <f>SUM(R104:R107)</f>
        <v>0</v>
      </c>
      <c r="S103" s="196"/>
      <c r="T103" s="198">
        <f>SUM(T104:T107)</f>
        <v>1.5308999999999999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167</v>
      </c>
      <c r="AT103" s="200" t="s">
        <v>70</v>
      </c>
      <c r="AU103" s="200" t="s">
        <v>79</v>
      </c>
      <c r="AY103" s="199" t="s">
        <v>157</v>
      </c>
      <c r="BK103" s="201">
        <f>SUM(BK104:BK107)</f>
        <v>0</v>
      </c>
    </row>
    <row r="104" s="2" customFormat="1" ht="24.15" customHeight="1">
      <c r="A104" s="38"/>
      <c r="B104" s="39"/>
      <c r="C104" s="204" t="s">
        <v>158</v>
      </c>
      <c r="D104" s="204" t="s">
        <v>161</v>
      </c>
      <c r="E104" s="205" t="s">
        <v>1227</v>
      </c>
      <c r="F104" s="206" t="s">
        <v>1228</v>
      </c>
      <c r="G104" s="207" t="s">
        <v>164</v>
      </c>
      <c r="H104" s="208">
        <v>255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0.0060000000000000001</v>
      </c>
      <c r="T104" s="214">
        <f>S104*H104</f>
        <v>1.53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316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316</v>
      </c>
      <c r="BM104" s="215" t="s">
        <v>1229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1230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14.4" customHeight="1">
      <c r="A106" s="38"/>
      <c r="B106" s="39"/>
      <c r="C106" s="204" t="s">
        <v>255</v>
      </c>
      <c r="D106" s="204" t="s">
        <v>161</v>
      </c>
      <c r="E106" s="205" t="s">
        <v>1231</v>
      </c>
      <c r="F106" s="206" t="s">
        <v>1232</v>
      </c>
      <c r="G106" s="207" t="s">
        <v>751</v>
      </c>
      <c r="H106" s="208">
        <v>3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0.00029999999999999997</v>
      </c>
      <c r="T106" s="214">
        <f>S106*H106</f>
        <v>0.00089999999999999998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316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316</v>
      </c>
      <c r="BM106" s="215" t="s">
        <v>1233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1234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12" customFormat="1" ht="22.8" customHeight="1">
      <c r="A108" s="12"/>
      <c r="B108" s="188"/>
      <c r="C108" s="189"/>
      <c r="D108" s="190" t="s">
        <v>70</v>
      </c>
      <c r="E108" s="202" t="s">
        <v>677</v>
      </c>
      <c r="F108" s="202" t="s">
        <v>678</v>
      </c>
      <c r="G108" s="189"/>
      <c r="H108" s="189"/>
      <c r="I108" s="192"/>
      <c r="J108" s="203">
        <f>BK108</f>
        <v>0</v>
      </c>
      <c r="K108" s="189"/>
      <c r="L108" s="194"/>
      <c r="M108" s="195"/>
      <c r="N108" s="196"/>
      <c r="O108" s="196"/>
      <c r="P108" s="197">
        <f>SUM(P109:P137)</f>
        <v>0</v>
      </c>
      <c r="Q108" s="196"/>
      <c r="R108" s="197">
        <f>SUM(R109:R137)</f>
        <v>2.8575235700000001</v>
      </c>
      <c r="S108" s="196"/>
      <c r="T108" s="198">
        <f>SUM(T109:T137)</f>
        <v>2.4978000000000002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9" t="s">
        <v>167</v>
      </c>
      <c r="AT108" s="200" t="s">
        <v>70</v>
      </c>
      <c r="AU108" s="200" t="s">
        <v>79</v>
      </c>
      <c r="AY108" s="199" t="s">
        <v>157</v>
      </c>
      <c r="BK108" s="201">
        <f>SUM(BK109:BK137)</f>
        <v>0</v>
      </c>
    </row>
    <row r="109" s="2" customFormat="1" ht="24.15" customHeight="1">
      <c r="A109" s="38"/>
      <c r="B109" s="39"/>
      <c r="C109" s="204" t="s">
        <v>205</v>
      </c>
      <c r="D109" s="204" t="s">
        <v>161</v>
      </c>
      <c r="E109" s="205" t="s">
        <v>1235</v>
      </c>
      <c r="F109" s="206" t="s">
        <v>1236</v>
      </c>
      <c r="G109" s="207" t="s">
        <v>1043</v>
      </c>
      <c r="H109" s="208">
        <v>13.800000000000001</v>
      </c>
      <c r="I109" s="209"/>
      <c r="J109" s="210">
        <f>ROUND(I109*H109,2)</f>
        <v>0</v>
      </c>
      <c r="K109" s="206" t="s">
        <v>165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0.00122</v>
      </c>
      <c r="R109" s="213">
        <f>Q109*H109</f>
        <v>0.016836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316</v>
      </c>
      <c r="AT109" s="215" t="s">
        <v>161</v>
      </c>
      <c r="AU109" s="215" t="s">
        <v>167</v>
      </c>
      <c r="AY109" s="17" t="s">
        <v>157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167</v>
      </c>
      <c r="BK109" s="216">
        <f>ROUND(I109*H109,2)</f>
        <v>0</v>
      </c>
      <c r="BL109" s="17" t="s">
        <v>316</v>
      </c>
      <c r="BM109" s="215" t="s">
        <v>1237</v>
      </c>
    </row>
    <row r="110" s="2" customFormat="1">
      <c r="A110" s="38"/>
      <c r="B110" s="39"/>
      <c r="C110" s="40"/>
      <c r="D110" s="217" t="s">
        <v>169</v>
      </c>
      <c r="E110" s="40"/>
      <c r="F110" s="218" t="s">
        <v>1238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169</v>
      </c>
      <c r="AU110" s="17" t="s">
        <v>167</v>
      </c>
    </row>
    <row r="111" s="2" customFormat="1" ht="24.15" customHeight="1">
      <c r="A111" s="38"/>
      <c r="B111" s="39"/>
      <c r="C111" s="204" t="s">
        <v>265</v>
      </c>
      <c r="D111" s="204" t="s">
        <v>161</v>
      </c>
      <c r="E111" s="205" t="s">
        <v>1239</v>
      </c>
      <c r="F111" s="206" t="s">
        <v>1240</v>
      </c>
      <c r="G111" s="207" t="s">
        <v>275</v>
      </c>
      <c r="H111" s="208">
        <v>45</v>
      </c>
      <c r="I111" s="209"/>
      <c r="J111" s="210">
        <f>ROUND(I111*H111,2)</f>
        <v>0</v>
      </c>
      <c r="K111" s="206" t="s">
        <v>165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0.01584</v>
      </c>
      <c r="T111" s="214">
        <f>S111*H111</f>
        <v>0.71279999999999999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316</v>
      </c>
      <c r="AT111" s="215" t="s">
        <v>161</v>
      </c>
      <c r="AU111" s="215" t="s">
        <v>167</v>
      </c>
      <c r="AY111" s="17" t="s">
        <v>157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167</v>
      </c>
      <c r="BK111" s="216">
        <f>ROUND(I111*H111,2)</f>
        <v>0</v>
      </c>
      <c r="BL111" s="17" t="s">
        <v>316</v>
      </c>
      <c r="BM111" s="215" t="s">
        <v>1241</v>
      </c>
    </row>
    <row r="112" s="2" customFormat="1">
      <c r="A112" s="38"/>
      <c r="B112" s="39"/>
      <c r="C112" s="40"/>
      <c r="D112" s="217" t="s">
        <v>169</v>
      </c>
      <c r="E112" s="40"/>
      <c r="F112" s="218" t="s">
        <v>1242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167</v>
      </c>
    </row>
    <row r="113" s="2" customFormat="1" ht="24.15" customHeight="1">
      <c r="A113" s="38"/>
      <c r="B113" s="39"/>
      <c r="C113" s="204" t="s">
        <v>87</v>
      </c>
      <c r="D113" s="204" t="s">
        <v>161</v>
      </c>
      <c r="E113" s="205" t="s">
        <v>1243</v>
      </c>
      <c r="F113" s="206" t="s">
        <v>1244</v>
      </c>
      <c r="G113" s="207" t="s">
        <v>275</v>
      </c>
      <c r="H113" s="208">
        <v>45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0.017520000000000001</v>
      </c>
      <c r="R113" s="213">
        <f>Q113*H113</f>
        <v>0.78839999999999999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316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316</v>
      </c>
      <c r="BM113" s="215" t="s">
        <v>1245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1246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90</v>
      </c>
      <c r="D115" s="204" t="s">
        <v>161</v>
      </c>
      <c r="E115" s="205" t="s">
        <v>1247</v>
      </c>
      <c r="F115" s="206" t="s">
        <v>1248</v>
      </c>
      <c r="G115" s="207" t="s">
        <v>164</v>
      </c>
      <c r="H115" s="208">
        <v>255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316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316</v>
      </c>
      <c r="BM115" s="215" t="s">
        <v>1249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1250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54" t="s">
        <v>93</v>
      </c>
      <c r="D117" s="254" t="s">
        <v>202</v>
      </c>
      <c r="E117" s="255" t="s">
        <v>1251</v>
      </c>
      <c r="F117" s="256" t="s">
        <v>1252</v>
      </c>
      <c r="G117" s="257" t="s">
        <v>1043</v>
      </c>
      <c r="H117" s="258">
        <v>1.629</v>
      </c>
      <c r="I117" s="259"/>
      <c r="J117" s="260">
        <f>ROUND(I117*H117,2)</f>
        <v>0</v>
      </c>
      <c r="K117" s="256" t="s">
        <v>165</v>
      </c>
      <c r="L117" s="261"/>
      <c r="M117" s="262" t="s">
        <v>19</v>
      </c>
      <c r="N117" s="263" t="s">
        <v>43</v>
      </c>
      <c r="O117" s="84"/>
      <c r="P117" s="213">
        <f>O117*H117</f>
        <v>0</v>
      </c>
      <c r="Q117" s="213">
        <v>0.55000000000000004</v>
      </c>
      <c r="R117" s="213">
        <f>Q117*H117</f>
        <v>0.89595000000000002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393</v>
      </c>
      <c r="AT117" s="215" t="s">
        <v>202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316</v>
      </c>
      <c r="BM117" s="215" t="s">
        <v>1253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1252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4" t="s">
        <v>19</v>
      </c>
      <c r="F119" s="235" t="s">
        <v>1254</v>
      </c>
      <c r="G119" s="233"/>
      <c r="H119" s="236">
        <v>1.629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33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96</v>
      </c>
      <c r="D120" s="204" t="s">
        <v>161</v>
      </c>
      <c r="E120" s="205" t="s">
        <v>1255</v>
      </c>
      <c r="F120" s="206" t="s">
        <v>1256</v>
      </c>
      <c r="G120" s="207" t="s">
        <v>275</v>
      </c>
      <c r="H120" s="208">
        <v>637.5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316</v>
      </c>
      <c r="BM120" s="215" t="s">
        <v>1257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1258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4" customFormat="1">
      <c r="A122" s="14"/>
      <c r="B122" s="232"/>
      <c r="C122" s="233"/>
      <c r="D122" s="217" t="s">
        <v>171</v>
      </c>
      <c r="E122" s="234" t="s">
        <v>19</v>
      </c>
      <c r="F122" s="235" t="s">
        <v>1259</v>
      </c>
      <c r="G122" s="233"/>
      <c r="H122" s="236">
        <v>637.5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171</v>
      </c>
      <c r="AU122" s="242" t="s">
        <v>167</v>
      </c>
      <c r="AV122" s="14" t="s">
        <v>167</v>
      </c>
      <c r="AW122" s="14" t="s">
        <v>33</v>
      </c>
      <c r="AX122" s="14" t="s">
        <v>79</v>
      </c>
      <c r="AY122" s="242" t="s">
        <v>157</v>
      </c>
    </row>
    <row r="123" s="2" customFormat="1" ht="24.15" customHeight="1">
      <c r="A123" s="38"/>
      <c r="B123" s="39"/>
      <c r="C123" s="254" t="s">
        <v>112</v>
      </c>
      <c r="D123" s="254" t="s">
        <v>202</v>
      </c>
      <c r="E123" s="255" t="s">
        <v>1260</v>
      </c>
      <c r="F123" s="256" t="s">
        <v>1261</v>
      </c>
      <c r="G123" s="257" t="s">
        <v>1043</v>
      </c>
      <c r="H123" s="258">
        <v>1.8620000000000001</v>
      </c>
      <c r="I123" s="259"/>
      <c r="J123" s="260">
        <f>ROUND(I123*H123,2)</f>
        <v>0</v>
      </c>
      <c r="K123" s="256" t="s">
        <v>165</v>
      </c>
      <c r="L123" s="261"/>
      <c r="M123" s="262" t="s">
        <v>19</v>
      </c>
      <c r="N123" s="263" t="s">
        <v>43</v>
      </c>
      <c r="O123" s="84"/>
      <c r="P123" s="213">
        <f>O123*H123</f>
        <v>0</v>
      </c>
      <c r="Q123" s="213">
        <v>0.55000000000000004</v>
      </c>
      <c r="R123" s="213">
        <f>Q123*H123</f>
        <v>1.0241000000000002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393</v>
      </c>
      <c r="AT123" s="215" t="s">
        <v>202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316</v>
      </c>
      <c r="BM123" s="215" t="s">
        <v>1262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1261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4" customFormat="1">
      <c r="A125" s="14"/>
      <c r="B125" s="232"/>
      <c r="C125" s="233"/>
      <c r="D125" s="217" t="s">
        <v>171</v>
      </c>
      <c r="E125" s="234" t="s">
        <v>19</v>
      </c>
      <c r="F125" s="235" t="s">
        <v>1263</v>
      </c>
      <c r="G125" s="233"/>
      <c r="H125" s="236">
        <v>1.8620000000000001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2" t="s">
        <v>171</v>
      </c>
      <c r="AU125" s="242" t="s">
        <v>167</v>
      </c>
      <c r="AV125" s="14" t="s">
        <v>167</v>
      </c>
      <c r="AW125" s="14" t="s">
        <v>33</v>
      </c>
      <c r="AX125" s="14" t="s">
        <v>79</v>
      </c>
      <c r="AY125" s="242" t="s">
        <v>157</v>
      </c>
    </row>
    <row r="126" s="2" customFormat="1" ht="24.15" customHeight="1">
      <c r="A126" s="38"/>
      <c r="B126" s="39"/>
      <c r="C126" s="204" t="s">
        <v>8</v>
      </c>
      <c r="D126" s="204" t="s">
        <v>161</v>
      </c>
      <c r="E126" s="205" t="s">
        <v>1264</v>
      </c>
      <c r="F126" s="206" t="s">
        <v>1265</v>
      </c>
      <c r="G126" s="207" t="s">
        <v>164</v>
      </c>
      <c r="H126" s="208">
        <v>255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0.0070000000000000001</v>
      </c>
      <c r="T126" s="214">
        <f>S126*H126</f>
        <v>1.7850000000000001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316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316</v>
      </c>
      <c r="BM126" s="215" t="s">
        <v>1266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1267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24.15" customHeight="1">
      <c r="A128" s="38"/>
      <c r="B128" s="39"/>
      <c r="C128" s="204" t="s">
        <v>316</v>
      </c>
      <c r="D128" s="204" t="s">
        <v>161</v>
      </c>
      <c r="E128" s="205" t="s">
        <v>1268</v>
      </c>
      <c r="F128" s="206" t="s">
        <v>1269</v>
      </c>
      <c r="G128" s="207" t="s">
        <v>1043</v>
      </c>
      <c r="H128" s="208">
        <v>3.4910000000000001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0.023369999999999998</v>
      </c>
      <c r="R128" s="213">
        <f>Q128*H128</f>
        <v>0.081584669999999998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316</v>
      </c>
      <c r="BM128" s="215" t="s">
        <v>1270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1271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14" customFormat="1">
      <c r="A130" s="14"/>
      <c r="B130" s="232"/>
      <c r="C130" s="233"/>
      <c r="D130" s="217" t="s">
        <v>171</v>
      </c>
      <c r="E130" s="234" t="s">
        <v>19</v>
      </c>
      <c r="F130" s="235" t="s">
        <v>1254</v>
      </c>
      <c r="G130" s="233"/>
      <c r="H130" s="236">
        <v>1.629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2" t="s">
        <v>171</v>
      </c>
      <c r="AU130" s="242" t="s">
        <v>167</v>
      </c>
      <c r="AV130" s="14" t="s">
        <v>167</v>
      </c>
      <c r="AW130" s="14" t="s">
        <v>33</v>
      </c>
      <c r="AX130" s="14" t="s">
        <v>71</v>
      </c>
      <c r="AY130" s="242" t="s">
        <v>157</v>
      </c>
    </row>
    <row r="131" s="14" customFormat="1">
      <c r="A131" s="14"/>
      <c r="B131" s="232"/>
      <c r="C131" s="233"/>
      <c r="D131" s="217" t="s">
        <v>171</v>
      </c>
      <c r="E131" s="234" t="s">
        <v>19</v>
      </c>
      <c r="F131" s="235" t="s">
        <v>1263</v>
      </c>
      <c r="G131" s="233"/>
      <c r="H131" s="236">
        <v>1.8620000000000001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171</v>
      </c>
      <c r="AU131" s="242" t="s">
        <v>167</v>
      </c>
      <c r="AV131" s="14" t="s">
        <v>167</v>
      </c>
      <c r="AW131" s="14" t="s">
        <v>33</v>
      </c>
      <c r="AX131" s="14" t="s">
        <v>71</v>
      </c>
      <c r="AY131" s="242" t="s">
        <v>157</v>
      </c>
    </row>
    <row r="132" s="15" customFormat="1">
      <c r="A132" s="15"/>
      <c r="B132" s="243"/>
      <c r="C132" s="244"/>
      <c r="D132" s="217" t="s">
        <v>171</v>
      </c>
      <c r="E132" s="245" t="s">
        <v>19</v>
      </c>
      <c r="F132" s="246" t="s">
        <v>191</v>
      </c>
      <c r="G132" s="244"/>
      <c r="H132" s="247">
        <v>3.4910000000000001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3" t="s">
        <v>171</v>
      </c>
      <c r="AU132" s="253" t="s">
        <v>167</v>
      </c>
      <c r="AV132" s="15" t="s">
        <v>166</v>
      </c>
      <c r="AW132" s="15" t="s">
        <v>33</v>
      </c>
      <c r="AX132" s="15" t="s">
        <v>79</v>
      </c>
      <c r="AY132" s="253" t="s">
        <v>157</v>
      </c>
    </row>
    <row r="133" s="2" customFormat="1" ht="24.15" customHeight="1">
      <c r="A133" s="38"/>
      <c r="B133" s="39"/>
      <c r="C133" s="204" t="s">
        <v>321</v>
      </c>
      <c r="D133" s="204" t="s">
        <v>161</v>
      </c>
      <c r="E133" s="205" t="s">
        <v>1272</v>
      </c>
      <c r="F133" s="206" t="s">
        <v>1273</v>
      </c>
      <c r="G133" s="207" t="s">
        <v>1043</v>
      </c>
      <c r="H133" s="208">
        <v>2.0699999999999998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0.024469999999999999</v>
      </c>
      <c r="R133" s="213">
        <f>Q133*H133</f>
        <v>0.050652899999999994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316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316</v>
      </c>
      <c r="BM133" s="215" t="s">
        <v>1274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1275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14" customFormat="1">
      <c r="A135" s="14"/>
      <c r="B135" s="232"/>
      <c r="C135" s="233"/>
      <c r="D135" s="217" t="s">
        <v>171</v>
      </c>
      <c r="E135" s="234" t="s">
        <v>19</v>
      </c>
      <c r="F135" s="235" t="s">
        <v>1276</v>
      </c>
      <c r="G135" s="233"/>
      <c r="H135" s="236">
        <v>2.0699999999999998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2" t="s">
        <v>171</v>
      </c>
      <c r="AU135" s="242" t="s">
        <v>167</v>
      </c>
      <c r="AV135" s="14" t="s">
        <v>167</v>
      </c>
      <c r="AW135" s="14" t="s">
        <v>33</v>
      </c>
      <c r="AX135" s="14" t="s">
        <v>79</v>
      </c>
      <c r="AY135" s="242" t="s">
        <v>157</v>
      </c>
    </row>
    <row r="136" s="2" customFormat="1" ht="24.15" customHeight="1">
      <c r="A136" s="38"/>
      <c r="B136" s="39"/>
      <c r="C136" s="204" t="s">
        <v>323</v>
      </c>
      <c r="D136" s="204" t="s">
        <v>161</v>
      </c>
      <c r="E136" s="205" t="s">
        <v>1277</v>
      </c>
      <c r="F136" s="206" t="s">
        <v>1278</v>
      </c>
      <c r="G136" s="207" t="s">
        <v>582</v>
      </c>
      <c r="H136" s="208">
        <v>2.8580000000000001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316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316</v>
      </c>
      <c r="BM136" s="215" t="s">
        <v>1279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1280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12" customFormat="1" ht="22.8" customHeight="1">
      <c r="A138" s="12"/>
      <c r="B138" s="188"/>
      <c r="C138" s="189"/>
      <c r="D138" s="190" t="s">
        <v>70</v>
      </c>
      <c r="E138" s="202" t="s">
        <v>697</v>
      </c>
      <c r="F138" s="202" t="s">
        <v>698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SUM(P139:P186)</f>
        <v>0</v>
      </c>
      <c r="Q138" s="196"/>
      <c r="R138" s="197">
        <f>SUM(R139:R186)</f>
        <v>2.6742719999999998</v>
      </c>
      <c r="S138" s="196"/>
      <c r="T138" s="198">
        <f>SUM(T139:T186)</f>
        <v>1.7307440000000001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9" t="s">
        <v>167</v>
      </c>
      <c r="AT138" s="200" t="s">
        <v>70</v>
      </c>
      <c r="AU138" s="200" t="s">
        <v>79</v>
      </c>
      <c r="AY138" s="199" t="s">
        <v>157</v>
      </c>
      <c r="BK138" s="201">
        <f>SUM(BK139:BK186)</f>
        <v>0</v>
      </c>
    </row>
    <row r="139" s="2" customFormat="1" ht="14.4" customHeight="1">
      <c r="A139" s="38"/>
      <c r="B139" s="39"/>
      <c r="C139" s="204" t="s">
        <v>328</v>
      </c>
      <c r="D139" s="204" t="s">
        <v>161</v>
      </c>
      <c r="E139" s="205" t="s">
        <v>700</v>
      </c>
      <c r="F139" s="206" t="s">
        <v>701</v>
      </c>
      <c r="G139" s="207" t="s">
        <v>164</v>
      </c>
      <c r="H139" s="208">
        <v>255</v>
      </c>
      <c r="I139" s="209"/>
      <c r="J139" s="210">
        <f>ROUND(I139*H139,2)</f>
        <v>0</v>
      </c>
      <c r="K139" s="206" t="s">
        <v>165</v>
      </c>
      <c r="L139" s="44"/>
      <c r="M139" s="211" t="s">
        <v>19</v>
      </c>
      <c r="N139" s="212" t="s">
        <v>43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0.00594</v>
      </c>
      <c r="T139" s="214">
        <f>S139*H139</f>
        <v>1.5146999999999999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316</v>
      </c>
      <c r="AT139" s="215" t="s">
        <v>161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316</v>
      </c>
      <c r="BM139" s="215" t="s">
        <v>1281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703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2" customFormat="1" ht="14.4" customHeight="1">
      <c r="A141" s="38"/>
      <c r="B141" s="39"/>
      <c r="C141" s="204" t="s">
        <v>333</v>
      </c>
      <c r="D141" s="204" t="s">
        <v>161</v>
      </c>
      <c r="E141" s="205" t="s">
        <v>1282</v>
      </c>
      <c r="F141" s="206" t="s">
        <v>1283</v>
      </c>
      <c r="G141" s="207" t="s">
        <v>275</v>
      </c>
      <c r="H141" s="208">
        <v>14.6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0.0018699999999999999</v>
      </c>
      <c r="T141" s="214">
        <f>S141*H141</f>
        <v>0.027301999999999996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316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316</v>
      </c>
      <c r="BM141" s="215" t="s">
        <v>1284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1285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7</v>
      </c>
      <c r="D143" s="204" t="s">
        <v>161</v>
      </c>
      <c r="E143" s="205" t="s">
        <v>1286</v>
      </c>
      <c r="F143" s="206" t="s">
        <v>1287</v>
      </c>
      <c r="G143" s="207" t="s">
        <v>275</v>
      </c>
      <c r="H143" s="208">
        <v>16.800000000000001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0.0018699999999999999</v>
      </c>
      <c r="T143" s="214">
        <f>S143*H143</f>
        <v>0.031415999999999999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316</v>
      </c>
      <c r="BM143" s="215" t="s">
        <v>1288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1289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14" customFormat="1">
      <c r="A145" s="14"/>
      <c r="B145" s="232"/>
      <c r="C145" s="233"/>
      <c r="D145" s="217" t="s">
        <v>171</v>
      </c>
      <c r="E145" s="234" t="s">
        <v>19</v>
      </c>
      <c r="F145" s="235" t="s">
        <v>1290</v>
      </c>
      <c r="G145" s="233"/>
      <c r="H145" s="236">
        <v>16.800000000000001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171</v>
      </c>
      <c r="AU145" s="242" t="s">
        <v>167</v>
      </c>
      <c r="AV145" s="14" t="s">
        <v>167</v>
      </c>
      <c r="AW145" s="14" t="s">
        <v>33</v>
      </c>
      <c r="AX145" s="14" t="s">
        <v>79</v>
      </c>
      <c r="AY145" s="242" t="s">
        <v>157</v>
      </c>
    </row>
    <row r="146" s="2" customFormat="1" ht="14.4" customHeight="1">
      <c r="A146" s="38"/>
      <c r="B146" s="39"/>
      <c r="C146" s="204" t="s">
        <v>344</v>
      </c>
      <c r="D146" s="204" t="s">
        <v>161</v>
      </c>
      <c r="E146" s="205" t="s">
        <v>1291</v>
      </c>
      <c r="F146" s="206" t="s">
        <v>1292</v>
      </c>
      <c r="G146" s="207" t="s">
        <v>275</v>
      </c>
      <c r="H146" s="208">
        <v>49.799999999999997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0.0017700000000000001</v>
      </c>
      <c r="T146" s="214">
        <f>S146*H146</f>
        <v>0.088146000000000002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316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316</v>
      </c>
      <c r="BM146" s="215" t="s">
        <v>1293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1294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2" customFormat="1" ht="14.4" customHeight="1">
      <c r="A148" s="38"/>
      <c r="B148" s="39"/>
      <c r="C148" s="204" t="s">
        <v>351</v>
      </c>
      <c r="D148" s="204" t="s">
        <v>161</v>
      </c>
      <c r="E148" s="205" t="s">
        <v>1295</v>
      </c>
      <c r="F148" s="206" t="s">
        <v>1296</v>
      </c>
      <c r="G148" s="207" t="s">
        <v>751</v>
      </c>
      <c r="H148" s="208">
        <v>2</v>
      </c>
      <c r="I148" s="209"/>
      <c r="J148" s="210">
        <f>ROUND(I148*H148,2)</f>
        <v>0</v>
      </c>
      <c r="K148" s="206" t="s">
        <v>165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0.0090600000000000003</v>
      </c>
      <c r="T148" s="214">
        <f>S148*H148</f>
        <v>0.018120000000000001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316</v>
      </c>
      <c r="AT148" s="215" t="s">
        <v>161</v>
      </c>
      <c r="AU148" s="215" t="s">
        <v>167</v>
      </c>
      <c r="AY148" s="17" t="s">
        <v>157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167</v>
      </c>
      <c r="BK148" s="216">
        <f>ROUND(I148*H148,2)</f>
        <v>0</v>
      </c>
      <c r="BL148" s="17" t="s">
        <v>316</v>
      </c>
      <c r="BM148" s="215" t="s">
        <v>1297</v>
      </c>
    </row>
    <row r="149" s="2" customFormat="1">
      <c r="A149" s="38"/>
      <c r="B149" s="39"/>
      <c r="C149" s="40"/>
      <c r="D149" s="217" t="s">
        <v>169</v>
      </c>
      <c r="E149" s="40"/>
      <c r="F149" s="218" t="s">
        <v>1298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169</v>
      </c>
      <c r="AU149" s="17" t="s">
        <v>167</v>
      </c>
    </row>
    <row r="150" s="2" customFormat="1" ht="24.15" customHeight="1">
      <c r="A150" s="38"/>
      <c r="B150" s="39"/>
      <c r="C150" s="204" t="s">
        <v>356</v>
      </c>
      <c r="D150" s="204" t="s">
        <v>161</v>
      </c>
      <c r="E150" s="205" t="s">
        <v>1299</v>
      </c>
      <c r="F150" s="206" t="s">
        <v>1300</v>
      </c>
      <c r="G150" s="207" t="s">
        <v>275</v>
      </c>
      <c r="H150" s="208">
        <v>14</v>
      </c>
      <c r="I150" s="209"/>
      <c r="J150" s="210">
        <f>ROUND(I150*H150,2)</f>
        <v>0</v>
      </c>
      <c r="K150" s="206" t="s">
        <v>165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0.00191</v>
      </c>
      <c r="T150" s="214">
        <f>S150*H150</f>
        <v>0.02674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316</v>
      </c>
      <c r="AT150" s="215" t="s">
        <v>161</v>
      </c>
      <c r="AU150" s="215" t="s">
        <v>167</v>
      </c>
      <c r="AY150" s="17" t="s">
        <v>157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167</v>
      </c>
      <c r="BK150" s="216">
        <f>ROUND(I150*H150,2)</f>
        <v>0</v>
      </c>
      <c r="BL150" s="17" t="s">
        <v>316</v>
      </c>
      <c r="BM150" s="215" t="s">
        <v>1301</v>
      </c>
    </row>
    <row r="151" s="2" customFormat="1">
      <c r="A151" s="38"/>
      <c r="B151" s="39"/>
      <c r="C151" s="40"/>
      <c r="D151" s="217" t="s">
        <v>169</v>
      </c>
      <c r="E151" s="40"/>
      <c r="F151" s="218" t="s">
        <v>1302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169</v>
      </c>
      <c r="AU151" s="17" t="s">
        <v>167</v>
      </c>
    </row>
    <row r="152" s="2" customFormat="1" ht="14.4" customHeight="1">
      <c r="A152" s="38"/>
      <c r="B152" s="39"/>
      <c r="C152" s="204" t="s">
        <v>361</v>
      </c>
      <c r="D152" s="204" t="s">
        <v>161</v>
      </c>
      <c r="E152" s="205" t="s">
        <v>1303</v>
      </c>
      <c r="F152" s="206" t="s">
        <v>1304</v>
      </c>
      <c r="G152" s="207" t="s">
        <v>751</v>
      </c>
      <c r="H152" s="208">
        <v>8</v>
      </c>
      <c r="I152" s="209"/>
      <c r="J152" s="210">
        <f>ROUND(I152*H152,2)</f>
        <v>0</v>
      </c>
      <c r="K152" s="206" t="s">
        <v>165</v>
      </c>
      <c r="L152" s="44"/>
      <c r="M152" s="211" t="s">
        <v>19</v>
      </c>
      <c r="N152" s="212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0.00022000000000000001</v>
      </c>
      <c r="T152" s="214">
        <f>S152*H152</f>
        <v>0.0017600000000000001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316</v>
      </c>
      <c r="AT152" s="215" t="s">
        <v>161</v>
      </c>
      <c r="AU152" s="215" t="s">
        <v>167</v>
      </c>
      <c r="AY152" s="17" t="s">
        <v>157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167</v>
      </c>
      <c r="BK152" s="216">
        <f>ROUND(I152*H152,2)</f>
        <v>0</v>
      </c>
      <c r="BL152" s="17" t="s">
        <v>316</v>
      </c>
      <c r="BM152" s="215" t="s">
        <v>1305</v>
      </c>
    </row>
    <row r="153" s="2" customFormat="1">
      <c r="A153" s="38"/>
      <c r="B153" s="39"/>
      <c r="C153" s="40"/>
      <c r="D153" s="217" t="s">
        <v>169</v>
      </c>
      <c r="E153" s="40"/>
      <c r="F153" s="218" t="s">
        <v>1306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169</v>
      </c>
      <c r="AU153" s="17" t="s">
        <v>167</v>
      </c>
    </row>
    <row r="154" s="2" customFormat="1" ht="24.15" customHeight="1">
      <c r="A154" s="38"/>
      <c r="B154" s="39"/>
      <c r="C154" s="204" t="s">
        <v>366</v>
      </c>
      <c r="D154" s="204" t="s">
        <v>161</v>
      </c>
      <c r="E154" s="205" t="s">
        <v>1307</v>
      </c>
      <c r="F154" s="206" t="s">
        <v>1308</v>
      </c>
      <c r="G154" s="207" t="s">
        <v>751</v>
      </c>
      <c r="H154" s="208">
        <v>12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0.0018799999999999999</v>
      </c>
      <c r="T154" s="214">
        <f>S154*H154</f>
        <v>0.02256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316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316</v>
      </c>
      <c r="BM154" s="215" t="s">
        <v>1309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1310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487</v>
      </c>
      <c r="D156" s="204" t="s">
        <v>161</v>
      </c>
      <c r="E156" s="205" t="s">
        <v>1311</v>
      </c>
      <c r="F156" s="206" t="s">
        <v>1312</v>
      </c>
      <c r="G156" s="207" t="s">
        <v>275</v>
      </c>
      <c r="H156" s="208">
        <v>108.40000000000001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0.0044000000000000003</v>
      </c>
      <c r="R156" s="213">
        <f>Q156*H156</f>
        <v>0.47696000000000005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316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316</v>
      </c>
      <c r="BM156" s="215" t="s">
        <v>1313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1314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14" customFormat="1">
      <c r="A158" s="14"/>
      <c r="B158" s="232"/>
      <c r="C158" s="233"/>
      <c r="D158" s="217" t="s">
        <v>171</v>
      </c>
      <c r="E158" s="234" t="s">
        <v>19</v>
      </c>
      <c r="F158" s="235" t="s">
        <v>1315</v>
      </c>
      <c r="G158" s="233"/>
      <c r="H158" s="236">
        <v>108.40000000000001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2" t="s">
        <v>171</v>
      </c>
      <c r="AU158" s="242" t="s">
        <v>167</v>
      </c>
      <c r="AV158" s="14" t="s">
        <v>167</v>
      </c>
      <c r="AW158" s="14" t="s">
        <v>33</v>
      </c>
      <c r="AX158" s="14" t="s">
        <v>79</v>
      </c>
      <c r="AY158" s="242" t="s">
        <v>157</v>
      </c>
    </row>
    <row r="159" s="2" customFormat="1" ht="49.05" customHeight="1">
      <c r="A159" s="38"/>
      <c r="B159" s="39"/>
      <c r="C159" s="204" t="s">
        <v>1097</v>
      </c>
      <c r="D159" s="204" t="s">
        <v>161</v>
      </c>
      <c r="E159" s="205" t="s">
        <v>1316</v>
      </c>
      <c r="F159" s="206" t="s">
        <v>1317</v>
      </c>
      <c r="G159" s="207" t="s">
        <v>164</v>
      </c>
      <c r="H159" s="208">
        <v>255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0.0066</v>
      </c>
      <c r="R159" s="213">
        <f>Q159*H159</f>
        <v>1.6830000000000001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316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316</v>
      </c>
      <c r="BM159" s="215" t="s">
        <v>1318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1319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1154</v>
      </c>
      <c r="D161" s="204" t="s">
        <v>161</v>
      </c>
      <c r="E161" s="205" t="s">
        <v>1320</v>
      </c>
      <c r="F161" s="206" t="s">
        <v>1321</v>
      </c>
      <c r="G161" s="207" t="s">
        <v>275</v>
      </c>
      <c r="H161" s="208">
        <v>49.5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316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316</v>
      </c>
      <c r="BM161" s="215" t="s">
        <v>1322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1323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14.4" customHeight="1">
      <c r="A163" s="38"/>
      <c r="B163" s="39"/>
      <c r="C163" s="254" t="s">
        <v>503</v>
      </c>
      <c r="D163" s="254" t="s">
        <v>202</v>
      </c>
      <c r="E163" s="255" t="s">
        <v>1324</v>
      </c>
      <c r="F163" s="256" t="s">
        <v>1325</v>
      </c>
      <c r="G163" s="257" t="s">
        <v>275</v>
      </c>
      <c r="H163" s="258">
        <v>49.5</v>
      </c>
      <c r="I163" s="259"/>
      <c r="J163" s="260">
        <f>ROUND(I163*H163,2)</f>
        <v>0</v>
      </c>
      <c r="K163" s="256" t="s">
        <v>165</v>
      </c>
      <c r="L163" s="261"/>
      <c r="M163" s="262" t="s">
        <v>19</v>
      </c>
      <c r="N163" s="263" t="s">
        <v>43</v>
      </c>
      <c r="O163" s="84"/>
      <c r="P163" s="213">
        <f>O163*H163</f>
        <v>0</v>
      </c>
      <c r="Q163" s="213">
        <v>0.00050000000000000001</v>
      </c>
      <c r="R163" s="213">
        <f>Q163*H163</f>
        <v>0.024750000000000001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393</v>
      </c>
      <c r="AT163" s="215" t="s">
        <v>202</v>
      </c>
      <c r="AU163" s="215" t="s">
        <v>167</v>
      </c>
      <c r="AY163" s="17" t="s">
        <v>157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167</v>
      </c>
      <c r="BK163" s="216">
        <f>ROUND(I163*H163,2)</f>
        <v>0</v>
      </c>
      <c r="BL163" s="17" t="s">
        <v>316</v>
      </c>
      <c r="BM163" s="215" t="s">
        <v>1326</v>
      </c>
    </row>
    <row r="164" s="2" customFormat="1">
      <c r="A164" s="38"/>
      <c r="B164" s="39"/>
      <c r="C164" s="40"/>
      <c r="D164" s="217" t="s">
        <v>169</v>
      </c>
      <c r="E164" s="40"/>
      <c r="F164" s="218" t="s">
        <v>1325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169</v>
      </c>
      <c r="AU164" s="17" t="s">
        <v>167</v>
      </c>
    </row>
    <row r="165" s="2" customFormat="1" ht="24.15" customHeight="1">
      <c r="A165" s="38"/>
      <c r="B165" s="39"/>
      <c r="C165" s="254" t="s">
        <v>523</v>
      </c>
      <c r="D165" s="254" t="s">
        <v>202</v>
      </c>
      <c r="E165" s="255" t="s">
        <v>1327</v>
      </c>
      <c r="F165" s="256" t="s">
        <v>1328</v>
      </c>
      <c r="G165" s="257" t="s">
        <v>751</v>
      </c>
      <c r="H165" s="258">
        <v>50</v>
      </c>
      <c r="I165" s="259"/>
      <c r="J165" s="260">
        <f>ROUND(I165*H165,2)</f>
        <v>0</v>
      </c>
      <c r="K165" s="256" t="s">
        <v>165</v>
      </c>
      <c r="L165" s="261"/>
      <c r="M165" s="262" t="s">
        <v>19</v>
      </c>
      <c r="N165" s="263" t="s">
        <v>43</v>
      </c>
      <c r="O165" s="84"/>
      <c r="P165" s="213">
        <f>O165*H165</f>
        <v>0</v>
      </c>
      <c r="Q165" s="213">
        <v>0.00050000000000000001</v>
      </c>
      <c r="R165" s="213">
        <f>Q165*H165</f>
        <v>0.025000000000000001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393</v>
      </c>
      <c r="AT165" s="215" t="s">
        <v>202</v>
      </c>
      <c r="AU165" s="215" t="s">
        <v>167</v>
      </c>
      <c r="AY165" s="17" t="s">
        <v>157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167</v>
      </c>
      <c r="BK165" s="216">
        <f>ROUND(I165*H165,2)</f>
        <v>0</v>
      </c>
      <c r="BL165" s="17" t="s">
        <v>316</v>
      </c>
      <c r="BM165" s="215" t="s">
        <v>1329</v>
      </c>
    </row>
    <row r="166" s="2" customFormat="1">
      <c r="A166" s="38"/>
      <c r="B166" s="39"/>
      <c r="C166" s="40"/>
      <c r="D166" s="217" t="s">
        <v>169</v>
      </c>
      <c r="E166" s="40"/>
      <c r="F166" s="218" t="s">
        <v>1328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169</v>
      </c>
      <c r="AU166" s="17" t="s">
        <v>167</v>
      </c>
    </row>
    <row r="167" s="2" customFormat="1" ht="24.15" customHeight="1">
      <c r="A167" s="38"/>
      <c r="B167" s="39"/>
      <c r="C167" s="204" t="s">
        <v>372</v>
      </c>
      <c r="D167" s="204" t="s">
        <v>161</v>
      </c>
      <c r="E167" s="205" t="s">
        <v>1330</v>
      </c>
      <c r="F167" s="206" t="s">
        <v>1331</v>
      </c>
      <c r="G167" s="207" t="s">
        <v>275</v>
      </c>
      <c r="H167" s="208">
        <v>14.6</v>
      </c>
      <c r="I167" s="209"/>
      <c r="J167" s="210">
        <f>ROUND(I167*H167,2)</f>
        <v>0</v>
      </c>
      <c r="K167" s="206" t="s">
        <v>165</v>
      </c>
      <c r="L167" s="44"/>
      <c r="M167" s="211" t="s">
        <v>19</v>
      </c>
      <c r="N167" s="212" t="s">
        <v>43</v>
      </c>
      <c r="O167" s="84"/>
      <c r="P167" s="213">
        <f>O167*H167</f>
        <v>0</v>
      </c>
      <c r="Q167" s="213">
        <v>0.0040600000000000002</v>
      </c>
      <c r="R167" s="213">
        <f>Q167*H167</f>
        <v>0.059276000000000002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316</v>
      </c>
      <c r="AT167" s="215" t="s">
        <v>161</v>
      </c>
      <c r="AU167" s="215" t="s">
        <v>167</v>
      </c>
      <c r="AY167" s="17" t="s">
        <v>157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167</v>
      </c>
      <c r="BK167" s="216">
        <f>ROUND(I167*H167,2)</f>
        <v>0</v>
      </c>
      <c r="BL167" s="17" t="s">
        <v>316</v>
      </c>
      <c r="BM167" s="215" t="s">
        <v>1332</v>
      </c>
    </row>
    <row r="168" s="2" customFormat="1">
      <c r="A168" s="38"/>
      <c r="B168" s="39"/>
      <c r="C168" s="40"/>
      <c r="D168" s="217" t="s">
        <v>169</v>
      </c>
      <c r="E168" s="40"/>
      <c r="F168" s="218" t="s">
        <v>1333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169</v>
      </c>
      <c r="AU168" s="17" t="s">
        <v>167</v>
      </c>
    </row>
    <row r="169" s="2" customFormat="1" ht="24.15" customHeight="1">
      <c r="A169" s="38"/>
      <c r="B169" s="39"/>
      <c r="C169" s="204" t="s">
        <v>377</v>
      </c>
      <c r="D169" s="204" t="s">
        <v>161</v>
      </c>
      <c r="E169" s="205" t="s">
        <v>1334</v>
      </c>
      <c r="F169" s="206" t="s">
        <v>1335</v>
      </c>
      <c r="G169" s="207" t="s">
        <v>275</v>
      </c>
      <c r="H169" s="208">
        <v>16.800000000000001</v>
      </c>
      <c r="I169" s="209"/>
      <c r="J169" s="210">
        <f>ROUND(I169*H169,2)</f>
        <v>0</v>
      </c>
      <c r="K169" s="206" t="s">
        <v>165</v>
      </c>
      <c r="L169" s="44"/>
      <c r="M169" s="211" t="s">
        <v>19</v>
      </c>
      <c r="N169" s="212" t="s">
        <v>43</v>
      </c>
      <c r="O169" s="84"/>
      <c r="P169" s="213">
        <f>O169*H169</f>
        <v>0</v>
      </c>
      <c r="Q169" s="213">
        <v>0.0040600000000000002</v>
      </c>
      <c r="R169" s="213">
        <f>Q169*H169</f>
        <v>0.068208000000000005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316</v>
      </c>
      <c r="AT169" s="215" t="s">
        <v>161</v>
      </c>
      <c r="AU169" s="215" t="s">
        <v>167</v>
      </c>
      <c r="AY169" s="17" t="s">
        <v>157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167</v>
      </c>
      <c r="BK169" s="216">
        <f>ROUND(I169*H169,2)</f>
        <v>0</v>
      </c>
      <c r="BL169" s="17" t="s">
        <v>316</v>
      </c>
      <c r="BM169" s="215" t="s">
        <v>1336</v>
      </c>
    </row>
    <row r="170" s="2" customFormat="1">
      <c r="A170" s="38"/>
      <c r="B170" s="39"/>
      <c r="C170" s="40"/>
      <c r="D170" s="217" t="s">
        <v>169</v>
      </c>
      <c r="E170" s="40"/>
      <c r="F170" s="218" t="s">
        <v>1337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169</v>
      </c>
      <c r="AU170" s="17" t="s">
        <v>167</v>
      </c>
    </row>
    <row r="171" s="2" customFormat="1" ht="24.15" customHeight="1">
      <c r="A171" s="38"/>
      <c r="B171" s="39"/>
      <c r="C171" s="204" t="s">
        <v>382</v>
      </c>
      <c r="D171" s="204" t="s">
        <v>161</v>
      </c>
      <c r="E171" s="205" t="s">
        <v>1338</v>
      </c>
      <c r="F171" s="206" t="s">
        <v>1339</v>
      </c>
      <c r="G171" s="207" t="s">
        <v>275</v>
      </c>
      <c r="H171" s="208">
        <v>13.199999999999999</v>
      </c>
      <c r="I171" s="209"/>
      <c r="J171" s="210">
        <f>ROUND(I171*H171,2)</f>
        <v>0</v>
      </c>
      <c r="K171" s="206" t="s">
        <v>165</v>
      </c>
      <c r="L171" s="44"/>
      <c r="M171" s="211" t="s">
        <v>19</v>
      </c>
      <c r="N171" s="212" t="s">
        <v>43</v>
      </c>
      <c r="O171" s="84"/>
      <c r="P171" s="213">
        <f>O171*H171</f>
        <v>0</v>
      </c>
      <c r="Q171" s="213">
        <v>0.0028700000000000002</v>
      </c>
      <c r="R171" s="213">
        <f>Q171*H171</f>
        <v>0.037884000000000001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316</v>
      </c>
      <c r="AT171" s="215" t="s">
        <v>161</v>
      </c>
      <c r="AU171" s="215" t="s">
        <v>167</v>
      </c>
      <c r="AY171" s="17" t="s">
        <v>157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167</v>
      </c>
      <c r="BK171" s="216">
        <f>ROUND(I171*H171,2)</f>
        <v>0</v>
      </c>
      <c r="BL171" s="17" t="s">
        <v>316</v>
      </c>
      <c r="BM171" s="215" t="s">
        <v>1340</v>
      </c>
    </row>
    <row r="172" s="2" customFormat="1">
      <c r="A172" s="38"/>
      <c r="B172" s="39"/>
      <c r="C172" s="40"/>
      <c r="D172" s="217" t="s">
        <v>169</v>
      </c>
      <c r="E172" s="40"/>
      <c r="F172" s="218" t="s">
        <v>1341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169</v>
      </c>
      <c r="AU172" s="17" t="s">
        <v>167</v>
      </c>
    </row>
    <row r="173" s="14" customFormat="1">
      <c r="A173" s="14"/>
      <c r="B173" s="232"/>
      <c r="C173" s="233"/>
      <c r="D173" s="217" t="s">
        <v>171</v>
      </c>
      <c r="E173" s="234" t="s">
        <v>19</v>
      </c>
      <c r="F173" s="235" t="s">
        <v>1342</v>
      </c>
      <c r="G173" s="233"/>
      <c r="H173" s="236">
        <v>13.199999999999999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171</v>
      </c>
      <c r="AU173" s="242" t="s">
        <v>167</v>
      </c>
      <c r="AV173" s="14" t="s">
        <v>167</v>
      </c>
      <c r="AW173" s="14" t="s">
        <v>33</v>
      </c>
      <c r="AX173" s="14" t="s">
        <v>79</v>
      </c>
      <c r="AY173" s="242" t="s">
        <v>157</v>
      </c>
    </row>
    <row r="174" s="2" customFormat="1" ht="24.15" customHeight="1">
      <c r="A174" s="38"/>
      <c r="B174" s="39"/>
      <c r="C174" s="204" t="s">
        <v>388</v>
      </c>
      <c r="D174" s="204" t="s">
        <v>161</v>
      </c>
      <c r="E174" s="205" t="s">
        <v>1343</v>
      </c>
      <c r="F174" s="206" t="s">
        <v>1344</v>
      </c>
      <c r="G174" s="207" t="s">
        <v>275</v>
      </c>
      <c r="H174" s="208">
        <v>14</v>
      </c>
      <c r="I174" s="209"/>
      <c r="J174" s="210">
        <f>ROUND(I174*H174,2)</f>
        <v>0</v>
      </c>
      <c r="K174" s="206" t="s">
        <v>165</v>
      </c>
      <c r="L174" s="44"/>
      <c r="M174" s="211" t="s">
        <v>19</v>
      </c>
      <c r="N174" s="212" t="s">
        <v>43</v>
      </c>
      <c r="O174" s="84"/>
      <c r="P174" s="213">
        <f>O174*H174</f>
        <v>0</v>
      </c>
      <c r="Q174" s="213">
        <v>0.0069199999999999999</v>
      </c>
      <c r="R174" s="213">
        <f>Q174*H174</f>
        <v>0.096879999999999994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316</v>
      </c>
      <c r="AT174" s="215" t="s">
        <v>161</v>
      </c>
      <c r="AU174" s="215" t="s">
        <v>167</v>
      </c>
      <c r="AY174" s="17" t="s">
        <v>157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167</v>
      </c>
      <c r="BK174" s="216">
        <f>ROUND(I174*H174,2)</f>
        <v>0</v>
      </c>
      <c r="BL174" s="17" t="s">
        <v>316</v>
      </c>
      <c r="BM174" s="215" t="s">
        <v>1345</v>
      </c>
    </row>
    <row r="175" s="2" customFormat="1">
      <c r="A175" s="38"/>
      <c r="B175" s="39"/>
      <c r="C175" s="40"/>
      <c r="D175" s="217" t="s">
        <v>169</v>
      </c>
      <c r="E175" s="40"/>
      <c r="F175" s="218" t="s">
        <v>1346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169</v>
      </c>
      <c r="AU175" s="17" t="s">
        <v>167</v>
      </c>
    </row>
    <row r="176" s="2" customFormat="1" ht="24.15" customHeight="1">
      <c r="A176" s="38"/>
      <c r="B176" s="39"/>
      <c r="C176" s="204" t="s">
        <v>393</v>
      </c>
      <c r="D176" s="204" t="s">
        <v>161</v>
      </c>
      <c r="E176" s="205" t="s">
        <v>1347</v>
      </c>
      <c r="F176" s="206" t="s">
        <v>1348</v>
      </c>
      <c r="G176" s="207" t="s">
        <v>275</v>
      </c>
      <c r="H176" s="208">
        <v>49.799999999999997</v>
      </c>
      <c r="I176" s="209"/>
      <c r="J176" s="210">
        <f>ROUND(I176*H176,2)</f>
        <v>0</v>
      </c>
      <c r="K176" s="206" t="s">
        <v>165</v>
      </c>
      <c r="L176" s="44"/>
      <c r="M176" s="211" t="s">
        <v>19</v>
      </c>
      <c r="N176" s="212" t="s">
        <v>43</v>
      </c>
      <c r="O176" s="84"/>
      <c r="P176" s="213">
        <f>O176*H176</f>
        <v>0</v>
      </c>
      <c r="Q176" s="213">
        <v>0.00297</v>
      </c>
      <c r="R176" s="213">
        <f>Q176*H176</f>
        <v>0.14790599999999998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316</v>
      </c>
      <c r="AT176" s="215" t="s">
        <v>161</v>
      </c>
      <c r="AU176" s="215" t="s">
        <v>167</v>
      </c>
      <c r="AY176" s="17" t="s">
        <v>157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167</v>
      </c>
      <c r="BK176" s="216">
        <f>ROUND(I176*H176,2)</f>
        <v>0</v>
      </c>
      <c r="BL176" s="17" t="s">
        <v>316</v>
      </c>
      <c r="BM176" s="215" t="s">
        <v>1349</v>
      </c>
    </row>
    <row r="177" s="2" customFormat="1">
      <c r="A177" s="38"/>
      <c r="B177" s="39"/>
      <c r="C177" s="40"/>
      <c r="D177" s="217" t="s">
        <v>169</v>
      </c>
      <c r="E177" s="40"/>
      <c r="F177" s="218" t="s">
        <v>1350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169</v>
      </c>
      <c r="AU177" s="17" t="s">
        <v>167</v>
      </c>
    </row>
    <row r="178" s="2" customFormat="1" ht="24.15" customHeight="1">
      <c r="A178" s="38"/>
      <c r="B178" s="39"/>
      <c r="C178" s="204" t="s">
        <v>402</v>
      </c>
      <c r="D178" s="204" t="s">
        <v>161</v>
      </c>
      <c r="E178" s="205" t="s">
        <v>1351</v>
      </c>
      <c r="F178" s="206" t="s">
        <v>1352</v>
      </c>
      <c r="G178" s="207" t="s">
        <v>751</v>
      </c>
      <c r="H178" s="208">
        <v>2</v>
      </c>
      <c r="I178" s="209"/>
      <c r="J178" s="210">
        <f>ROUND(I178*H178,2)</f>
        <v>0</v>
      </c>
      <c r="K178" s="206" t="s">
        <v>165</v>
      </c>
      <c r="L178" s="44"/>
      <c r="M178" s="211" t="s">
        <v>19</v>
      </c>
      <c r="N178" s="212" t="s">
        <v>43</v>
      </c>
      <c r="O178" s="84"/>
      <c r="P178" s="213">
        <f>O178*H178</f>
        <v>0</v>
      </c>
      <c r="Q178" s="213">
        <v>0.0036600000000000001</v>
      </c>
      <c r="R178" s="213">
        <f>Q178*H178</f>
        <v>0.0073200000000000001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316</v>
      </c>
      <c r="AT178" s="215" t="s">
        <v>161</v>
      </c>
      <c r="AU178" s="215" t="s">
        <v>167</v>
      </c>
      <c r="AY178" s="17" t="s">
        <v>157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167</v>
      </c>
      <c r="BK178" s="216">
        <f>ROUND(I178*H178,2)</f>
        <v>0</v>
      </c>
      <c r="BL178" s="17" t="s">
        <v>316</v>
      </c>
      <c r="BM178" s="215" t="s">
        <v>1353</v>
      </c>
    </row>
    <row r="179" s="2" customFormat="1">
      <c r="A179" s="38"/>
      <c r="B179" s="39"/>
      <c r="C179" s="40"/>
      <c r="D179" s="217" t="s">
        <v>169</v>
      </c>
      <c r="E179" s="40"/>
      <c r="F179" s="218" t="s">
        <v>1354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169</v>
      </c>
      <c r="AU179" s="17" t="s">
        <v>167</v>
      </c>
    </row>
    <row r="180" s="2" customFormat="1" ht="24.15" customHeight="1">
      <c r="A180" s="38"/>
      <c r="B180" s="39"/>
      <c r="C180" s="204" t="s">
        <v>530</v>
      </c>
      <c r="D180" s="204" t="s">
        <v>161</v>
      </c>
      <c r="E180" s="205" t="s">
        <v>1355</v>
      </c>
      <c r="F180" s="206" t="s">
        <v>1356</v>
      </c>
      <c r="G180" s="207" t="s">
        <v>275</v>
      </c>
      <c r="H180" s="208">
        <v>10.800000000000001</v>
      </c>
      <c r="I180" s="209"/>
      <c r="J180" s="210">
        <f>ROUND(I180*H180,2)</f>
        <v>0</v>
      </c>
      <c r="K180" s="206" t="s">
        <v>165</v>
      </c>
      <c r="L180" s="44"/>
      <c r="M180" s="211" t="s">
        <v>19</v>
      </c>
      <c r="N180" s="212" t="s">
        <v>43</v>
      </c>
      <c r="O180" s="84"/>
      <c r="P180" s="213">
        <f>O180*H180</f>
        <v>0</v>
      </c>
      <c r="Q180" s="213">
        <v>0.0043600000000000002</v>
      </c>
      <c r="R180" s="213">
        <f>Q180*H180</f>
        <v>0.047088000000000005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316</v>
      </c>
      <c r="AT180" s="215" t="s">
        <v>161</v>
      </c>
      <c r="AU180" s="215" t="s">
        <v>167</v>
      </c>
      <c r="AY180" s="17" t="s">
        <v>157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167</v>
      </c>
      <c r="BK180" s="216">
        <f>ROUND(I180*H180,2)</f>
        <v>0</v>
      </c>
      <c r="BL180" s="17" t="s">
        <v>316</v>
      </c>
      <c r="BM180" s="215" t="s">
        <v>1357</v>
      </c>
    </row>
    <row r="181" s="2" customFormat="1">
      <c r="A181" s="38"/>
      <c r="B181" s="39"/>
      <c r="C181" s="40"/>
      <c r="D181" s="217" t="s">
        <v>169</v>
      </c>
      <c r="E181" s="40"/>
      <c r="F181" s="218" t="s">
        <v>1358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169</v>
      </c>
      <c r="AU181" s="17" t="s">
        <v>167</v>
      </c>
    </row>
    <row r="182" s="14" customFormat="1">
      <c r="A182" s="14"/>
      <c r="B182" s="232"/>
      <c r="C182" s="233"/>
      <c r="D182" s="217" t="s">
        <v>171</v>
      </c>
      <c r="E182" s="234" t="s">
        <v>19</v>
      </c>
      <c r="F182" s="235" t="s">
        <v>1359</v>
      </c>
      <c r="G182" s="233"/>
      <c r="H182" s="236">
        <v>5.2000000000000002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2" t="s">
        <v>171</v>
      </c>
      <c r="AU182" s="242" t="s">
        <v>167</v>
      </c>
      <c r="AV182" s="14" t="s">
        <v>167</v>
      </c>
      <c r="AW182" s="14" t="s">
        <v>33</v>
      </c>
      <c r="AX182" s="14" t="s">
        <v>71</v>
      </c>
      <c r="AY182" s="242" t="s">
        <v>157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1360</v>
      </c>
      <c r="G183" s="233"/>
      <c r="H183" s="236">
        <v>5.5999999999999996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5" customFormat="1">
      <c r="A184" s="15"/>
      <c r="B184" s="243"/>
      <c r="C184" s="244"/>
      <c r="D184" s="217" t="s">
        <v>171</v>
      </c>
      <c r="E184" s="245" t="s">
        <v>19</v>
      </c>
      <c r="F184" s="246" t="s">
        <v>191</v>
      </c>
      <c r="G184" s="244"/>
      <c r="H184" s="247">
        <v>10.800000000000001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3" t="s">
        <v>171</v>
      </c>
      <c r="AU184" s="253" t="s">
        <v>167</v>
      </c>
      <c r="AV184" s="15" t="s">
        <v>166</v>
      </c>
      <c r="AW184" s="15" t="s">
        <v>33</v>
      </c>
      <c r="AX184" s="15" t="s">
        <v>79</v>
      </c>
      <c r="AY184" s="253" t="s">
        <v>157</v>
      </c>
    </row>
    <row r="185" s="2" customFormat="1" ht="24.15" customHeight="1">
      <c r="A185" s="38"/>
      <c r="B185" s="39"/>
      <c r="C185" s="204" t="s">
        <v>407</v>
      </c>
      <c r="D185" s="204" t="s">
        <v>161</v>
      </c>
      <c r="E185" s="205" t="s">
        <v>1361</v>
      </c>
      <c r="F185" s="206" t="s">
        <v>1362</v>
      </c>
      <c r="G185" s="207" t="s">
        <v>582</v>
      </c>
      <c r="H185" s="208">
        <v>2.6739999999999999</v>
      </c>
      <c r="I185" s="209"/>
      <c r="J185" s="210">
        <f>ROUND(I185*H185,2)</f>
        <v>0</v>
      </c>
      <c r="K185" s="206" t="s">
        <v>165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316</v>
      </c>
      <c r="AT185" s="215" t="s">
        <v>161</v>
      </c>
      <c r="AU185" s="215" t="s">
        <v>167</v>
      </c>
      <c r="AY185" s="17" t="s">
        <v>157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167</v>
      </c>
      <c r="BK185" s="216">
        <f>ROUND(I185*H185,2)</f>
        <v>0</v>
      </c>
      <c r="BL185" s="17" t="s">
        <v>316</v>
      </c>
      <c r="BM185" s="215" t="s">
        <v>1363</v>
      </c>
    </row>
    <row r="186" s="2" customFormat="1">
      <c r="A186" s="38"/>
      <c r="B186" s="39"/>
      <c r="C186" s="40"/>
      <c r="D186" s="217" t="s">
        <v>169</v>
      </c>
      <c r="E186" s="40"/>
      <c r="F186" s="218" t="s">
        <v>1364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169</v>
      </c>
      <c r="AU186" s="17" t="s">
        <v>167</v>
      </c>
    </row>
    <row r="187" s="12" customFormat="1" ht="22.8" customHeight="1">
      <c r="A187" s="12"/>
      <c r="B187" s="188"/>
      <c r="C187" s="189"/>
      <c r="D187" s="190" t="s">
        <v>70</v>
      </c>
      <c r="E187" s="202" t="s">
        <v>1365</v>
      </c>
      <c r="F187" s="202" t="s">
        <v>1366</v>
      </c>
      <c r="G187" s="189"/>
      <c r="H187" s="189"/>
      <c r="I187" s="192"/>
      <c r="J187" s="203">
        <f>BK187</f>
        <v>0</v>
      </c>
      <c r="K187" s="189"/>
      <c r="L187" s="194"/>
      <c r="M187" s="195"/>
      <c r="N187" s="196"/>
      <c r="O187" s="196"/>
      <c r="P187" s="197">
        <f>SUM(P188:P202)</f>
        <v>0</v>
      </c>
      <c r="Q187" s="196"/>
      <c r="R187" s="197">
        <f>SUM(R188:R202)</f>
        <v>0.081982499999999986</v>
      </c>
      <c r="S187" s="196"/>
      <c r="T187" s="198">
        <f>SUM(T188:T202)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9" t="s">
        <v>167</v>
      </c>
      <c r="AT187" s="200" t="s">
        <v>70</v>
      </c>
      <c r="AU187" s="200" t="s">
        <v>79</v>
      </c>
      <c r="AY187" s="199" t="s">
        <v>157</v>
      </c>
      <c r="BK187" s="201">
        <f>SUM(BK188:BK202)</f>
        <v>0</v>
      </c>
    </row>
    <row r="188" s="2" customFormat="1" ht="24.15" customHeight="1">
      <c r="A188" s="38"/>
      <c r="B188" s="39"/>
      <c r="C188" s="204" t="s">
        <v>1047</v>
      </c>
      <c r="D188" s="204" t="s">
        <v>161</v>
      </c>
      <c r="E188" s="205" t="s">
        <v>1367</v>
      </c>
      <c r="F188" s="206" t="s">
        <v>1368</v>
      </c>
      <c r="G188" s="207" t="s">
        <v>164</v>
      </c>
      <c r="H188" s="208">
        <v>255</v>
      </c>
      <c r="I188" s="209"/>
      <c r="J188" s="210">
        <f>ROUND(I188*H188,2)</f>
        <v>0</v>
      </c>
      <c r="K188" s="206" t="s">
        <v>165</v>
      </c>
      <c r="L188" s="44"/>
      <c r="M188" s="211" t="s">
        <v>19</v>
      </c>
      <c r="N188" s="212" t="s">
        <v>43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316</v>
      </c>
      <c r="AT188" s="215" t="s">
        <v>161</v>
      </c>
      <c r="AU188" s="215" t="s">
        <v>167</v>
      </c>
      <c r="AY188" s="17" t="s">
        <v>157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167</v>
      </c>
      <c r="BK188" s="216">
        <f>ROUND(I188*H188,2)</f>
        <v>0</v>
      </c>
      <c r="BL188" s="17" t="s">
        <v>316</v>
      </c>
      <c r="BM188" s="215" t="s">
        <v>1369</v>
      </c>
    </row>
    <row r="189" s="2" customFormat="1">
      <c r="A189" s="38"/>
      <c r="B189" s="39"/>
      <c r="C189" s="40"/>
      <c r="D189" s="217" t="s">
        <v>169</v>
      </c>
      <c r="E189" s="40"/>
      <c r="F189" s="218" t="s">
        <v>1370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169</v>
      </c>
      <c r="AU189" s="17" t="s">
        <v>167</v>
      </c>
    </row>
    <row r="190" s="2" customFormat="1" ht="37.8" customHeight="1">
      <c r="A190" s="38"/>
      <c r="B190" s="39"/>
      <c r="C190" s="254" t="s">
        <v>412</v>
      </c>
      <c r="D190" s="254" t="s">
        <v>202</v>
      </c>
      <c r="E190" s="255" t="s">
        <v>1371</v>
      </c>
      <c r="F190" s="256" t="s">
        <v>1372</v>
      </c>
      <c r="G190" s="257" t="s">
        <v>164</v>
      </c>
      <c r="H190" s="258">
        <v>280.5</v>
      </c>
      <c r="I190" s="259"/>
      <c r="J190" s="260">
        <f>ROUND(I190*H190,2)</f>
        <v>0</v>
      </c>
      <c r="K190" s="256" t="s">
        <v>165</v>
      </c>
      <c r="L190" s="261"/>
      <c r="M190" s="262" t="s">
        <v>19</v>
      </c>
      <c r="N190" s="263" t="s">
        <v>43</v>
      </c>
      <c r="O190" s="84"/>
      <c r="P190" s="213">
        <f>O190*H190</f>
        <v>0</v>
      </c>
      <c r="Q190" s="213">
        <v>0.00013999999999999999</v>
      </c>
      <c r="R190" s="213">
        <f>Q190*H190</f>
        <v>0.039269999999999999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393</v>
      </c>
      <c r="AT190" s="215" t="s">
        <v>202</v>
      </c>
      <c r="AU190" s="215" t="s">
        <v>167</v>
      </c>
      <c r="AY190" s="17" t="s">
        <v>157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167</v>
      </c>
      <c r="BK190" s="216">
        <f>ROUND(I190*H190,2)</f>
        <v>0</v>
      </c>
      <c r="BL190" s="17" t="s">
        <v>316</v>
      </c>
      <c r="BM190" s="215" t="s">
        <v>1373</v>
      </c>
    </row>
    <row r="191" s="2" customFormat="1">
      <c r="A191" s="38"/>
      <c r="B191" s="39"/>
      <c r="C191" s="40"/>
      <c r="D191" s="217" t="s">
        <v>169</v>
      </c>
      <c r="E191" s="40"/>
      <c r="F191" s="218" t="s">
        <v>1372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169</v>
      </c>
      <c r="AU191" s="17" t="s">
        <v>167</v>
      </c>
    </row>
    <row r="192" s="14" customFormat="1">
      <c r="A192" s="14"/>
      <c r="B192" s="232"/>
      <c r="C192" s="233"/>
      <c r="D192" s="217" t="s">
        <v>171</v>
      </c>
      <c r="E192" s="233"/>
      <c r="F192" s="235" t="s">
        <v>1374</v>
      </c>
      <c r="G192" s="233"/>
      <c r="H192" s="236">
        <v>280.5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171</v>
      </c>
      <c r="AU192" s="242" t="s">
        <v>167</v>
      </c>
      <c r="AV192" s="14" t="s">
        <v>167</v>
      </c>
      <c r="AW192" s="14" t="s">
        <v>4</v>
      </c>
      <c r="AX192" s="14" t="s">
        <v>79</v>
      </c>
      <c r="AY192" s="242" t="s">
        <v>157</v>
      </c>
    </row>
    <row r="193" s="2" customFormat="1" ht="14.4" customHeight="1">
      <c r="A193" s="38"/>
      <c r="B193" s="39"/>
      <c r="C193" s="204" t="s">
        <v>417</v>
      </c>
      <c r="D193" s="204" t="s">
        <v>161</v>
      </c>
      <c r="E193" s="205" t="s">
        <v>1375</v>
      </c>
      <c r="F193" s="206" t="s">
        <v>1376</v>
      </c>
      <c r="G193" s="207" t="s">
        <v>275</v>
      </c>
      <c r="H193" s="208">
        <v>637.5</v>
      </c>
      <c r="I193" s="209"/>
      <c r="J193" s="210">
        <f>ROUND(I193*H193,2)</f>
        <v>0</v>
      </c>
      <c r="K193" s="206" t="s">
        <v>165</v>
      </c>
      <c r="L193" s="44"/>
      <c r="M193" s="211" t="s">
        <v>19</v>
      </c>
      <c r="N193" s="212" t="s">
        <v>43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316</v>
      </c>
      <c r="AT193" s="215" t="s">
        <v>161</v>
      </c>
      <c r="AU193" s="215" t="s">
        <v>167</v>
      </c>
      <c r="AY193" s="17" t="s">
        <v>157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167</v>
      </c>
      <c r="BK193" s="216">
        <f>ROUND(I193*H193,2)</f>
        <v>0</v>
      </c>
      <c r="BL193" s="17" t="s">
        <v>316</v>
      </c>
      <c r="BM193" s="215" t="s">
        <v>1377</v>
      </c>
    </row>
    <row r="194" s="2" customFormat="1">
      <c r="A194" s="38"/>
      <c r="B194" s="39"/>
      <c r="C194" s="40"/>
      <c r="D194" s="217" t="s">
        <v>169</v>
      </c>
      <c r="E194" s="40"/>
      <c r="F194" s="218" t="s">
        <v>1378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169</v>
      </c>
      <c r="AU194" s="17" t="s">
        <v>167</v>
      </c>
    </row>
    <row r="195" s="14" customFormat="1">
      <c r="A195" s="14"/>
      <c r="B195" s="232"/>
      <c r="C195" s="233"/>
      <c r="D195" s="217" t="s">
        <v>171</v>
      </c>
      <c r="E195" s="234" t="s">
        <v>19</v>
      </c>
      <c r="F195" s="235" t="s">
        <v>1259</v>
      </c>
      <c r="G195" s="233"/>
      <c r="H195" s="236">
        <v>637.5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2" t="s">
        <v>171</v>
      </c>
      <c r="AU195" s="242" t="s">
        <v>167</v>
      </c>
      <c r="AV195" s="14" t="s">
        <v>167</v>
      </c>
      <c r="AW195" s="14" t="s">
        <v>33</v>
      </c>
      <c r="AX195" s="14" t="s">
        <v>79</v>
      </c>
      <c r="AY195" s="242" t="s">
        <v>157</v>
      </c>
    </row>
    <row r="196" s="2" customFormat="1" ht="24.15" customHeight="1">
      <c r="A196" s="38"/>
      <c r="B196" s="39"/>
      <c r="C196" s="254" t="s">
        <v>423</v>
      </c>
      <c r="D196" s="254" t="s">
        <v>202</v>
      </c>
      <c r="E196" s="255" t="s">
        <v>1379</v>
      </c>
      <c r="F196" s="256" t="s">
        <v>1380</v>
      </c>
      <c r="G196" s="257" t="s">
        <v>275</v>
      </c>
      <c r="H196" s="258">
        <v>701.25</v>
      </c>
      <c r="I196" s="259"/>
      <c r="J196" s="260">
        <f>ROUND(I196*H196,2)</f>
        <v>0</v>
      </c>
      <c r="K196" s="256" t="s">
        <v>165</v>
      </c>
      <c r="L196" s="261"/>
      <c r="M196" s="262" t="s">
        <v>19</v>
      </c>
      <c r="N196" s="263" t="s">
        <v>43</v>
      </c>
      <c r="O196" s="84"/>
      <c r="P196" s="213">
        <f>O196*H196</f>
        <v>0</v>
      </c>
      <c r="Q196" s="213">
        <v>1.0000000000000001E-05</v>
      </c>
      <c r="R196" s="213">
        <f>Q196*H196</f>
        <v>0.0070125000000000005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393</v>
      </c>
      <c r="AT196" s="215" t="s">
        <v>202</v>
      </c>
      <c r="AU196" s="215" t="s">
        <v>167</v>
      </c>
      <c r="AY196" s="17" t="s">
        <v>157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167</v>
      </c>
      <c r="BK196" s="216">
        <f>ROUND(I196*H196,2)</f>
        <v>0</v>
      </c>
      <c r="BL196" s="17" t="s">
        <v>316</v>
      </c>
      <c r="BM196" s="215" t="s">
        <v>1381</v>
      </c>
    </row>
    <row r="197" s="2" customFormat="1">
      <c r="A197" s="38"/>
      <c r="B197" s="39"/>
      <c r="C197" s="40"/>
      <c r="D197" s="217" t="s">
        <v>169</v>
      </c>
      <c r="E197" s="40"/>
      <c r="F197" s="218" t="s">
        <v>1380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169</v>
      </c>
      <c r="AU197" s="17" t="s">
        <v>167</v>
      </c>
    </row>
    <row r="198" s="14" customFormat="1">
      <c r="A198" s="14"/>
      <c r="B198" s="232"/>
      <c r="C198" s="233"/>
      <c r="D198" s="217" t="s">
        <v>171</v>
      </c>
      <c r="E198" s="233"/>
      <c r="F198" s="235" t="s">
        <v>1382</v>
      </c>
      <c r="G198" s="233"/>
      <c r="H198" s="236">
        <v>701.25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4</v>
      </c>
      <c r="AX198" s="14" t="s">
        <v>79</v>
      </c>
      <c r="AY198" s="242" t="s">
        <v>157</v>
      </c>
    </row>
    <row r="199" s="2" customFormat="1" ht="14.4" customHeight="1">
      <c r="A199" s="38"/>
      <c r="B199" s="39"/>
      <c r="C199" s="204" t="s">
        <v>492</v>
      </c>
      <c r="D199" s="204" t="s">
        <v>161</v>
      </c>
      <c r="E199" s="205" t="s">
        <v>1383</v>
      </c>
      <c r="F199" s="206" t="s">
        <v>1384</v>
      </c>
      <c r="G199" s="207" t="s">
        <v>164</v>
      </c>
      <c r="H199" s="208">
        <v>255</v>
      </c>
      <c r="I199" s="209"/>
      <c r="J199" s="210">
        <f>ROUND(I199*H199,2)</f>
        <v>0</v>
      </c>
      <c r="K199" s="206" t="s">
        <v>165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0.00013999999999999999</v>
      </c>
      <c r="R199" s="213">
        <f>Q199*H199</f>
        <v>0.035699999999999996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166</v>
      </c>
      <c r="AT199" s="215" t="s">
        <v>161</v>
      </c>
      <c r="AU199" s="215" t="s">
        <v>167</v>
      </c>
      <c r="AY199" s="17" t="s">
        <v>157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167</v>
      </c>
      <c r="BK199" s="216">
        <f>ROUND(I199*H199,2)</f>
        <v>0</v>
      </c>
      <c r="BL199" s="17" t="s">
        <v>166</v>
      </c>
      <c r="BM199" s="215" t="s">
        <v>1385</v>
      </c>
    </row>
    <row r="200" s="2" customFormat="1">
      <c r="A200" s="38"/>
      <c r="B200" s="39"/>
      <c r="C200" s="40"/>
      <c r="D200" s="217" t="s">
        <v>169</v>
      </c>
      <c r="E200" s="40"/>
      <c r="F200" s="218" t="s">
        <v>1386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169</v>
      </c>
      <c r="AU200" s="17" t="s">
        <v>167</v>
      </c>
    </row>
    <row r="201" s="2" customFormat="1" ht="24.15" customHeight="1">
      <c r="A201" s="38"/>
      <c r="B201" s="39"/>
      <c r="C201" s="204" t="s">
        <v>497</v>
      </c>
      <c r="D201" s="204" t="s">
        <v>161</v>
      </c>
      <c r="E201" s="205" t="s">
        <v>1387</v>
      </c>
      <c r="F201" s="206" t="s">
        <v>1388</v>
      </c>
      <c r="G201" s="207" t="s">
        <v>582</v>
      </c>
      <c r="H201" s="208">
        <v>0.045999999999999999</v>
      </c>
      <c r="I201" s="209"/>
      <c r="J201" s="210">
        <f>ROUND(I201*H201,2)</f>
        <v>0</v>
      </c>
      <c r="K201" s="206" t="s">
        <v>165</v>
      </c>
      <c r="L201" s="44"/>
      <c r="M201" s="211" t="s">
        <v>19</v>
      </c>
      <c r="N201" s="212" t="s">
        <v>43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316</v>
      </c>
      <c r="AT201" s="215" t="s">
        <v>161</v>
      </c>
      <c r="AU201" s="215" t="s">
        <v>167</v>
      </c>
      <c r="AY201" s="17" t="s">
        <v>157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167</v>
      </c>
      <c r="BK201" s="216">
        <f>ROUND(I201*H201,2)</f>
        <v>0</v>
      </c>
      <c r="BL201" s="17" t="s">
        <v>316</v>
      </c>
      <c r="BM201" s="215" t="s">
        <v>1389</v>
      </c>
    </row>
    <row r="202" s="2" customFormat="1">
      <c r="A202" s="38"/>
      <c r="B202" s="39"/>
      <c r="C202" s="40"/>
      <c r="D202" s="217" t="s">
        <v>169</v>
      </c>
      <c r="E202" s="40"/>
      <c r="F202" s="218" t="s">
        <v>1390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169</v>
      </c>
      <c r="AU202" s="17" t="s">
        <v>167</v>
      </c>
    </row>
    <row r="203" s="12" customFormat="1" ht="22.8" customHeight="1">
      <c r="A203" s="12"/>
      <c r="B203" s="188"/>
      <c r="C203" s="189"/>
      <c r="D203" s="190" t="s">
        <v>70</v>
      </c>
      <c r="E203" s="202" t="s">
        <v>804</v>
      </c>
      <c r="F203" s="202" t="s">
        <v>805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SUM(P204:P209)</f>
        <v>0</v>
      </c>
      <c r="Q203" s="196"/>
      <c r="R203" s="197">
        <f>SUM(R204:R209)</f>
        <v>0.017939999999999998</v>
      </c>
      <c r="S203" s="196"/>
      <c r="T203" s="198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167</v>
      </c>
      <c r="AT203" s="200" t="s">
        <v>70</v>
      </c>
      <c r="AU203" s="200" t="s">
        <v>79</v>
      </c>
      <c r="AY203" s="199" t="s">
        <v>157</v>
      </c>
      <c r="BK203" s="201">
        <f>SUM(BK204:BK209)</f>
        <v>0</v>
      </c>
    </row>
    <row r="204" s="2" customFormat="1" ht="14.4" customHeight="1">
      <c r="A204" s="38"/>
      <c r="B204" s="39"/>
      <c r="C204" s="204" t="s">
        <v>536</v>
      </c>
      <c r="D204" s="204" t="s">
        <v>161</v>
      </c>
      <c r="E204" s="205" t="s">
        <v>1391</v>
      </c>
      <c r="F204" s="206" t="s">
        <v>1392</v>
      </c>
      <c r="G204" s="207" t="s">
        <v>751</v>
      </c>
      <c r="H204" s="208">
        <v>2</v>
      </c>
      <c r="I204" s="209"/>
      <c r="J204" s="210">
        <f>ROUND(I204*H204,2)</f>
        <v>0</v>
      </c>
      <c r="K204" s="206" t="s">
        <v>165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0.00027</v>
      </c>
      <c r="R204" s="213">
        <f>Q204*H204</f>
        <v>0.00054000000000000001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316</v>
      </c>
      <c r="AT204" s="215" t="s">
        <v>161</v>
      </c>
      <c r="AU204" s="215" t="s">
        <v>167</v>
      </c>
      <c r="AY204" s="17" t="s">
        <v>157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167</v>
      </c>
      <c r="BK204" s="216">
        <f>ROUND(I204*H204,2)</f>
        <v>0</v>
      </c>
      <c r="BL204" s="17" t="s">
        <v>316</v>
      </c>
      <c r="BM204" s="215" t="s">
        <v>1393</v>
      </c>
    </row>
    <row r="205" s="2" customFormat="1">
      <c r="A205" s="38"/>
      <c r="B205" s="39"/>
      <c r="C205" s="40"/>
      <c r="D205" s="217" t="s">
        <v>169</v>
      </c>
      <c r="E205" s="40"/>
      <c r="F205" s="218" t="s">
        <v>1394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169</v>
      </c>
      <c r="AU205" s="17" t="s">
        <v>167</v>
      </c>
    </row>
    <row r="206" s="2" customFormat="1" ht="14.4" customHeight="1">
      <c r="A206" s="38"/>
      <c r="B206" s="39"/>
      <c r="C206" s="254" t="s">
        <v>542</v>
      </c>
      <c r="D206" s="254" t="s">
        <v>202</v>
      </c>
      <c r="E206" s="255" t="s">
        <v>1395</v>
      </c>
      <c r="F206" s="256" t="s">
        <v>1396</v>
      </c>
      <c r="G206" s="257" t="s">
        <v>751</v>
      </c>
      <c r="H206" s="258">
        <v>2</v>
      </c>
      <c r="I206" s="259"/>
      <c r="J206" s="260">
        <f>ROUND(I206*H206,2)</f>
        <v>0</v>
      </c>
      <c r="K206" s="256" t="s">
        <v>165</v>
      </c>
      <c r="L206" s="261"/>
      <c r="M206" s="262" t="s">
        <v>19</v>
      </c>
      <c r="N206" s="263" t="s">
        <v>43</v>
      </c>
      <c r="O206" s="84"/>
      <c r="P206" s="213">
        <f>O206*H206</f>
        <v>0</v>
      </c>
      <c r="Q206" s="213">
        <v>0.0086999999999999994</v>
      </c>
      <c r="R206" s="213">
        <f>Q206*H206</f>
        <v>0.017399999999999999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393</v>
      </c>
      <c r="AT206" s="215" t="s">
        <v>202</v>
      </c>
      <c r="AU206" s="215" t="s">
        <v>167</v>
      </c>
      <c r="AY206" s="17" t="s">
        <v>157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167</v>
      </c>
      <c r="BK206" s="216">
        <f>ROUND(I206*H206,2)</f>
        <v>0</v>
      </c>
      <c r="BL206" s="17" t="s">
        <v>316</v>
      </c>
      <c r="BM206" s="215" t="s">
        <v>1397</v>
      </c>
    </row>
    <row r="207" s="2" customFormat="1">
      <c r="A207" s="38"/>
      <c r="B207" s="39"/>
      <c r="C207" s="40"/>
      <c r="D207" s="217" t="s">
        <v>169</v>
      </c>
      <c r="E207" s="40"/>
      <c r="F207" s="218" t="s">
        <v>1398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169</v>
      </c>
      <c r="AU207" s="17" t="s">
        <v>167</v>
      </c>
    </row>
    <row r="208" s="2" customFormat="1" ht="24.15" customHeight="1">
      <c r="A208" s="38"/>
      <c r="B208" s="39"/>
      <c r="C208" s="204" t="s">
        <v>547</v>
      </c>
      <c r="D208" s="204" t="s">
        <v>161</v>
      </c>
      <c r="E208" s="205" t="s">
        <v>1399</v>
      </c>
      <c r="F208" s="206" t="s">
        <v>1400</v>
      </c>
      <c r="G208" s="207" t="s">
        <v>582</v>
      </c>
      <c r="H208" s="208">
        <v>0.017999999999999999</v>
      </c>
      <c r="I208" s="209"/>
      <c r="J208" s="210">
        <f>ROUND(I208*H208,2)</f>
        <v>0</v>
      </c>
      <c r="K208" s="206" t="s">
        <v>165</v>
      </c>
      <c r="L208" s="44"/>
      <c r="M208" s="211" t="s">
        <v>19</v>
      </c>
      <c r="N208" s="212" t="s">
        <v>43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316</v>
      </c>
      <c r="AT208" s="215" t="s">
        <v>161</v>
      </c>
      <c r="AU208" s="215" t="s">
        <v>167</v>
      </c>
      <c r="AY208" s="17" t="s">
        <v>157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167</v>
      </c>
      <c r="BK208" s="216">
        <f>ROUND(I208*H208,2)</f>
        <v>0</v>
      </c>
      <c r="BL208" s="17" t="s">
        <v>316</v>
      </c>
      <c r="BM208" s="215" t="s">
        <v>1401</v>
      </c>
    </row>
    <row r="209" s="2" customFormat="1">
      <c r="A209" s="38"/>
      <c r="B209" s="39"/>
      <c r="C209" s="40"/>
      <c r="D209" s="217" t="s">
        <v>169</v>
      </c>
      <c r="E209" s="40"/>
      <c r="F209" s="218" t="s">
        <v>1402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169</v>
      </c>
      <c r="AU209" s="17" t="s">
        <v>167</v>
      </c>
    </row>
    <row r="210" s="12" customFormat="1" ht="22.8" customHeight="1">
      <c r="A210" s="12"/>
      <c r="B210" s="188"/>
      <c r="C210" s="189"/>
      <c r="D210" s="190" t="s">
        <v>70</v>
      </c>
      <c r="E210" s="202" t="s">
        <v>848</v>
      </c>
      <c r="F210" s="202" t="s">
        <v>849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SUM(P211:P227)</f>
        <v>0</v>
      </c>
      <c r="Q210" s="196"/>
      <c r="R210" s="197">
        <f>SUM(R211:R227)</f>
        <v>0.0022599999999999999</v>
      </c>
      <c r="S210" s="196"/>
      <c r="T210" s="198">
        <f>SUM(T211:T227)</f>
        <v>0.45500000000000007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167</v>
      </c>
      <c r="AT210" s="200" t="s">
        <v>70</v>
      </c>
      <c r="AU210" s="200" t="s">
        <v>79</v>
      </c>
      <c r="AY210" s="199" t="s">
        <v>157</v>
      </c>
      <c r="BK210" s="201">
        <f>SUM(BK211:BK227)</f>
        <v>0</v>
      </c>
    </row>
    <row r="211" s="2" customFormat="1" ht="14.4" customHeight="1">
      <c r="A211" s="38"/>
      <c r="B211" s="39"/>
      <c r="C211" s="204" t="s">
        <v>437</v>
      </c>
      <c r="D211" s="204" t="s">
        <v>161</v>
      </c>
      <c r="E211" s="205" t="s">
        <v>1403</v>
      </c>
      <c r="F211" s="206" t="s">
        <v>1404</v>
      </c>
      <c r="G211" s="207" t="s">
        <v>275</v>
      </c>
      <c r="H211" s="208">
        <v>13</v>
      </c>
      <c r="I211" s="209"/>
      <c r="J211" s="210">
        <f>ROUND(I211*H211,2)</f>
        <v>0</v>
      </c>
      <c r="K211" s="206" t="s">
        <v>165</v>
      </c>
      <c r="L211" s="44"/>
      <c r="M211" s="211" t="s">
        <v>19</v>
      </c>
      <c r="N211" s="212" t="s">
        <v>43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0.035000000000000003</v>
      </c>
      <c r="T211" s="214">
        <f>S211*H211</f>
        <v>0.45500000000000007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316</v>
      </c>
      <c r="AT211" s="215" t="s">
        <v>161</v>
      </c>
      <c r="AU211" s="215" t="s">
        <v>167</v>
      </c>
      <c r="AY211" s="17" t="s">
        <v>157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167</v>
      </c>
      <c r="BK211" s="216">
        <f>ROUND(I211*H211,2)</f>
        <v>0</v>
      </c>
      <c r="BL211" s="17" t="s">
        <v>316</v>
      </c>
      <c r="BM211" s="215" t="s">
        <v>1405</v>
      </c>
    </row>
    <row r="212" s="2" customFormat="1">
      <c r="A212" s="38"/>
      <c r="B212" s="39"/>
      <c r="C212" s="40"/>
      <c r="D212" s="217" t="s">
        <v>169</v>
      </c>
      <c r="E212" s="40"/>
      <c r="F212" s="218" t="s">
        <v>1406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169</v>
      </c>
      <c r="AU212" s="17" t="s">
        <v>167</v>
      </c>
    </row>
    <row r="213" s="2" customFormat="1" ht="14.4" customHeight="1">
      <c r="A213" s="38"/>
      <c r="B213" s="39"/>
      <c r="C213" s="204" t="s">
        <v>401</v>
      </c>
      <c r="D213" s="204" t="s">
        <v>161</v>
      </c>
      <c r="E213" s="205" t="s">
        <v>1407</v>
      </c>
      <c r="F213" s="206" t="s">
        <v>1408</v>
      </c>
      <c r="G213" s="207" t="s">
        <v>275</v>
      </c>
      <c r="H213" s="208">
        <v>2.3999999999999999</v>
      </c>
      <c r="I213" s="209"/>
      <c r="J213" s="210">
        <f>ROUND(I213*H213,2)</f>
        <v>0</v>
      </c>
      <c r="K213" s="206" t="s">
        <v>165</v>
      </c>
      <c r="L213" s="44"/>
      <c r="M213" s="211" t="s">
        <v>19</v>
      </c>
      <c r="N213" s="212" t="s">
        <v>43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316</v>
      </c>
      <c r="AT213" s="215" t="s">
        <v>161</v>
      </c>
      <c r="AU213" s="215" t="s">
        <v>167</v>
      </c>
      <c r="AY213" s="17" t="s">
        <v>157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167</v>
      </c>
      <c r="BK213" s="216">
        <f>ROUND(I213*H213,2)</f>
        <v>0</v>
      </c>
      <c r="BL213" s="17" t="s">
        <v>316</v>
      </c>
      <c r="BM213" s="215" t="s">
        <v>1409</v>
      </c>
    </row>
    <row r="214" s="2" customFormat="1">
      <c r="A214" s="38"/>
      <c r="B214" s="39"/>
      <c r="C214" s="40"/>
      <c r="D214" s="217" t="s">
        <v>169</v>
      </c>
      <c r="E214" s="40"/>
      <c r="F214" s="218" t="s">
        <v>1410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169</v>
      </c>
      <c r="AU214" s="17" t="s">
        <v>167</v>
      </c>
    </row>
    <row r="215" s="14" customFormat="1">
      <c r="A215" s="14"/>
      <c r="B215" s="232"/>
      <c r="C215" s="233"/>
      <c r="D215" s="217" t="s">
        <v>171</v>
      </c>
      <c r="E215" s="234" t="s">
        <v>19</v>
      </c>
      <c r="F215" s="235" t="s">
        <v>1411</v>
      </c>
      <c r="G215" s="233"/>
      <c r="H215" s="236">
        <v>2.3999999999999999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2" t="s">
        <v>171</v>
      </c>
      <c r="AU215" s="242" t="s">
        <v>167</v>
      </c>
      <c r="AV215" s="14" t="s">
        <v>167</v>
      </c>
      <c r="AW215" s="14" t="s">
        <v>33</v>
      </c>
      <c r="AX215" s="14" t="s">
        <v>79</v>
      </c>
      <c r="AY215" s="242" t="s">
        <v>157</v>
      </c>
    </row>
    <row r="216" s="2" customFormat="1" ht="14.4" customHeight="1">
      <c r="A216" s="38"/>
      <c r="B216" s="39"/>
      <c r="C216" s="254" t="s">
        <v>459</v>
      </c>
      <c r="D216" s="254" t="s">
        <v>202</v>
      </c>
      <c r="E216" s="255" t="s">
        <v>1412</v>
      </c>
      <c r="F216" s="256" t="s">
        <v>1413</v>
      </c>
      <c r="G216" s="257" t="s">
        <v>1414</v>
      </c>
      <c r="H216" s="258">
        <v>4</v>
      </c>
      <c r="I216" s="259"/>
      <c r="J216" s="260">
        <f>ROUND(I216*H216,2)</f>
        <v>0</v>
      </c>
      <c r="K216" s="256" t="s">
        <v>19</v>
      </c>
      <c r="L216" s="261"/>
      <c r="M216" s="262" t="s">
        <v>19</v>
      </c>
      <c r="N216" s="263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393</v>
      </c>
      <c r="AT216" s="215" t="s">
        <v>202</v>
      </c>
      <c r="AU216" s="215" t="s">
        <v>167</v>
      </c>
      <c r="AY216" s="17" t="s">
        <v>157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167</v>
      </c>
      <c r="BK216" s="216">
        <f>ROUND(I216*H216,2)</f>
        <v>0</v>
      </c>
      <c r="BL216" s="17" t="s">
        <v>316</v>
      </c>
      <c r="BM216" s="215" t="s">
        <v>1415</v>
      </c>
    </row>
    <row r="217" s="2" customFormat="1">
      <c r="A217" s="38"/>
      <c r="B217" s="39"/>
      <c r="C217" s="40"/>
      <c r="D217" s="217" t="s">
        <v>169</v>
      </c>
      <c r="E217" s="40"/>
      <c r="F217" s="218" t="s">
        <v>1413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169</v>
      </c>
      <c r="AU217" s="17" t="s">
        <v>167</v>
      </c>
    </row>
    <row r="218" s="2" customFormat="1" ht="14.4" customHeight="1">
      <c r="A218" s="38"/>
      <c r="B218" s="39"/>
      <c r="C218" s="254" t="s">
        <v>464</v>
      </c>
      <c r="D218" s="254" t="s">
        <v>202</v>
      </c>
      <c r="E218" s="255" t="s">
        <v>1416</v>
      </c>
      <c r="F218" s="256" t="s">
        <v>1417</v>
      </c>
      <c r="G218" s="257" t="s">
        <v>1414</v>
      </c>
      <c r="H218" s="258">
        <v>8</v>
      </c>
      <c r="I218" s="259"/>
      <c r="J218" s="260">
        <f>ROUND(I218*H218,2)</f>
        <v>0</v>
      </c>
      <c r="K218" s="256" t="s">
        <v>19</v>
      </c>
      <c r="L218" s="261"/>
      <c r="M218" s="262" t="s">
        <v>19</v>
      </c>
      <c r="N218" s="263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393</v>
      </c>
      <c r="AT218" s="215" t="s">
        <v>202</v>
      </c>
      <c r="AU218" s="215" t="s">
        <v>167</v>
      </c>
      <c r="AY218" s="17" t="s">
        <v>157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167</v>
      </c>
      <c r="BK218" s="216">
        <f>ROUND(I218*H218,2)</f>
        <v>0</v>
      </c>
      <c r="BL218" s="17" t="s">
        <v>316</v>
      </c>
      <c r="BM218" s="215" t="s">
        <v>1418</v>
      </c>
    </row>
    <row r="219" s="2" customFormat="1">
      <c r="A219" s="38"/>
      <c r="B219" s="39"/>
      <c r="C219" s="40"/>
      <c r="D219" s="217" t="s">
        <v>169</v>
      </c>
      <c r="E219" s="40"/>
      <c r="F219" s="218" t="s">
        <v>1417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169</v>
      </c>
      <c r="AU219" s="17" t="s">
        <v>167</v>
      </c>
    </row>
    <row r="220" s="2" customFormat="1" ht="14.4" customHeight="1">
      <c r="A220" s="38"/>
      <c r="B220" s="39"/>
      <c r="C220" s="254" t="s">
        <v>471</v>
      </c>
      <c r="D220" s="254" t="s">
        <v>202</v>
      </c>
      <c r="E220" s="255" t="s">
        <v>1419</v>
      </c>
      <c r="F220" s="256" t="s">
        <v>1420</v>
      </c>
      <c r="G220" s="257" t="s">
        <v>1414</v>
      </c>
      <c r="H220" s="258">
        <v>8</v>
      </c>
      <c r="I220" s="259"/>
      <c r="J220" s="260">
        <f>ROUND(I220*H220,2)</f>
        <v>0</v>
      </c>
      <c r="K220" s="256" t="s">
        <v>19</v>
      </c>
      <c r="L220" s="261"/>
      <c r="M220" s="262" t="s">
        <v>19</v>
      </c>
      <c r="N220" s="263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393</v>
      </c>
      <c r="AT220" s="215" t="s">
        <v>202</v>
      </c>
      <c r="AU220" s="215" t="s">
        <v>167</v>
      </c>
      <c r="AY220" s="17" t="s">
        <v>157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167</v>
      </c>
      <c r="BK220" s="216">
        <f>ROUND(I220*H220,2)</f>
        <v>0</v>
      </c>
      <c r="BL220" s="17" t="s">
        <v>316</v>
      </c>
      <c r="BM220" s="215" t="s">
        <v>1421</v>
      </c>
    </row>
    <row r="221" s="2" customFormat="1">
      <c r="A221" s="38"/>
      <c r="B221" s="39"/>
      <c r="C221" s="40"/>
      <c r="D221" s="217" t="s">
        <v>169</v>
      </c>
      <c r="E221" s="40"/>
      <c r="F221" s="218" t="s">
        <v>1420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169</v>
      </c>
      <c r="AU221" s="17" t="s">
        <v>167</v>
      </c>
    </row>
    <row r="222" s="2" customFormat="1" ht="24.15" customHeight="1">
      <c r="A222" s="38"/>
      <c r="B222" s="39"/>
      <c r="C222" s="204" t="s">
        <v>557</v>
      </c>
      <c r="D222" s="204" t="s">
        <v>161</v>
      </c>
      <c r="E222" s="205" t="s">
        <v>1422</v>
      </c>
      <c r="F222" s="206" t="s">
        <v>1423</v>
      </c>
      <c r="G222" s="207" t="s">
        <v>751</v>
      </c>
      <c r="H222" s="208">
        <v>2</v>
      </c>
      <c r="I222" s="209"/>
      <c r="J222" s="210">
        <f>ROUND(I222*H222,2)</f>
        <v>0</v>
      </c>
      <c r="K222" s="206" t="s">
        <v>165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316</v>
      </c>
      <c r="AT222" s="215" t="s">
        <v>161</v>
      </c>
      <c r="AU222" s="215" t="s">
        <v>167</v>
      </c>
      <c r="AY222" s="17" t="s">
        <v>157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167</v>
      </c>
      <c r="BK222" s="216">
        <f>ROUND(I222*H222,2)</f>
        <v>0</v>
      </c>
      <c r="BL222" s="17" t="s">
        <v>316</v>
      </c>
      <c r="BM222" s="215" t="s">
        <v>1424</v>
      </c>
    </row>
    <row r="223" s="2" customFormat="1">
      <c r="A223" s="38"/>
      <c r="B223" s="39"/>
      <c r="C223" s="40"/>
      <c r="D223" s="217" t="s">
        <v>169</v>
      </c>
      <c r="E223" s="40"/>
      <c r="F223" s="218" t="s">
        <v>1425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169</v>
      </c>
      <c r="AU223" s="17" t="s">
        <v>167</v>
      </c>
    </row>
    <row r="224" s="2" customFormat="1" ht="37.8" customHeight="1">
      <c r="A224" s="38"/>
      <c r="B224" s="39"/>
      <c r="C224" s="254" t="s">
        <v>562</v>
      </c>
      <c r="D224" s="254" t="s">
        <v>202</v>
      </c>
      <c r="E224" s="255" t="s">
        <v>1426</v>
      </c>
      <c r="F224" s="256" t="s">
        <v>1427</v>
      </c>
      <c r="G224" s="257" t="s">
        <v>751</v>
      </c>
      <c r="H224" s="258">
        <v>2</v>
      </c>
      <c r="I224" s="259"/>
      <c r="J224" s="260">
        <f>ROUND(I224*H224,2)</f>
        <v>0</v>
      </c>
      <c r="K224" s="256" t="s">
        <v>165</v>
      </c>
      <c r="L224" s="261"/>
      <c r="M224" s="262" t="s">
        <v>19</v>
      </c>
      <c r="N224" s="263" t="s">
        <v>43</v>
      </c>
      <c r="O224" s="84"/>
      <c r="P224" s="213">
        <f>O224*H224</f>
        <v>0</v>
      </c>
      <c r="Q224" s="213">
        <v>0.0011299999999999999</v>
      </c>
      <c r="R224" s="213">
        <f>Q224*H224</f>
        <v>0.0022599999999999999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393</v>
      </c>
      <c r="AT224" s="215" t="s">
        <v>202</v>
      </c>
      <c r="AU224" s="215" t="s">
        <v>167</v>
      </c>
      <c r="AY224" s="17" t="s">
        <v>157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167</v>
      </c>
      <c r="BK224" s="216">
        <f>ROUND(I224*H224,2)</f>
        <v>0</v>
      </c>
      <c r="BL224" s="17" t="s">
        <v>316</v>
      </c>
      <c r="BM224" s="215" t="s">
        <v>1428</v>
      </c>
    </row>
    <row r="225" s="2" customFormat="1">
      <c r="A225" s="38"/>
      <c r="B225" s="39"/>
      <c r="C225" s="40"/>
      <c r="D225" s="217" t="s">
        <v>169</v>
      </c>
      <c r="E225" s="40"/>
      <c r="F225" s="218" t="s">
        <v>1427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169</v>
      </c>
      <c r="AU225" s="17" t="s">
        <v>167</v>
      </c>
    </row>
    <row r="226" s="2" customFormat="1" ht="24.15" customHeight="1">
      <c r="A226" s="38"/>
      <c r="B226" s="39"/>
      <c r="C226" s="204" t="s">
        <v>477</v>
      </c>
      <c r="D226" s="204" t="s">
        <v>161</v>
      </c>
      <c r="E226" s="205" t="s">
        <v>881</v>
      </c>
      <c r="F226" s="206" t="s">
        <v>882</v>
      </c>
      <c r="G226" s="207" t="s">
        <v>626</v>
      </c>
      <c r="H226" s="264"/>
      <c r="I226" s="209"/>
      <c r="J226" s="210">
        <f>ROUND(I226*H226,2)</f>
        <v>0</v>
      </c>
      <c r="K226" s="206" t="s">
        <v>165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316</v>
      </c>
      <c r="AT226" s="215" t="s">
        <v>161</v>
      </c>
      <c r="AU226" s="215" t="s">
        <v>167</v>
      </c>
      <c r="AY226" s="17" t="s">
        <v>157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167</v>
      </c>
      <c r="BK226" s="216">
        <f>ROUND(I226*H226,2)</f>
        <v>0</v>
      </c>
      <c r="BL226" s="17" t="s">
        <v>316</v>
      </c>
      <c r="BM226" s="215" t="s">
        <v>1429</v>
      </c>
    </row>
    <row r="227" s="2" customFormat="1">
      <c r="A227" s="38"/>
      <c r="B227" s="39"/>
      <c r="C227" s="40"/>
      <c r="D227" s="217" t="s">
        <v>169</v>
      </c>
      <c r="E227" s="40"/>
      <c r="F227" s="218" t="s">
        <v>884</v>
      </c>
      <c r="G227" s="40"/>
      <c r="H227" s="40"/>
      <c r="I227" s="219"/>
      <c r="J227" s="40"/>
      <c r="K227" s="40"/>
      <c r="L227" s="44"/>
      <c r="M227" s="268"/>
      <c r="N227" s="269"/>
      <c r="O227" s="270"/>
      <c r="P227" s="270"/>
      <c r="Q227" s="270"/>
      <c r="R227" s="270"/>
      <c r="S227" s="270"/>
      <c r="T227" s="271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169</v>
      </c>
      <c r="AU227" s="17" t="s">
        <v>167</v>
      </c>
    </row>
    <row r="228" s="2" customFormat="1" ht="6.96" customHeight="1">
      <c r="A228" s="38"/>
      <c r="B228" s="59"/>
      <c r="C228" s="60"/>
      <c r="D228" s="60"/>
      <c r="E228" s="60"/>
      <c r="F228" s="60"/>
      <c r="G228" s="60"/>
      <c r="H228" s="60"/>
      <c r="I228" s="60"/>
      <c r="J228" s="60"/>
      <c r="K228" s="60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/u0ekD6rewKVGs2xSkKRy3wNdBQVd1GaAvMffyJPPNLXl3+LP+SqbnHsvjy3b3w7d04oBc95bzVsR+kD3xmuEg==" hashValue="NACaA3KkW6MK9slfEqCoMXGEdjQraBmfwI+IybAvbekmxdsHSGb0fCcfoWp9WtH2fuRMCqmXsqQgIkEQ6LZGkA==" algorithmName="SHA-512" password="CC35"/>
  <autoFilter ref="C87:K22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1430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10 - ÚT byt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257/14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1431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1432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1433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1434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10 - ÚT byt č.1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257/14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607</v>
      </c>
      <c r="F85" s="191" t="s">
        <v>608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1435</v>
      </c>
      <c r="F86" s="202" t="s">
        <v>1436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423</v>
      </c>
      <c r="D87" s="204" t="s">
        <v>161</v>
      </c>
      <c r="E87" s="205" t="s">
        <v>1437</v>
      </c>
      <c r="F87" s="206" t="s">
        <v>1438</v>
      </c>
      <c r="G87" s="207" t="s">
        <v>1439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316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316</v>
      </c>
      <c r="BM87" s="215" t="s">
        <v>1440</v>
      </c>
    </row>
    <row r="88" s="2" customFormat="1">
      <c r="A88" s="38"/>
      <c r="B88" s="39"/>
      <c r="C88" s="40"/>
      <c r="D88" s="217" t="s">
        <v>169</v>
      </c>
      <c r="E88" s="40"/>
      <c r="F88" s="218" t="s">
        <v>1438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1441</v>
      </c>
      <c r="E89" s="40"/>
      <c r="F89" s="272" t="s">
        <v>1442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1441</v>
      </c>
      <c r="AU89" s="17" t="s">
        <v>167</v>
      </c>
    </row>
    <row r="90" s="2" customFormat="1" ht="24.15" customHeight="1">
      <c r="A90" s="38"/>
      <c r="B90" s="39"/>
      <c r="C90" s="204" t="s">
        <v>377</v>
      </c>
      <c r="D90" s="204" t="s">
        <v>161</v>
      </c>
      <c r="E90" s="205" t="s">
        <v>1443</v>
      </c>
      <c r="F90" s="206" t="s">
        <v>1444</v>
      </c>
      <c r="G90" s="207" t="s">
        <v>1439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316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316</v>
      </c>
      <c r="BM90" s="215" t="s">
        <v>1445</v>
      </c>
    </row>
    <row r="91" s="2" customFormat="1">
      <c r="A91" s="38"/>
      <c r="B91" s="39"/>
      <c r="C91" s="40"/>
      <c r="D91" s="217" t="s">
        <v>169</v>
      </c>
      <c r="E91" s="40"/>
      <c r="F91" s="218" t="s">
        <v>1446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482</v>
      </c>
      <c r="D92" s="204" t="s">
        <v>161</v>
      </c>
      <c r="E92" s="205" t="s">
        <v>1447</v>
      </c>
      <c r="F92" s="206" t="s">
        <v>1448</v>
      </c>
      <c r="G92" s="207" t="s">
        <v>1439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316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316</v>
      </c>
      <c r="BM92" s="215" t="s">
        <v>1449</v>
      </c>
    </row>
    <row r="93" s="2" customFormat="1">
      <c r="A93" s="38"/>
      <c r="B93" s="39"/>
      <c r="C93" s="40"/>
      <c r="D93" s="217" t="s">
        <v>169</v>
      </c>
      <c r="E93" s="40"/>
      <c r="F93" s="218" t="s">
        <v>1450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401</v>
      </c>
      <c r="D94" s="204" t="s">
        <v>161</v>
      </c>
      <c r="E94" s="205" t="s">
        <v>1451</v>
      </c>
      <c r="F94" s="206" t="s">
        <v>1452</v>
      </c>
      <c r="G94" s="207" t="s">
        <v>1439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316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316</v>
      </c>
      <c r="BM94" s="215" t="s">
        <v>1453</v>
      </c>
    </row>
    <row r="95" s="2" customFormat="1">
      <c r="A95" s="38"/>
      <c r="B95" s="39"/>
      <c r="C95" s="40"/>
      <c r="D95" s="217" t="s">
        <v>169</v>
      </c>
      <c r="E95" s="40"/>
      <c r="F95" s="218" t="s">
        <v>1454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464</v>
      </c>
      <c r="D96" s="204" t="s">
        <v>161</v>
      </c>
      <c r="E96" s="205" t="s">
        <v>1455</v>
      </c>
      <c r="F96" s="206" t="s">
        <v>1456</v>
      </c>
      <c r="G96" s="207" t="s">
        <v>275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316</v>
      </c>
      <c r="BM96" s="215" t="s">
        <v>1457</v>
      </c>
    </row>
    <row r="97" s="2" customFormat="1">
      <c r="A97" s="38"/>
      <c r="B97" s="39"/>
      <c r="C97" s="40"/>
      <c r="D97" s="217" t="s">
        <v>169</v>
      </c>
      <c r="E97" s="40"/>
      <c r="F97" s="218" t="s">
        <v>1458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459</v>
      </c>
      <c r="D98" s="204" t="s">
        <v>161</v>
      </c>
      <c r="E98" s="205" t="s">
        <v>1459</v>
      </c>
      <c r="F98" s="206" t="s">
        <v>1460</v>
      </c>
      <c r="G98" s="207" t="s">
        <v>626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316</v>
      </c>
      <c r="BM98" s="215" t="s">
        <v>1461</v>
      </c>
    </row>
    <row r="99" s="2" customFormat="1">
      <c r="A99" s="38"/>
      <c r="B99" s="39"/>
      <c r="C99" s="40"/>
      <c r="D99" s="217" t="s">
        <v>169</v>
      </c>
      <c r="E99" s="40"/>
      <c r="F99" s="218" t="s">
        <v>1462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1463</v>
      </c>
      <c r="F100" s="202" t="s">
        <v>1464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1465</v>
      </c>
      <c r="F101" s="206" t="s">
        <v>1466</v>
      </c>
      <c r="G101" s="207" t="s">
        <v>275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316</v>
      </c>
      <c r="BM101" s="215" t="s">
        <v>1467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1468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1469</v>
      </c>
      <c r="F103" s="206" t="s">
        <v>1470</v>
      </c>
      <c r="G103" s="207" t="s">
        <v>275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316</v>
      </c>
      <c r="BM103" s="215" t="s">
        <v>1471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1472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1473</v>
      </c>
      <c r="F105" s="206" t="s">
        <v>1474</v>
      </c>
      <c r="G105" s="207" t="s">
        <v>275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316</v>
      </c>
      <c r="BM105" s="215" t="s">
        <v>1475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1476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1477</v>
      </c>
      <c r="F107" s="206" t="s">
        <v>1478</v>
      </c>
      <c r="G107" s="207" t="s">
        <v>626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316</v>
      </c>
      <c r="BM107" s="215" t="s">
        <v>1479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1480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1481</v>
      </c>
      <c r="F109" s="202" t="s">
        <v>1482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372</v>
      </c>
      <c r="D110" s="204" t="s">
        <v>161</v>
      </c>
      <c r="E110" s="205" t="s">
        <v>1483</v>
      </c>
      <c r="F110" s="206" t="s">
        <v>1484</v>
      </c>
      <c r="G110" s="207" t="s">
        <v>1414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316</v>
      </c>
      <c r="BM110" s="215" t="s">
        <v>1485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1486</v>
      </c>
      <c r="F112" s="206" t="s">
        <v>1487</v>
      </c>
      <c r="G112" s="207" t="s">
        <v>1439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316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316</v>
      </c>
      <c r="BM112" s="215" t="s">
        <v>1488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1489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205</v>
      </c>
      <c r="D114" s="204" t="s">
        <v>161</v>
      </c>
      <c r="E114" s="205" t="s">
        <v>1490</v>
      </c>
      <c r="F114" s="206" t="s">
        <v>1491</v>
      </c>
      <c r="G114" s="207" t="s">
        <v>751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316</v>
      </c>
      <c r="BM114" s="215" t="s">
        <v>1492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1493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208</v>
      </c>
      <c r="D116" s="204" t="s">
        <v>161</v>
      </c>
      <c r="E116" s="205" t="s">
        <v>1494</v>
      </c>
      <c r="F116" s="206" t="s">
        <v>1495</v>
      </c>
      <c r="G116" s="207" t="s">
        <v>751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316</v>
      </c>
      <c r="BM116" s="215" t="s">
        <v>1496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1497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344</v>
      </c>
      <c r="D118" s="204" t="s">
        <v>161</v>
      </c>
      <c r="E118" s="205" t="s">
        <v>1498</v>
      </c>
      <c r="F118" s="206" t="s">
        <v>1499</v>
      </c>
      <c r="G118" s="207" t="s">
        <v>751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316</v>
      </c>
      <c r="BM118" s="215" t="s">
        <v>1500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1501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366</v>
      </c>
      <c r="D120" s="204" t="s">
        <v>161</v>
      </c>
      <c r="E120" s="205" t="s">
        <v>1502</v>
      </c>
      <c r="F120" s="206" t="s">
        <v>1503</v>
      </c>
      <c r="G120" s="207" t="s">
        <v>751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316</v>
      </c>
      <c r="BM120" s="215" t="s">
        <v>1504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1505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265</v>
      </c>
      <c r="D122" s="204" t="s">
        <v>161</v>
      </c>
      <c r="E122" s="205" t="s">
        <v>1506</v>
      </c>
      <c r="F122" s="206" t="s">
        <v>1507</v>
      </c>
      <c r="G122" s="207" t="s">
        <v>751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316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316</v>
      </c>
      <c r="BM122" s="215" t="s">
        <v>1508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1509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1510</v>
      </c>
      <c r="F124" s="206" t="s">
        <v>1511</v>
      </c>
      <c r="G124" s="207" t="s">
        <v>751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316</v>
      </c>
      <c r="BM124" s="215" t="s">
        <v>1512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1513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197</v>
      </c>
      <c r="D126" s="204" t="s">
        <v>161</v>
      </c>
      <c r="E126" s="205" t="s">
        <v>1514</v>
      </c>
      <c r="F126" s="206" t="s">
        <v>1515</v>
      </c>
      <c r="G126" s="207" t="s">
        <v>751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316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316</v>
      </c>
      <c r="BM126" s="215" t="s">
        <v>1516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1517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356</v>
      </c>
      <c r="D128" s="204" t="s">
        <v>161</v>
      </c>
      <c r="E128" s="205" t="s">
        <v>1518</v>
      </c>
      <c r="F128" s="206" t="s">
        <v>1519</v>
      </c>
      <c r="G128" s="207" t="s">
        <v>751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316</v>
      </c>
      <c r="BM128" s="215" t="s">
        <v>1520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1521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1522</v>
      </c>
      <c r="F130" s="206" t="s">
        <v>1523</v>
      </c>
      <c r="G130" s="207" t="s">
        <v>751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316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316</v>
      </c>
      <c r="BM130" s="215" t="s">
        <v>1524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1525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351</v>
      </c>
      <c r="D132" s="204" t="s">
        <v>161</v>
      </c>
      <c r="E132" s="205" t="s">
        <v>1526</v>
      </c>
      <c r="F132" s="206" t="s">
        <v>1527</v>
      </c>
      <c r="G132" s="207" t="s">
        <v>751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1528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1529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255</v>
      </c>
      <c r="D134" s="204" t="s">
        <v>161</v>
      </c>
      <c r="E134" s="205" t="s">
        <v>1530</v>
      </c>
      <c r="F134" s="206" t="s">
        <v>1531</v>
      </c>
      <c r="G134" s="207" t="s">
        <v>751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1532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1533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361</v>
      </c>
      <c r="D136" s="204" t="s">
        <v>161</v>
      </c>
      <c r="E136" s="205" t="s">
        <v>1534</v>
      </c>
      <c r="F136" s="206" t="s">
        <v>1535</v>
      </c>
      <c r="G136" s="207" t="s">
        <v>751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316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316</v>
      </c>
      <c r="BM136" s="215" t="s">
        <v>1536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1537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1538</v>
      </c>
      <c r="F138" s="206" t="s">
        <v>1539</v>
      </c>
      <c r="G138" s="207" t="s">
        <v>626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316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316</v>
      </c>
      <c r="BM138" s="215" t="s">
        <v>1540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1541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1542</v>
      </c>
      <c r="F140" s="202" t="s">
        <v>1543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471</v>
      </c>
      <c r="D141" s="204" t="s">
        <v>161</v>
      </c>
      <c r="E141" s="205" t="s">
        <v>1544</v>
      </c>
      <c r="F141" s="206" t="s">
        <v>1545</v>
      </c>
      <c r="G141" s="207" t="s">
        <v>751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316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316</v>
      </c>
      <c r="BM141" s="215" t="s">
        <v>1546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1547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477</v>
      </c>
      <c r="D143" s="204" t="s">
        <v>161</v>
      </c>
      <c r="E143" s="205" t="s">
        <v>1548</v>
      </c>
      <c r="F143" s="206" t="s">
        <v>1549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316</v>
      </c>
      <c r="BM143" s="215" t="s">
        <v>1550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1551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1552</v>
      </c>
      <c r="F145" s="206" t="s">
        <v>1553</v>
      </c>
      <c r="G145" s="207" t="s">
        <v>751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316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316</v>
      </c>
      <c r="BM145" s="215" t="s">
        <v>1554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1555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1556</v>
      </c>
      <c r="F147" s="206" t="s">
        <v>1557</v>
      </c>
      <c r="G147" s="207" t="s">
        <v>751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316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316</v>
      </c>
      <c r="BM147" s="215" t="s">
        <v>1558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1559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1560</v>
      </c>
      <c r="F149" s="206" t="s">
        <v>1561</v>
      </c>
      <c r="G149" s="207" t="s">
        <v>751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1562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1563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316</v>
      </c>
      <c r="D151" s="204" t="s">
        <v>161</v>
      </c>
      <c r="E151" s="205" t="s">
        <v>1564</v>
      </c>
      <c r="F151" s="206" t="s">
        <v>1565</v>
      </c>
      <c r="G151" s="207" t="s">
        <v>751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316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1566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1567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321</v>
      </c>
      <c r="D153" s="204" t="s">
        <v>161</v>
      </c>
      <c r="E153" s="205" t="s">
        <v>1568</v>
      </c>
      <c r="F153" s="206" t="s">
        <v>1569</v>
      </c>
      <c r="G153" s="207" t="s">
        <v>751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316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316</v>
      </c>
      <c r="BM153" s="215" t="s">
        <v>1570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1571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323</v>
      </c>
      <c r="D155" s="204" t="s">
        <v>161</v>
      </c>
      <c r="E155" s="205" t="s">
        <v>1572</v>
      </c>
      <c r="F155" s="206" t="s">
        <v>1573</v>
      </c>
      <c r="G155" s="207" t="s">
        <v>751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316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316</v>
      </c>
      <c r="BM155" s="215" t="s">
        <v>1574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1575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333</v>
      </c>
      <c r="D157" s="204" t="s">
        <v>161</v>
      </c>
      <c r="E157" s="205" t="s">
        <v>1576</v>
      </c>
      <c r="F157" s="206" t="s">
        <v>1577</v>
      </c>
      <c r="G157" s="207" t="s">
        <v>751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316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316</v>
      </c>
      <c r="BM157" s="215" t="s">
        <v>1578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1579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1097</v>
      </c>
      <c r="D159" s="204" t="s">
        <v>161</v>
      </c>
      <c r="E159" s="205" t="s">
        <v>1580</v>
      </c>
      <c r="F159" s="206" t="s">
        <v>1581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316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316</v>
      </c>
      <c r="BM159" s="215" t="s">
        <v>1582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1583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328</v>
      </c>
      <c r="D161" s="204" t="s">
        <v>161</v>
      </c>
      <c r="E161" s="205" t="s">
        <v>1584</v>
      </c>
      <c r="F161" s="206" t="s">
        <v>1585</v>
      </c>
      <c r="G161" s="207" t="s">
        <v>582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316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316</v>
      </c>
      <c r="BM161" s="215" t="s">
        <v>1586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1587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lgSqdmy+7pdzKpBR9LePQz5AMycjHA7V62m5T/PrfIcMBBGOm3fjD34/BJdQfB+5T0PK0jLKiNiHxn0f7ZE5aQ==" hashValue="AdVi6kPKrRDGNcZT/sN8HHGz1ktwCSCsJk7AYD1upY0BTS/nu4TcTVQJFWifqlL85mYeRdJA+M/GgwazTzl0sg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1588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11 - ÚT byt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257/14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1431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1432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1433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1434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11 - ÚT byt č.2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257/14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607</v>
      </c>
      <c r="F85" s="191" t="s">
        <v>608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1435</v>
      </c>
      <c r="F86" s="202" t="s">
        <v>1436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423</v>
      </c>
      <c r="D87" s="204" t="s">
        <v>161</v>
      </c>
      <c r="E87" s="205" t="s">
        <v>1437</v>
      </c>
      <c r="F87" s="206" t="s">
        <v>1438</v>
      </c>
      <c r="G87" s="207" t="s">
        <v>1439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316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316</v>
      </c>
      <c r="BM87" s="215" t="s">
        <v>1440</v>
      </c>
    </row>
    <row r="88" s="2" customFormat="1">
      <c r="A88" s="38"/>
      <c r="B88" s="39"/>
      <c r="C88" s="40"/>
      <c r="D88" s="217" t="s">
        <v>169</v>
      </c>
      <c r="E88" s="40"/>
      <c r="F88" s="218" t="s">
        <v>1438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1441</v>
      </c>
      <c r="E89" s="40"/>
      <c r="F89" s="272" t="s">
        <v>1442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1441</v>
      </c>
      <c r="AU89" s="17" t="s">
        <v>167</v>
      </c>
    </row>
    <row r="90" s="2" customFormat="1" ht="24.15" customHeight="1">
      <c r="A90" s="38"/>
      <c r="B90" s="39"/>
      <c r="C90" s="204" t="s">
        <v>377</v>
      </c>
      <c r="D90" s="204" t="s">
        <v>161</v>
      </c>
      <c r="E90" s="205" t="s">
        <v>1443</v>
      </c>
      <c r="F90" s="206" t="s">
        <v>1444</v>
      </c>
      <c r="G90" s="207" t="s">
        <v>1439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316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316</v>
      </c>
      <c r="BM90" s="215" t="s">
        <v>1445</v>
      </c>
    </row>
    <row r="91" s="2" customFormat="1">
      <c r="A91" s="38"/>
      <c r="B91" s="39"/>
      <c r="C91" s="40"/>
      <c r="D91" s="217" t="s">
        <v>169</v>
      </c>
      <c r="E91" s="40"/>
      <c r="F91" s="218" t="s">
        <v>1446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482</v>
      </c>
      <c r="D92" s="204" t="s">
        <v>161</v>
      </c>
      <c r="E92" s="205" t="s">
        <v>1447</v>
      </c>
      <c r="F92" s="206" t="s">
        <v>1448</v>
      </c>
      <c r="G92" s="207" t="s">
        <v>1439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316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316</v>
      </c>
      <c r="BM92" s="215" t="s">
        <v>1589</v>
      </c>
    </row>
    <row r="93" s="2" customFormat="1">
      <c r="A93" s="38"/>
      <c r="B93" s="39"/>
      <c r="C93" s="40"/>
      <c r="D93" s="217" t="s">
        <v>169</v>
      </c>
      <c r="E93" s="40"/>
      <c r="F93" s="218" t="s">
        <v>1450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401</v>
      </c>
      <c r="D94" s="204" t="s">
        <v>161</v>
      </c>
      <c r="E94" s="205" t="s">
        <v>1451</v>
      </c>
      <c r="F94" s="206" t="s">
        <v>1452</v>
      </c>
      <c r="G94" s="207" t="s">
        <v>1439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316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316</v>
      </c>
      <c r="BM94" s="215" t="s">
        <v>1453</v>
      </c>
    </row>
    <row r="95" s="2" customFormat="1">
      <c r="A95" s="38"/>
      <c r="B95" s="39"/>
      <c r="C95" s="40"/>
      <c r="D95" s="217" t="s">
        <v>169</v>
      </c>
      <c r="E95" s="40"/>
      <c r="F95" s="218" t="s">
        <v>1454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464</v>
      </c>
      <c r="D96" s="204" t="s">
        <v>161</v>
      </c>
      <c r="E96" s="205" t="s">
        <v>1455</v>
      </c>
      <c r="F96" s="206" t="s">
        <v>1456</v>
      </c>
      <c r="G96" s="207" t="s">
        <v>275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316</v>
      </c>
      <c r="BM96" s="215" t="s">
        <v>1457</v>
      </c>
    </row>
    <row r="97" s="2" customFormat="1">
      <c r="A97" s="38"/>
      <c r="B97" s="39"/>
      <c r="C97" s="40"/>
      <c r="D97" s="217" t="s">
        <v>169</v>
      </c>
      <c r="E97" s="40"/>
      <c r="F97" s="218" t="s">
        <v>1458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459</v>
      </c>
      <c r="D98" s="204" t="s">
        <v>161</v>
      </c>
      <c r="E98" s="205" t="s">
        <v>1459</v>
      </c>
      <c r="F98" s="206" t="s">
        <v>1460</v>
      </c>
      <c r="G98" s="207" t="s">
        <v>626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316</v>
      </c>
      <c r="BM98" s="215" t="s">
        <v>1461</v>
      </c>
    </row>
    <row r="99" s="2" customFormat="1">
      <c r="A99" s="38"/>
      <c r="B99" s="39"/>
      <c r="C99" s="40"/>
      <c r="D99" s="217" t="s">
        <v>169</v>
      </c>
      <c r="E99" s="40"/>
      <c r="F99" s="218" t="s">
        <v>1462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1463</v>
      </c>
      <c r="F100" s="202" t="s">
        <v>1464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1465</v>
      </c>
      <c r="F101" s="206" t="s">
        <v>1466</v>
      </c>
      <c r="G101" s="207" t="s">
        <v>275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316</v>
      </c>
      <c r="BM101" s="215" t="s">
        <v>1467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1468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1469</v>
      </c>
      <c r="F103" s="206" t="s">
        <v>1470</v>
      </c>
      <c r="G103" s="207" t="s">
        <v>275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316</v>
      </c>
      <c r="BM103" s="215" t="s">
        <v>1471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1472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1473</v>
      </c>
      <c r="F105" s="206" t="s">
        <v>1474</v>
      </c>
      <c r="G105" s="207" t="s">
        <v>275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316</v>
      </c>
      <c r="BM105" s="215" t="s">
        <v>1475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1476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1477</v>
      </c>
      <c r="F107" s="206" t="s">
        <v>1478</v>
      </c>
      <c r="G107" s="207" t="s">
        <v>626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316</v>
      </c>
      <c r="BM107" s="215" t="s">
        <v>1479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1480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1481</v>
      </c>
      <c r="F109" s="202" t="s">
        <v>1482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372</v>
      </c>
      <c r="D110" s="204" t="s">
        <v>161</v>
      </c>
      <c r="E110" s="205" t="s">
        <v>1483</v>
      </c>
      <c r="F110" s="206" t="s">
        <v>1484</v>
      </c>
      <c r="G110" s="207" t="s">
        <v>1414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316</v>
      </c>
      <c r="BM110" s="215" t="s">
        <v>1485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1486</v>
      </c>
      <c r="F112" s="206" t="s">
        <v>1487</v>
      </c>
      <c r="G112" s="207" t="s">
        <v>1439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316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316</v>
      </c>
      <c r="BM112" s="215" t="s">
        <v>1488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1489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205</v>
      </c>
      <c r="D114" s="204" t="s">
        <v>161</v>
      </c>
      <c r="E114" s="205" t="s">
        <v>1490</v>
      </c>
      <c r="F114" s="206" t="s">
        <v>1491</v>
      </c>
      <c r="G114" s="207" t="s">
        <v>751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316</v>
      </c>
      <c r="BM114" s="215" t="s">
        <v>1492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1493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208</v>
      </c>
      <c r="D116" s="204" t="s">
        <v>161</v>
      </c>
      <c r="E116" s="205" t="s">
        <v>1494</v>
      </c>
      <c r="F116" s="206" t="s">
        <v>1495</v>
      </c>
      <c r="G116" s="207" t="s">
        <v>751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316</v>
      </c>
      <c r="BM116" s="215" t="s">
        <v>1496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1497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344</v>
      </c>
      <c r="D118" s="204" t="s">
        <v>161</v>
      </c>
      <c r="E118" s="205" t="s">
        <v>1498</v>
      </c>
      <c r="F118" s="206" t="s">
        <v>1499</v>
      </c>
      <c r="G118" s="207" t="s">
        <v>751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316</v>
      </c>
      <c r="BM118" s="215" t="s">
        <v>1500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1501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366</v>
      </c>
      <c r="D120" s="204" t="s">
        <v>161</v>
      </c>
      <c r="E120" s="205" t="s">
        <v>1502</v>
      </c>
      <c r="F120" s="206" t="s">
        <v>1503</v>
      </c>
      <c r="G120" s="207" t="s">
        <v>751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316</v>
      </c>
      <c r="BM120" s="215" t="s">
        <v>1504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1505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265</v>
      </c>
      <c r="D122" s="204" t="s">
        <v>161</v>
      </c>
      <c r="E122" s="205" t="s">
        <v>1506</v>
      </c>
      <c r="F122" s="206" t="s">
        <v>1507</v>
      </c>
      <c r="G122" s="207" t="s">
        <v>751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316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316</v>
      </c>
      <c r="BM122" s="215" t="s">
        <v>1508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1509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1510</v>
      </c>
      <c r="F124" s="206" t="s">
        <v>1511</v>
      </c>
      <c r="G124" s="207" t="s">
        <v>751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316</v>
      </c>
      <c r="BM124" s="215" t="s">
        <v>1512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1513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197</v>
      </c>
      <c r="D126" s="204" t="s">
        <v>161</v>
      </c>
      <c r="E126" s="205" t="s">
        <v>1514</v>
      </c>
      <c r="F126" s="206" t="s">
        <v>1515</v>
      </c>
      <c r="G126" s="207" t="s">
        <v>751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316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316</v>
      </c>
      <c r="BM126" s="215" t="s">
        <v>1516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1517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356</v>
      </c>
      <c r="D128" s="204" t="s">
        <v>161</v>
      </c>
      <c r="E128" s="205" t="s">
        <v>1518</v>
      </c>
      <c r="F128" s="206" t="s">
        <v>1519</v>
      </c>
      <c r="G128" s="207" t="s">
        <v>751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316</v>
      </c>
      <c r="BM128" s="215" t="s">
        <v>1520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1521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1522</v>
      </c>
      <c r="F130" s="206" t="s">
        <v>1523</v>
      </c>
      <c r="G130" s="207" t="s">
        <v>751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316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316</v>
      </c>
      <c r="BM130" s="215" t="s">
        <v>1524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1525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351</v>
      </c>
      <c r="D132" s="204" t="s">
        <v>161</v>
      </c>
      <c r="E132" s="205" t="s">
        <v>1526</v>
      </c>
      <c r="F132" s="206" t="s">
        <v>1527</v>
      </c>
      <c r="G132" s="207" t="s">
        <v>751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1528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1529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255</v>
      </c>
      <c r="D134" s="204" t="s">
        <v>161</v>
      </c>
      <c r="E134" s="205" t="s">
        <v>1530</v>
      </c>
      <c r="F134" s="206" t="s">
        <v>1531</v>
      </c>
      <c r="G134" s="207" t="s">
        <v>751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1532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1533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361</v>
      </c>
      <c r="D136" s="204" t="s">
        <v>161</v>
      </c>
      <c r="E136" s="205" t="s">
        <v>1534</v>
      </c>
      <c r="F136" s="206" t="s">
        <v>1535</v>
      </c>
      <c r="G136" s="207" t="s">
        <v>751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316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316</v>
      </c>
      <c r="BM136" s="215" t="s">
        <v>1536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1537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1538</v>
      </c>
      <c r="F138" s="206" t="s">
        <v>1539</v>
      </c>
      <c r="G138" s="207" t="s">
        <v>626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316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316</v>
      </c>
      <c r="BM138" s="215" t="s">
        <v>1540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1541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1542</v>
      </c>
      <c r="F140" s="202" t="s">
        <v>1543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471</v>
      </c>
      <c r="D141" s="204" t="s">
        <v>161</v>
      </c>
      <c r="E141" s="205" t="s">
        <v>1544</v>
      </c>
      <c r="F141" s="206" t="s">
        <v>1545</v>
      </c>
      <c r="G141" s="207" t="s">
        <v>751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316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316</v>
      </c>
      <c r="BM141" s="215" t="s">
        <v>1590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1547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477</v>
      </c>
      <c r="D143" s="204" t="s">
        <v>161</v>
      </c>
      <c r="E143" s="205" t="s">
        <v>1548</v>
      </c>
      <c r="F143" s="206" t="s">
        <v>1549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316</v>
      </c>
      <c r="BM143" s="215" t="s">
        <v>1591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1551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1552</v>
      </c>
      <c r="F145" s="206" t="s">
        <v>1553</v>
      </c>
      <c r="G145" s="207" t="s">
        <v>751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316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316</v>
      </c>
      <c r="BM145" s="215" t="s">
        <v>1554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1555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1556</v>
      </c>
      <c r="F147" s="206" t="s">
        <v>1557</v>
      </c>
      <c r="G147" s="207" t="s">
        <v>751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316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316</v>
      </c>
      <c r="BM147" s="215" t="s">
        <v>1558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1559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1560</v>
      </c>
      <c r="F149" s="206" t="s">
        <v>1561</v>
      </c>
      <c r="G149" s="207" t="s">
        <v>751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1562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1563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316</v>
      </c>
      <c r="D151" s="204" t="s">
        <v>161</v>
      </c>
      <c r="E151" s="205" t="s">
        <v>1564</v>
      </c>
      <c r="F151" s="206" t="s">
        <v>1565</v>
      </c>
      <c r="G151" s="207" t="s">
        <v>751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316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1566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1567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321</v>
      </c>
      <c r="D153" s="204" t="s">
        <v>161</v>
      </c>
      <c r="E153" s="205" t="s">
        <v>1568</v>
      </c>
      <c r="F153" s="206" t="s">
        <v>1569</v>
      </c>
      <c r="G153" s="207" t="s">
        <v>751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316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316</v>
      </c>
      <c r="BM153" s="215" t="s">
        <v>1570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1571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323</v>
      </c>
      <c r="D155" s="204" t="s">
        <v>161</v>
      </c>
      <c r="E155" s="205" t="s">
        <v>1572</v>
      </c>
      <c r="F155" s="206" t="s">
        <v>1573</v>
      </c>
      <c r="G155" s="207" t="s">
        <v>751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316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316</v>
      </c>
      <c r="BM155" s="215" t="s">
        <v>1574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1575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333</v>
      </c>
      <c r="D157" s="204" t="s">
        <v>161</v>
      </c>
      <c r="E157" s="205" t="s">
        <v>1576</v>
      </c>
      <c r="F157" s="206" t="s">
        <v>1577</v>
      </c>
      <c r="G157" s="207" t="s">
        <v>751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316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316</v>
      </c>
      <c r="BM157" s="215" t="s">
        <v>1578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1579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1097</v>
      </c>
      <c r="D159" s="204" t="s">
        <v>161</v>
      </c>
      <c r="E159" s="205" t="s">
        <v>1580</v>
      </c>
      <c r="F159" s="206" t="s">
        <v>1581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316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316</v>
      </c>
      <c r="BM159" s="215" t="s">
        <v>1582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1583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328</v>
      </c>
      <c r="D161" s="204" t="s">
        <v>161</v>
      </c>
      <c r="E161" s="205" t="s">
        <v>1584</v>
      </c>
      <c r="F161" s="206" t="s">
        <v>1585</v>
      </c>
      <c r="G161" s="207" t="s">
        <v>582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316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316</v>
      </c>
      <c r="BM161" s="215" t="s">
        <v>1586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1587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7+Dz5I4CuTCLUhn1re0WscEvNZpXV0ByXiJL9kjTBSBiS0LrWB9fieJmmZIVUvICg1WOmASl6xvsxtOTGptIeA==" hashValue="upv6vBckFXgjJw0V2AK/1TnTKf8QrCLQw1jBP5K9Yd8MQYsWo+CEOGKTmx98ux7evb+G9ZU08mHMMVjhodeO2Q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12 - ÚT byt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257/14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1431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1432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1433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1434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12 - ÚT byt č.3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257/14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607</v>
      </c>
      <c r="F85" s="191" t="s">
        <v>608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1435</v>
      </c>
      <c r="F86" s="202" t="s">
        <v>1436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423</v>
      </c>
      <c r="D87" s="204" t="s">
        <v>161</v>
      </c>
      <c r="E87" s="205" t="s">
        <v>1437</v>
      </c>
      <c r="F87" s="206" t="s">
        <v>1438</v>
      </c>
      <c r="G87" s="207" t="s">
        <v>1439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316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316</v>
      </c>
      <c r="BM87" s="215" t="s">
        <v>1440</v>
      </c>
    </row>
    <row r="88" s="2" customFormat="1">
      <c r="A88" s="38"/>
      <c r="B88" s="39"/>
      <c r="C88" s="40"/>
      <c r="D88" s="217" t="s">
        <v>169</v>
      </c>
      <c r="E88" s="40"/>
      <c r="F88" s="218" t="s">
        <v>1438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1441</v>
      </c>
      <c r="E89" s="40"/>
      <c r="F89" s="272" t="s">
        <v>1442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1441</v>
      </c>
      <c r="AU89" s="17" t="s">
        <v>167</v>
      </c>
    </row>
    <row r="90" s="2" customFormat="1" ht="24.15" customHeight="1">
      <c r="A90" s="38"/>
      <c r="B90" s="39"/>
      <c r="C90" s="204" t="s">
        <v>377</v>
      </c>
      <c r="D90" s="204" t="s">
        <v>161</v>
      </c>
      <c r="E90" s="205" t="s">
        <v>1443</v>
      </c>
      <c r="F90" s="206" t="s">
        <v>1444</v>
      </c>
      <c r="G90" s="207" t="s">
        <v>1439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316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316</v>
      </c>
      <c r="BM90" s="215" t="s">
        <v>1445</v>
      </c>
    </row>
    <row r="91" s="2" customFormat="1">
      <c r="A91" s="38"/>
      <c r="B91" s="39"/>
      <c r="C91" s="40"/>
      <c r="D91" s="217" t="s">
        <v>169</v>
      </c>
      <c r="E91" s="40"/>
      <c r="F91" s="218" t="s">
        <v>1446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482</v>
      </c>
      <c r="D92" s="204" t="s">
        <v>161</v>
      </c>
      <c r="E92" s="205" t="s">
        <v>1447</v>
      </c>
      <c r="F92" s="206" t="s">
        <v>1448</v>
      </c>
      <c r="G92" s="207" t="s">
        <v>1439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316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316</v>
      </c>
      <c r="BM92" s="215" t="s">
        <v>1593</v>
      </c>
    </row>
    <row r="93" s="2" customFormat="1">
      <c r="A93" s="38"/>
      <c r="B93" s="39"/>
      <c r="C93" s="40"/>
      <c r="D93" s="217" t="s">
        <v>169</v>
      </c>
      <c r="E93" s="40"/>
      <c r="F93" s="218" t="s">
        <v>1450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401</v>
      </c>
      <c r="D94" s="204" t="s">
        <v>161</v>
      </c>
      <c r="E94" s="205" t="s">
        <v>1451</v>
      </c>
      <c r="F94" s="206" t="s">
        <v>1452</v>
      </c>
      <c r="G94" s="207" t="s">
        <v>1439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316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316</v>
      </c>
      <c r="BM94" s="215" t="s">
        <v>1453</v>
      </c>
    </row>
    <row r="95" s="2" customFormat="1">
      <c r="A95" s="38"/>
      <c r="B95" s="39"/>
      <c r="C95" s="40"/>
      <c r="D95" s="217" t="s">
        <v>169</v>
      </c>
      <c r="E95" s="40"/>
      <c r="F95" s="218" t="s">
        <v>1454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464</v>
      </c>
      <c r="D96" s="204" t="s">
        <v>161</v>
      </c>
      <c r="E96" s="205" t="s">
        <v>1455</v>
      </c>
      <c r="F96" s="206" t="s">
        <v>1456</v>
      </c>
      <c r="G96" s="207" t="s">
        <v>275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316</v>
      </c>
      <c r="BM96" s="215" t="s">
        <v>1457</v>
      </c>
    </row>
    <row r="97" s="2" customFormat="1">
      <c r="A97" s="38"/>
      <c r="B97" s="39"/>
      <c r="C97" s="40"/>
      <c r="D97" s="217" t="s">
        <v>169</v>
      </c>
      <c r="E97" s="40"/>
      <c r="F97" s="218" t="s">
        <v>1458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459</v>
      </c>
      <c r="D98" s="204" t="s">
        <v>161</v>
      </c>
      <c r="E98" s="205" t="s">
        <v>1459</v>
      </c>
      <c r="F98" s="206" t="s">
        <v>1460</v>
      </c>
      <c r="G98" s="207" t="s">
        <v>626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316</v>
      </c>
      <c r="BM98" s="215" t="s">
        <v>1461</v>
      </c>
    </row>
    <row r="99" s="2" customFormat="1">
      <c r="A99" s="38"/>
      <c r="B99" s="39"/>
      <c r="C99" s="40"/>
      <c r="D99" s="217" t="s">
        <v>169</v>
      </c>
      <c r="E99" s="40"/>
      <c r="F99" s="218" t="s">
        <v>1462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1463</v>
      </c>
      <c r="F100" s="202" t="s">
        <v>1464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1465</v>
      </c>
      <c r="F101" s="206" t="s">
        <v>1466</v>
      </c>
      <c r="G101" s="207" t="s">
        <v>275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316</v>
      </c>
      <c r="BM101" s="215" t="s">
        <v>1467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1468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1469</v>
      </c>
      <c r="F103" s="206" t="s">
        <v>1470</v>
      </c>
      <c r="G103" s="207" t="s">
        <v>275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316</v>
      </c>
      <c r="BM103" s="215" t="s">
        <v>1471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1472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1473</v>
      </c>
      <c r="F105" s="206" t="s">
        <v>1474</v>
      </c>
      <c r="G105" s="207" t="s">
        <v>275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316</v>
      </c>
      <c r="BM105" s="215" t="s">
        <v>1475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1476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1477</v>
      </c>
      <c r="F107" s="206" t="s">
        <v>1478</v>
      </c>
      <c r="G107" s="207" t="s">
        <v>626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316</v>
      </c>
      <c r="BM107" s="215" t="s">
        <v>1479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1480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1481</v>
      </c>
      <c r="F109" s="202" t="s">
        <v>1482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372</v>
      </c>
      <c r="D110" s="204" t="s">
        <v>161</v>
      </c>
      <c r="E110" s="205" t="s">
        <v>1483</v>
      </c>
      <c r="F110" s="206" t="s">
        <v>1484</v>
      </c>
      <c r="G110" s="207" t="s">
        <v>1414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316</v>
      </c>
      <c r="BM110" s="215" t="s">
        <v>1485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1486</v>
      </c>
      <c r="F112" s="206" t="s">
        <v>1487</v>
      </c>
      <c r="G112" s="207" t="s">
        <v>1439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316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316</v>
      </c>
      <c r="BM112" s="215" t="s">
        <v>1488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1489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205</v>
      </c>
      <c r="D114" s="204" t="s">
        <v>161</v>
      </c>
      <c r="E114" s="205" t="s">
        <v>1490</v>
      </c>
      <c r="F114" s="206" t="s">
        <v>1491</v>
      </c>
      <c r="G114" s="207" t="s">
        <v>751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316</v>
      </c>
      <c r="BM114" s="215" t="s">
        <v>1492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1493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208</v>
      </c>
      <c r="D116" s="204" t="s">
        <v>161</v>
      </c>
      <c r="E116" s="205" t="s">
        <v>1494</v>
      </c>
      <c r="F116" s="206" t="s">
        <v>1495</v>
      </c>
      <c r="G116" s="207" t="s">
        <v>751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316</v>
      </c>
      <c r="BM116" s="215" t="s">
        <v>1496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1497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344</v>
      </c>
      <c r="D118" s="204" t="s">
        <v>161</v>
      </c>
      <c r="E118" s="205" t="s">
        <v>1498</v>
      </c>
      <c r="F118" s="206" t="s">
        <v>1499</v>
      </c>
      <c r="G118" s="207" t="s">
        <v>751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316</v>
      </c>
      <c r="BM118" s="215" t="s">
        <v>1500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1501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366</v>
      </c>
      <c r="D120" s="204" t="s">
        <v>161</v>
      </c>
      <c r="E120" s="205" t="s">
        <v>1502</v>
      </c>
      <c r="F120" s="206" t="s">
        <v>1503</v>
      </c>
      <c r="G120" s="207" t="s">
        <v>751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316</v>
      </c>
      <c r="BM120" s="215" t="s">
        <v>1504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1505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265</v>
      </c>
      <c r="D122" s="204" t="s">
        <v>161</v>
      </c>
      <c r="E122" s="205" t="s">
        <v>1506</v>
      </c>
      <c r="F122" s="206" t="s">
        <v>1507</v>
      </c>
      <c r="G122" s="207" t="s">
        <v>751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316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316</v>
      </c>
      <c r="BM122" s="215" t="s">
        <v>1508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1509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1510</v>
      </c>
      <c r="F124" s="206" t="s">
        <v>1511</v>
      </c>
      <c r="G124" s="207" t="s">
        <v>751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316</v>
      </c>
      <c r="BM124" s="215" t="s">
        <v>1512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1513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197</v>
      </c>
      <c r="D126" s="204" t="s">
        <v>161</v>
      </c>
      <c r="E126" s="205" t="s">
        <v>1514</v>
      </c>
      <c r="F126" s="206" t="s">
        <v>1515</v>
      </c>
      <c r="G126" s="207" t="s">
        <v>751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316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316</v>
      </c>
      <c r="BM126" s="215" t="s">
        <v>1516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1517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356</v>
      </c>
      <c r="D128" s="204" t="s">
        <v>161</v>
      </c>
      <c r="E128" s="205" t="s">
        <v>1518</v>
      </c>
      <c r="F128" s="206" t="s">
        <v>1519</v>
      </c>
      <c r="G128" s="207" t="s">
        <v>751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316</v>
      </c>
      <c r="BM128" s="215" t="s">
        <v>1520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1521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1522</v>
      </c>
      <c r="F130" s="206" t="s">
        <v>1523</v>
      </c>
      <c r="G130" s="207" t="s">
        <v>751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316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316</v>
      </c>
      <c r="BM130" s="215" t="s">
        <v>1524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1525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351</v>
      </c>
      <c r="D132" s="204" t="s">
        <v>161</v>
      </c>
      <c r="E132" s="205" t="s">
        <v>1526</v>
      </c>
      <c r="F132" s="206" t="s">
        <v>1527</v>
      </c>
      <c r="G132" s="207" t="s">
        <v>751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1528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1529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255</v>
      </c>
      <c r="D134" s="204" t="s">
        <v>161</v>
      </c>
      <c r="E134" s="205" t="s">
        <v>1530</v>
      </c>
      <c r="F134" s="206" t="s">
        <v>1531</v>
      </c>
      <c r="G134" s="207" t="s">
        <v>751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1532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1533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361</v>
      </c>
      <c r="D136" s="204" t="s">
        <v>161</v>
      </c>
      <c r="E136" s="205" t="s">
        <v>1534</v>
      </c>
      <c r="F136" s="206" t="s">
        <v>1535</v>
      </c>
      <c r="G136" s="207" t="s">
        <v>751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316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316</v>
      </c>
      <c r="BM136" s="215" t="s">
        <v>1536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1537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1538</v>
      </c>
      <c r="F138" s="206" t="s">
        <v>1539</v>
      </c>
      <c r="G138" s="207" t="s">
        <v>626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316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316</v>
      </c>
      <c r="BM138" s="215" t="s">
        <v>1540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1541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1542</v>
      </c>
      <c r="F140" s="202" t="s">
        <v>1543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471</v>
      </c>
      <c r="D141" s="204" t="s">
        <v>161</v>
      </c>
      <c r="E141" s="205" t="s">
        <v>1544</v>
      </c>
      <c r="F141" s="206" t="s">
        <v>1545</v>
      </c>
      <c r="G141" s="207" t="s">
        <v>751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316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316</v>
      </c>
      <c r="BM141" s="215" t="s">
        <v>1594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1547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477</v>
      </c>
      <c r="D143" s="204" t="s">
        <v>161</v>
      </c>
      <c r="E143" s="205" t="s">
        <v>1548</v>
      </c>
      <c r="F143" s="206" t="s">
        <v>1549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316</v>
      </c>
      <c r="BM143" s="215" t="s">
        <v>1595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1551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1552</v>
      </c>
      <c r="F145" s="206" t="s">
        <v>1553</v>
      </c>
      <c r="G145" s="207" t="s">
        <v>751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316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316</v>
      </c>
      <c r="BM145" s="215" t="s">
        <v>1554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1555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1556</v>
      </c>
      <c r="F147" s="206" t="s">
        <v>1557</v>
      </c>
      <c r="G147" s="207" t="s">
        <v>751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316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316</v>
      </c>
      <c r="BM147" s="215" t="s">
        <v>1558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1559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1560</v>
      </c>
      <c r="F149" s="206" t="s">
        <v>1561</v>
      </c>
      <c r="G149" s="207" t="s">
        <v>751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1562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1563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316</v>
      </c>
      <c r="D151" s="204" t="s">
        <v>161</v>
      </c>
      <c r="E151" s="205" t="s">
        <v>1564</v>
      </c>
      <c r="F151" s="206" t="s">
        <v>1565</v>
      </c>
      <c r="G151" s="207" t="s">
        <v>751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316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1566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1567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321</v>
      </c>
      <c r="D153" s="204" t="s">
        <v>161</v>
      </c>
      <c r="E153" s="205" t="s">
        <v>1568</v>
      </c>
      <c r="F153" s="206" t="s">
        <v>1569</v>
      </c>
      <c r="G153" s="207" t="s">
        <v>751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316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316</v>
      </c>
      <c r="BM153" s="215" t="s">
        <v>1570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1571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323</v>
      </c>
      <c r="D155" s="204" t="s">
        <v>161</v>
      </c>
      <c r="E155" s="205" t="s">
        <v>1572</v>
      </c>
      <c r="F155" s="206" t="s">
        <v>1573</v>
      </c>
      <c r="G155" s="207" t="s">
        <v>751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316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316</v>
      </c>
      <c r="BM155" s="215" t="s">
        <v>1574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1575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333</v>
      </c>
      <c r="D157" s="204" t="s">
        <v>161</v>
      </c>
      <c r="E157" s="205" t="s">
        <v>1576</v>
      </c>
      <c r="F157" s="206" t="s">
        <v>1577</v>
      </c>
      <c r="G157" s="207" t="s">
        <v>751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316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316</v>
      </c>
      <c r="BM157" s="215" t="s">
        <v>1578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1579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1097</v>
      </c>
      <c r="D159" s="204" t="s">
        <v>161</v>
      </c>
      <c r="E159" s="205" t="s">
        <v>1580</v>
      </c>
      <c r="F159" s="206" t="s">
        <v>1581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316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316</v>
      </c>
      <c r="BM159" s="215" t="s">
        <v>1582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1583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328</v>
      </c>
      <c r="D161" s="204" t="s">
        <v>161</v>
      </c>
      <c r="E161" s="205" t="s">
        <v>1584</v>
      </c>
      <c r="F161" s="206" t="s">
        <v>1585</v>
      </c>
      <c r="G161" s="207" t="s">
        <v>582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316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316</v>
      </c>
      <c r="BM161" s="215" t="s">
        <v>1586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1587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8UkxMsR/XvjjlKx8khpCJ7RazOAQ6NQKsrNIGZTWWmq1oxj5nDJNOUSuTWuadV5zoOiDMT3vVKT4ev19XvlimQ==" hashValue="QhgvBQhUT0TmDBOJidXgLXm11Tyf8aIDTC3PXtCjCZ66NJmYQoDl6shdnS2IpFfDhAm1chIruI+mHD2FKivcNg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1596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13 - ÚT byt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257/14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1431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1432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1433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1434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13 - ÚT byt č.4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257/14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607</v>
      </c>
      <c r="F85" s="191" t="s">
        <v>608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1435</v>
      </c>
      <c r="F86" s="202" t="s">
        <v>1436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423</v>
      </c>
      <c r="D87" s="204" t="s">
        <v>161</v>
      </c>
      <c r="E87" s="205" t="s">
        <v>1437</v>
      </c>
      <c r="F87" s="206" t="s">
        <v>1438</v>
      </c>
      <c r="G87" s="207" t="s">
        <v>1439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316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316</v>
      </c>
      <c r="BM87" s="215" t="s">
        <v>1440</v>
      </c>
    </row>
    <row r="88" s="2" customFormat="1">
      <c r="A88" s="38"/>
      <c r="B88" s="39"/>
      <c r="C88" s="40"/>
      <c r="D88" s="217" t="s">
        <v>169</v>
      </c>
      <c r="E88" s="40"/>
      <c r="F88" s="218" t="s">
        <v>1438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1441</v>
      </c>
      <c r="E89" s="40"/>
      <c r="F89" s="272" t="s">
        <v>1442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1441</v>
      </c>
      <c r="AU89" s="17" t="s">
        <v>167</v>
      </c>
    </row>
    <row r="90" s="2" customFormat="1" ht="24.15" customHeight="1">
      <c r="A90" s="38"/>
      <c r="B90" s="39"/>
      <c r="C90" s="204" t="s">
        <v>377</v>
      </c>
      <c r="D90" s="204" t="s">
        <v>161</v>
      </c>
      <c r="E90" s="205" t="s">
        <v>1443</v>
      </c>
      <c r="F90" s="206" t="s">
        <v>1444</v>
      </c>
      <c r="G90" s="207" t="s">
        <v>1439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316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316</v>
      </c>
      <c r="BM90" s="215" t="s">
        <v>1445</v>
      </c>
    </row>
    <row r="91" s="2" customFormat="1">
      <c r="A91" s="38"/>
      <c r="B91" s="39"/>
      <c r="C91" s="40"/>
      <c r="D91" s="217" t="s">
        <v>169</v>
      </c>
      <c r="E91" s="40"/>
      <c r="F91" s="218" t="s">
        <v>1446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482</v>
      </c>
      <c r="D92" s="204" t="s">
        <v>161</v>
      </c>
      <c r="E92" s="205" t="s">
        <v>1447</v>
      </c>
      <c r="F92" s="206" t="s">
        <v>1448</v>
      </c>
      <c r="G92" s="207" t="s">
        <v>1439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316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316</v>
      </c>
      <c r="BM92" s="215" t="s">
        <v>1597</v>
      </c>
    </row>
    <row r="93" s="2" customFormat="1">
      <c r="A93" s="38"/>
      <c r="B93" s="39"/>
      <c r="C93" s="40"/>
      <c r="D93" s="217" t="s">
        <v>169</v>
      </c>
      <c r="E93" s="40"/>
      <c r="F93" s="218" t="s">
        <v>1450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401</v>
      </c>
      <c r="D94" s="204" t="s">
        <v>161</v>
      </c>
      <c r="E94" s="205" t="s">
        <v>1451</v>
      </c>
      <c r="F94" s="206" t="s">
        <v>1452</v>
      </c>
      <c r="G94" s="207" t="s">
        <v>1439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316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316</v>
      </c>
      <c r="BM94" s="215" t="s">
        <v>1453</v>
      </c>
    </row>
    <row r="95" s="2" customFormat="1">
      <c r="A95" s="38"/>
      <c r="B95" s="39"/>
      <c r="C95" s="40"/>
      <c r="D95" s="217" t="s">
        <v>169</v>
      </c>
      <c r="E95" s="40"/>
      <c r="F95" s="218" t="s">
        <v>1454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464</v>
      </c>
      <c r="D96" s="204" t="s">
        <v>161</v>
      </c>
      <c r="E96" s="205" t="s">
        <v>1455</v>
      </c>
      <c r="F96" s="206" t="s">
        <v>1456</v>
      </c>
      <c r="G96" s="207" t="s">
        <v>275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316</v>
      </c>
      <c r="BM96" s="215" t="s">
        <v>1457</v>
      </c>
    </row>
    <row r="97" s="2" customFormat="1">
      <c r="A97" s="38"/>
      <c r="B97" s="39"/>
      <c r="C97" s="40"/>
      <c r="D97" s="217" t="s">
        <v>169</v>
      </c>
      <c r="E97" s="40"/>
      <c r="F97" s="218" t="s">
        <v>1458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459</v>
      </c>
      <c r="D98" s="204" t="s">
        <v>161</v>
      </c>
      <c r="E98" s="205" t="s">
        <v>1459</v>
      </c>
      <c r="F98" s="206" t="s">
        <v>1460</v>
      </c>
      <c r="G98" s="207" t="s">
        <v>626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316</v>
      </c>
      <c r="BM98" s="215" t="s">
        <v>1461</v>
      </c>
    </row>
    <row r="99" s="2" customFormat="1">
      <c r="A99" s="38"/>
      <c r="B99" s="39"/>
      <c r="C99" s="40"/>
      <c r="D99" s="217" t="s">
        <v>169</v>
      </c>
      <c r="E99" s="40"/>
      <c r="F99" s="218" t="s">
        <v>1462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1463</v>
      </c>
      <c r="F100" s="202" t="s">
        <v>1464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87</v>
      </c>
      <c r="D101" s="204" t="s">
        <v>161</v>
      </c>
      <c r="E101" s="205" t="s">
        <v>1465</v>
      </c>
      <c r="F101" s="206" t="s">
        <v>1466</v>
      </c>
      <c r="G101" s="207" t="s">
        <v>275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316</v>
      </c>
      <c r="BM101" s="215" t="s">
        <v>1467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1468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90</v>
      </c>
      <c r="D103" s="204" t="s">
        <v>161</v>
      </c>
      <c r="E103" s="205" t="s">
        <v>1469</v>
      </c>
      <c r="F103" s="206" t="s">
        <v>1470</v>
      </c>
      <c r="G103" s="207" t="s">
        <v>275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316</v>
      </c>
      <c r="BM103" s="215" t="s">
        <v>1471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1472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1473</v>
      </c>
      <c r="F105" s="206" t="s">
        <v>1474</v>
      </c>
      <c r="G105" s="207" t="s">
        <v>275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316</v>
      </c>
      <c r="BM105" s="215" t="s">
        <v>1475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1476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93</v>
      </c>
      <c r="D107" s="204" t="s">
        <v>161</v>
      </c>
      <c r="E107" s="205" t="s">
        <v>1477</v>
      </c>
      <c r="F107" s="206" t="s">
        <v>1478</v>
      </c>
      <c r="G107" s="207" t="s">
        <v>626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316</v>
      </c>
      <c r="BM107" s="215" t="s">
        <v>1479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1480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1481</v>
      </c>
      <c r="F109" s="202" t="s">
        <v>1482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372</v>
      </c>
      <c r="D110" s="204" t="s">
        <v>161</v>
      </c>
      <c r="E110" s="205" t="s">
        <v>1483</v>
      </c>
      <c r="F110" s="206" t="s">
        <v>1484</v>
      </c>
      <c r="G110" s="207" t="s">
        <v>1414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316</v>
      </c>
      <c r="BM110" s="215" t="s">
        <v>1485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1484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1486</v>
      </c>
      <c r="F112" s="206" t="s">
        <v>1487</v>
      </c>
      <c r="G112" s="207" t="s">
        <v>1439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316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316</v>
      </c>
      <c r="BM112" s="215" t="s">
        <v>1488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1489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205</v>
      </c>
      <c r="D114" s="204" t="s">
        <v>161</v>
      </c>
      <c r="E114" s="205" t="s">
        <v>1490</v>
      </c>
      <c r="F114" s="206" t="s">
        <v>1491</v>
      </c>
      <c r="G114" s="207" t="s">
        <v>751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316</v>
      </c>
      <c r="BM114" s="215" t="s">
        <v>1492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1493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208</v>
      </c>
      <c r="D116" s="204" t="s">
        <v>161</v>
      </c>
      <c r="E116" s="205" t="s">
        <v>1494</v>
      </c>
      <c r="F116" s="206" t="s">
        <v>1495</v>
      </c>
      <c r="G116" s="207" t="s">
        <v>751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316</v>
      </c>
      <c r="BM116" s="215" t="s">
        <v>1496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1497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344</v>
      </c>
      <c r="D118" s="204" t="s">
        <v>161</v>
      </c>
      <c r="E118" s="205" t="s">
        <v>1498</v>
      </c>
      <c r="F118" s="206" t="s">
        <v>1499</v>
      </c>
      <c r="G118" s="207" t="s">
        <v>751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316</v>
      </c>
      <c r="BM118" s="215" t="s">
        <v>1500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1501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366</v>
      </c>
      <c r="D120" s="204" t="s">
        <v>161</v>
      </c>
      <c r="E120" s="205" t="s">
        <v>1502</v>
      </c>
      <c r="F120" s="206" t="s">
        <v>1503</v>
      </c>
      <c r="G120" s="207" t="s">
        <v>751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316</v>
      </c>
      <c r="BM120" s="215" t="s">
        <v>1504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1505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265</v>
      </c>
      <c r="D122" s="204" t="s">
        <v>161</v>
      </c>
      <c r="E122" s="205" t="s">
        <v>1506</v>
      </c>
      <c r="F122" s="206" t="s">
        <v>1507</v>
      </c>
      <c r="G122" s="207" t="s">
        <v>751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316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316</v>
      </c>
      <c r="BM122" s="215" t="s">
        <v>1508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1509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1510</v>
      </c>
      <c r="F124" s="206" t="s">
        <v>1511</v>
      </c>
      <c r="G124" s="207" t="s">
        <v>751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316</v>
      </c>
      <c r="BM124" s="215" t="s">
        <v>1512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1513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197</v>
      </c>
      <c r="D126" s="204" t="s">
        <v>161</v>
      </c>
      <c r="E126" s="205" t="s">
        <v>1514</v>
      </c>
      <c r="F126" s="206" t="s">
        <v>1515</v>
      </c>
      <c r="G126" s="207" t="s">
        <v>751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316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316</v>
      </c>
      <c r="BM126" s="215" t="s">
        <v>1516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1517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356</v>
      </c>
      <c r="D128" s="204" t="s">
        <v>161</v>
      </c>
      <c r="E128" s="205" t="s">
        <v>1518</v>
      </c>
      <c r="F128" s="206" t="s">
        <v>1519</v>
      </c>
      <c r="G128" s="207" t="s">
        <v>751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316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316</v>
      </c>
      <c r="BM128" s="215" t="s">
        <v>1520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1521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1522</v>
      </c>
      <c r="F130" s="206" t="s">
        <v>1523</v>
      </c>
      <c r="G130" s="207" t="s">
        <v>751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316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316</v>
      </c>
      <c r="BM130" s="215" t="s">
        <v>1524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1525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351</v>
      </c>
      <c r="D132" s="204" t="s">
        <v>161</v>
      </c>
      <c r="E132" s="205" t="s">
        <v>1526</v>
      </c>
      <c r="F132" s="206" t="s">
        <v>1527</v>
      </c>
      <c r="G132" s="207" t="s">
        <v>751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316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316</v>
      </c>
      <c r="BM132" s="215" t="s">
        <v>1528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1529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255</v>
      </c>
      <c r="D134" s="204" t="s">
        <v>161</v>
      </c>
      <c r="E134" s="205" t="s">
        <v>1530</v>
      </c>
      <c r="F134" s="206" t="s">
        <v>1531</v>
      </c>
      <c r="G134" s="207" t="s">
        <v>751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316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316</v>
      </c>
      <c r="BM134" s="215" t="s">
        <v>1532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1533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361</v>
      </c>
      <c r="D136" s="204" t="s">
        <v>161</v>
      </c>
      <c r="E136" s="205" t="s">
        <v>1534</v>
      </c>
      <c r="F136" s="206" t="s">
        <v>1535</v>
      </c>
      <c r="G136" s="207" t="s">
        <v>751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316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316</v>
      </c>
      <c r="BM136" s="215" t="s">
        <v>1536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1537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1538</v>
      </c>
      <c r="F138" s="206" t="s">
        <v>1539</v>
      </c>
      <c r="G138" s="207" t="s">
        <v>626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316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316</v>
      </c>
      <c r="BM138" s="215" t="s">
        <v>1540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1541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1542</v>
      </c>
      <c r="F140" s="202" t="s">
        <v>1543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471</v>
      </c>
      <c r="D141" s="204" t="s">
        <v>161</v>
      </c>
      <c r="E141" s="205" t="s">
        <v>1544</v>
      </c>
      <c r="F141" s="206" t="s">
        <v>1545</v>
      </c>
      <c r="G141" s="207" t="s">
        <v>751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316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316</v>
      </c>
      <c r="BM141" s="215" t="s">
        <v>1598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1547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477</v>
      </c>
      <c r="D143" s="204" t="s">
        <v>161</v>
      </c>
      <c r="E143" s="205" t="s">
        <v>1548</v>
      </c>
      <c r="F143" s="206" t="s">
        <v>1549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316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316</v>
      </c>
      <c r="BM143" s="215" t="s">
        <v>1599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1551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96</v>
      </c>
      <c r="D145" s="204" t="s">
        <v>161</v>
      </c>
      <c r="E145" s="205" t="s">
        <v>1552</v>
      </c>
      <c r="F145" s="206" t="s">
        <v>1553</v>
      </c>
      <c r="G145" s="207" t="s">
        <v>751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316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316</v>
      </c>
      <c r="BM145" s="215" t="s">
        <v>1554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1555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1556</v>
      </c>
      <c r="F147" s="206" t="s">
        <v>1557</v>
      </c>
      <c r="G147" s="207" t="s">
        <v>751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316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316</v>
      </c>
      <c r="BM147" s="215" t="s">
        <v>1558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1559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1560</v>
      </c>
      <c r="F149" s="206" t="s">
        <v>1561</v>
      </c>
      <c r="G149" s="207" t="s">
        <v>751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316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316</v>
      </c>
      <c r="BM149" s="215" t="s">
        <v>1562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1563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316</v>
      </c>
      <c r="D151" s="204" t="s">
        <v>161</v>
      </c>
      <c r="E151" s="205" t="s">
        <v>1564</v>
      </c>
      <c r="F151" s="206" t="s">
        <v>1565</v>
      </c>
      <c r="G151" s="207" t="s">
        <v>751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316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316</v>
      </c>
      <c r="BM151" s="215" t="s">
        <v>1566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1567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321</v>
      </c>
      <c r="D153" s="204" t="s">
        <v>161</v>
      </c>
      <c r="E153" s="205" t="s">
        <v>1568</v>
      </c>
      <c r="F153" s="206" t="s">
        <v>1569</v>
      </c>
      <c r="G153" s="207" t="s">
        <v>751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316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316</v>
      </c>
      <c r="BM153" s="215" t="s">
        <v>1570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1571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323</v>
      </c>
      <c r="D155" s="204" t="s">
        <v>161</v>
      </c>
      <c r="E155" s="205" t="s">
        <v>1572</v>
      </c>
      <c r="F155" s="206" t="s">
        <v>1573</v>
      </c>
      <c r="G155" s="207" t="s">
        <v>751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316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316</v>
      </c>
      <c r="BM155" s="215" t="s">
        <v>1574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1575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333</v>
      </c>
      <c r="D157" s="204" t="s">
        <v>161</v>
      </c>
      <c r="E157" s="205" t="s">
        <v>1576</v>
      </c>
      <c r="F157" s="206" t="s">
        <v>1577</v>
      </c>
      <c r="G157" s="207" t="s">
        <v>751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316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316</v>
      </c>
      <c r="BM157" s="215" t="s">
        <v>1578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1579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1097</v>
      </c>
      <c r="D159" s="204" t="s">
        <v>161</v>
      </c>
      <c r="E159" s="205" t="s">
        <v>1580</v>
      </c>
      <c r="F159" s="206" t="s">
        <v>1581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316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316</v>
      </c>
      <c r="BM159" s="215" t="s">
        <v>1582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1583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328</v>
      </c>
      <c r="D161" s="204" t="s">
        <v>161</v>
      </c>
      <c r="E161" s="205" t="s">
        <v>1584</v>
      </c>
      <c r="F161" s="206" t="s">
        <v>1585</v>
      </c>
      <c r="G161" s="207" t="s">
        <v>582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316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316</v>
      </c>
      <c r="BM161" s="215" t="s">
        <v>1586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1587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Ys9ZGNP2cTekBtb/gaQ8N0JSint/GDfWqtvppTUZE9N2TqFlX3CezA02hDWIgnw2Lgs7Yb4p4yX1mg3fQE+U7Q==" hashValue="7bbLxKcH3qsXqUh0TGMnEn4KeSUR15E48Fkxf+l+4OMz664jFOOrd7u9dCAwtV3hfseHDfYanm89Wo1HT/a8qA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ROUND((SUM(BE82:BE94)),  2)</f>
        <v>0</v>
      </c>
      <c r="G33" s="38"/>
      <c r="H33" s="38"/>
      <c r="I33" s="148">
        <v>0.20999999999999999</v>
      </c>
      <c r="J33" s="147">
        <f>ROUND(((SUM(BE82:BE94))*I33),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ROUND((SUM(BF82:BF94)),  2)</f>
        <v>0</v>
      </c>
      <c r="G34" s="38"/>
      <c r="H34" s="38"/>
      <c r="I34" s="148">
        <v>0.14999999999999999</v>
      </c>
      <c r="J34" s="147">
        <f>ROUND(((SUM(BF82:BF94))*I34),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ROUND((SUM(BG82:BG94)),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ROUND((SUM(BH82:BH94)),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ROUND((SUM(BI82:BI94)),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15 - Vedlejší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257/14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1601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1602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1603</v>
      </c>
      <c r="E62" s="174"/>
      <c r="F62" s="174"/>
      <c r="G62" s="174"/>
      <c r="H62" s="174"/>
      <c r="I62" s="174"/>
      <c r="J62" s="175">
        <f>J88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142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Regenerace bytového fondu Mírová osada - ulic Koněvova a Zapletalova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15 - Vedlejší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Zapletalova 257/14</v>
      </c>
      <c r="G76" s="40"/>
      <c r="H76" s="40"/>
      <c r="I76" s="32" t="s">
        <v>23</v>
      </c>
      <c r="J76" s="72" t="str">
        <f>IF(J12="","",J12)</f>
        <v>23. 1. 2021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Statutární město Ostrava, obvod Slezská Ostrava</v>
      </c>
      <c r="G78" s="40"/>
      <c r="H78" s="40"/>
      <c r="I78" s="32" t="s">
        <v>31</v>
      </c>
      <c r="J78" s="36" t="str">
        <f>E21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Made 4 BIM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143</v>
      </c>
      <c r="D81" s="180" t="s">
        <v>56</v>
      </c>
      <c r="E81" s="180" t="s">
        <v>52</v>
      </c>
      <c r="F81" s="180" t="s">
        <v>53</v>
      </c>
      <c r="G81" s="180" t="s">
        <v>144</v>
      </c>
      <c r="H81" s="180" t="s">
        <v>145</v>
      </c>
      <c r="I81" s="180" t="s">
        <v>146</v>
      </c>
      <c r="J81" s="180" t="s">
        <v>120</v>
      </c>
      <c r="K81" s="181" t="s">
        <v>147</v>
      </c>
      <c r="L81" s="182"/>
      <c r="M81" s="92" t="s">
        <v>19</v>
      </c>
      <c r="N81" s="93" t="s">
        <v>41</v>
      </c>
      <c r="O81" s="93" t="s">
        <v>148</v>
      </c>
      <c r="P81" s="93" t="s">
        <v>149</v>
      </c>
      <c r="Q81" s="93" t="s">
        <v>150</v>
      </c>
      <c r="R81" s="93" t="s">
        <v>151</v>
      </c>
      <c r="S81" s="93" t="s">
        <v>152</v>
      </c>
      <c r="T81" s="94" t="s">
        <v>153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154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70</v>
      </c>
      <c r="AU82" s="17" t="s">
        <v>121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70</v>
      </c>
      <c r="E83" s="191" t="s">
        <v>1604</v>
      </c>
      <c r="F83" s="191" t="s">
        <v>1605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P84+P88</f>
        <v>0</v>
      </c>
      <c r="Q83" s="196"/>
      <c r="R83" s="197">
        <f>R84+R88</f>
        <v>0</v>
      </c>
      <c r="S83" s="196"/>
      <c r="T83" s="198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208</v>
      </c>
      <c r="AT83" s="200" t="s">
        <v>70</v>
      </c>
      <c r="AU83" s="200" t="s">
        <v>71</v>
      </c>
      <c r="AY83" s="199" t="s">
        <v>157</v>
      </c>
      <c r="BK83" s="201">
        <f>BK84+BK88</f>
        <v>0</v>
      </c>
    </row>
    <row r="84" s="12" customFormat="1" ht="22.8" customHeight="1">
      <c r="A84" s="12"/>
      <c r="B84" s="188"/>
      <c r="C84" s="189"/>
      <c r="D84" s="190" t="s">
        <v>70</v>
      </c>
      <c r="E84" s="202" t="s">
        <v>1606</v>
      </c>
      <c r="F84" s="202" t="s">
        <v>1607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SUM(P85:P87)</f>
        <v>0</v>
      </c>
      <c r="Q84" s="196"/>
      <c r="R84" s="197">
        <f>SUM(R85:R87)</f>
        <v>0</v>
      </c>
      <c r="S84" s="196"/>
      <c r="T84" s="198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208</v>
      </c>
      <c r="AT84" s="200" t="s">
        <v>70</v>
      </c>
      <c r="AU84" s="200" t="s">
        <v>79</v>
      </c>
      <c r="AY84" s="199" t="s">
        <v>157</v>
      </c>
      <c r="BK84" s="201">
        <f>SUM(BK85:BK87)</f>
        <v>0</v>
      </c>
    </row>
    <row r="85" s="2" customFormat="1" ht="14.4" customHeight="1">
      <c r="A85" s="38"/>
      <c r="B85" s="39"/>
      <c r="C85" s="204" t="s">
        <v>79</v>
      </c>
      <c r="D85" s="204" t="s">
        <v>161</v>
      </c>
      <c r="E85" s="205" t="s">
        <v>1608</v>
      </c>
      <c r="F85" s="206" t="s">
        <v>1607</v>
      </c>
      <c r="G85" s="207" t="s">
        <v>1439</v>
      </c>
      <c r="H85" s="208">
        <v>1</v>
      </c>
      <c r="I85" s="209"/>
      <c r="J85" s="210">
        <f>ROUND(I85*H85,2)</f>
        <v>0</v>
      </c>
      <c r="K85" s="206" t="s">
        <v>165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1609</v>
      </c>
      <c r="AT85" s="215" t="s">
        <v>161</v>
      </c>
      <c r="AU85" s="215" t="s">
        <v>167</v>
      </c>
      <c r="AY85" s="17" t="s">
        <v>157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167</v>
      </c>
      <c r="BK85" s="216">
        <f>ROUND(I85*H85,2)</f>
        <v>0</v>
      </c>
      <c r="BL85" s="17" t="s">
        <v>1609</v>
      </c>
      <c r="BM85" s="215" t="s">
        <v>1610</v>
      </c>
    </row>
    <row r="86" s="2" customFormat="1">
      <c r="A86" s="38"/>
      <c r="B86" s="39"/>
      <c r="C86" s="40"/>
      <c r="D86" s="217" t="s">
        <v>169</v>
      </c>
      <c r="E86" s="40"/>
      <c r="F86" s="218" t="s">
        <v>1611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169</v>
      </c>
      <c r="AU86" s="17" t="s">
        <v>167</v>
      </c>
    </row>
    <row r="87" s="2" customFormat="1">
      <c r="A87" s="38"/>
      <c r="B87" s="39"/>
      <c r="C87" s="40"/>
      <c r="D87" s="217" t="s">
        <v>1441</v>
      </c>
      <c r="E87" s="40"/>
      <c r="F87" s="272" t="s">
        <v>1612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1441</v>
      </c>
      <c r="AU87" s="17" t="s">
        <v>167</v>
      </c>
    </row>
    <row r="88" s="12" customFormat="1" ht="22.8" customHeight="1">
      <c r="A88" s="12"/>
      <c r="B88" s="188"/>
      <c r="C88" s="189"/>
      <c r="D88" s="190" t="s">
        <v>70</v>
      </c>
      <c r="E88" s="202" t="s">
        <v>1613</v>
      </c>
      <c r="F88" s="202" t="s">
        <v>1614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SUM(P89:P94)</f>
        <v>0</v>
      </c>
      <c r="Q88" s="196"/>
      <c r="R88" s="197">
        <f>SUM(R89:R94)</f>
        <v>0</v>
      </c>
      <c r="S88" s="196"/>
      <c r="T88" s="198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208</v>
      </c>
      <c r="AT88" s="200" t="s">
        <v>70</v>
      </c>
      <c r="AU88" s="200" t="s">
        <v>79</v>
      </c>
      <c r="AY88" s="199" t="s">
        <v>157</v>
      </c>
      <c r="BK88" s="201">
        <f>SUM(BK89:BK94)</f>
        <v>0</v>
      </c>
    </row>
    <row r="89" s="2" customFormat="1" ht="14.4" customHeight="1">
      <c r="A89" s="38"/>
      <c r="B89" s="39"/>
      <c r="C89" s="204" t="s">
        <v>167</v>
      </c>
      <c r="D89" s="204" t="s">
        <v>161</v>
      </c>
      <c r="E89" s="205" t="s">
        <v>1615</v>
      </c>
      <c r="F89" s="206" t="s">
        <v>1616</v>
      </c>
      <c r="G89" s="207" t="s">
        <v>1439</v>
      </c>
      <c r="H89" s="208">
        <v>1</v>
      </c>
      <c r="I89" s="209"/>
      <c r="J89" s="210">
        <f>ROUND(I89*H89,2)</f>
        <v>0</v>
      </c>
      <c r="K89" s="206" t="s">
        <v>165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1609</v>
      </c>
      <c r="AT89" s="215" t="s">
        <v>161</v>
      </c>
      <c r="AU89" s="215" t="s">
        <v>167</v>
      </c>
      <c r="AY89" s="17" t="s">
        <v>157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167</v>
      </c>
      <c r="BK89" s="216">
        <f>ROUND(I89*H89,2)</f>
        <v>0</v>
      </c>
      <c r="BL89" s="17" t="s">
        <v>1609</v>
      </c>
      <c r="BM89" s="215" t="s">
        <v>1617</v>
      </c>
    </row>
    <row r="90" s="2" customFormat="1">
      <c r="A90" s="38"/>
      <c r="B90" s="39"/>
      <c r="C90" s="40"/>
      <c r="D90" s="217" t="s">
        <v>169</v>
      </c>
      <c r="E90" s="40"/>
      <c r="F90" s="218" t="s">
        <v>1616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169</v>
      </c>
      <c r="AU90" s="17" t="s">
        <v>167</v>
      </c>
    </row>
    <row r="91" s="2" customFormat="1">
      <c r="A91" s="38"/>
      <c r="B91" s="39"/>
      <c r="C91" s="40"/>
      <c r="D91" s="217" t="s">
        <v>1441</v>
      </c>
      <c r="E91" s="40"/>
      <c r="F91" s="272" t="s">
        <v>1618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1441</v>
      </c>
      <c r="AU91" s="17" t="s">
        <v>167</v>
      </c>
    </row>
    <row r="92" s="2" customFormat="1" ht="14.4" customHeight="1">
      <c r="A92" s="38"/>
      <c r="B92" s="39"/>
      <c r="C92" s="204" t="s">
        <v>197</v>
      </c>
      <c r="D92" s="204" t="s">
        <v>161</v>
      </c>
      <c r="E92" s="205" t="s">
        <v>1619</v>
      </c>
      <c r="F92" s="206" t="s">
        <v>1620</v>
      </c>
      <c r="G92" s="207" t="s">
        <v>1439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1609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1609</v>
      </c>
      <c r="BM92" s="215" t="s">
        <v>1621</v>
      </c>
    </row>
    <row r="93" s="2" customFormat="1">
      <c r="A93" s="38"/>
      <c r="B93" s="39"/>
      <c r="C93" s="40"/>
      <c r="D93" s="217" t="s">
        <v>169</v>
      </c>
      <c r="E93" s="40"/>
      <c r="F93" s="218" t="s">
        <v>1620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>
      <c r="A94" s="38"/>
      <c r="B94" s="39"/>
      <c r="C94" s="40"/>
      <c r="D94" s="217" t="s">
        <v>1441</v>
      </c>
      <c r="E94" s="40"/>
      <c r="F94" s="272" t="s">
        <v>1622</v>
      </c>
      <c r="G94" s="40"/>
      <c r="H94" s="40"/>
      <c r="I94" s="219"/>
      <c r="J94" s="40"/>
      <c r="K94" s="40"/>
      <c r="L94" s="44"/>
      <c r="M94" s="268"/>
      <c r="N94" s="269"/>
      <c r="O94" s="270"/>
      <c r="P94" s="270"/>
      <c r="Q94" s="270"/>
      <c r="R94" s="270"/>
      <c r="S94" s="270"/>
      <c r="T94" s="271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1441</v>
      </c>
      <c r="AU94" s="17" t="s">
        <v>167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J6iQaUV6qFYQfgtpXOvBPkpUzKrE465DyxRDhEsDb5g+ENl5/IfxAvSOm7jznb6s6WdifCfwWEuGlKp3tcXXGA==" hashValue="gvkkb5ExKDDV+cLN8tvWhQzFjAQA+t8jFNasKP3Ji3y6i2IVeuL3TwQngvPk/uNNrEFWEcCQBYqU59BJhkdNrw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2021-06-17T20:24:06Z</dcterms:created>
  <dcterms:modified xsi:type="dcterms:W3CDTF">2021-06-17T20:24:22Z</dcterms:modified>
</cp:coreProperties>
</file>