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budovy'!$C$98:$K$1076</definedName>
    <definedName name="_xlnm.Print_Area" localSheetId="1">'01 - zateplení obálky budovy'!$C$86:$K$1076</definedName>
    <definedName name="_xlnm.Print_Titles" localSheetId="1">'01 - zateplení obálky budovy'!$98:$98</definedName>
    <definedName name="_xlnm._FilterDatabase" localSheetId="2" hidden="1">'02 - sanace suterénu'!$C$92:$K$243</definedName>
    <definedName name="_xlnm.Print_Area" localSheetId="2">'02 - sanace suterénu'!$C$80:$K$243</definedName>
    <definedName name="_xlnm.Print_Titles" localSheetId="2">'02 - sanace suterénu'!$92:$92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1" r="AY64"/>
  <c r="AX64"/>
  <c i="11" r="J37"/>
  <c r="J36"/>
  <c r="J35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3" r="J37"/>
  <c r="J36"/>
  <c i="1" r="AY56"/>
  <c i="3" r="J35"/>
  <c i="1" r="AX56"/>
  <c i="3"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T222"/>
  <c r="R223"/>
  <c r="R222"/>
  <c r="P223"/>
  <c r="P222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T121"/>
  <c r="R122"/>
  <c r="R121"/>
  <c r="P122"/>
  <c r="P121"/>
  <c r="BI118"/>
  <c r="BH118"/>
  <c r="BG118"/>
  <c r="BE118"/>
  <c r="T118"/>
  <c r="T117"/>
  <c r="R118"/>
  <c r="R117"/>
  <c r="P118"/>
  <c r="P117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2" r="J37"/>
  <c r="J36"/>
  <c i="1" r="AY55"/>
  <c i="2" r="J35"/>
  <c i="1" r="AX55"/>
  <c i="2" r="BI1073"/>
  <c r="BH1073"/>
  <c r="BG1073"/>
  <c r="BE1073"/>
  <c r="T1073"/>
  <c r="R1073"/>
  <c r="P1073"/>
  <c r="BI1069"/>
  <c r="BH1069"/>
  <c r="BG1069"/>
  <c r="BE1069"/>
  <c r="T1069"/>
  <c r="R1069"/>
  <c r="P1069"/>
  <c r="BI1066"/>
  <c r="BH1066"/>
  <c r="BG1066"/>
  <c r="BE1066"/>
  <c r="T1066"/>
  <c r="R1066"/>
  <c r="P1066"/>
  <c r="BI1064"/>
  <c r="BH1064"/>
  <c r="BG1064"/>
  <c r="BE1064"/>
  <c r="T1064"/>
  <c r="R1064"/>
  <c r="P1064"/>
  <c r="BI1062"/>
  <c r="BH1062"/>
  <c r="BG1062"/>
  <c r="BE1062"/>
  <c r="T1062"/>
  <c r="R1062"/>
  <c r="P1062"/>
  <c r="BI1060"/>
  <c r="BH1060"/>
  <c r="BG1060"/>
  <c r="BE1060"/>
  <c r="T1060"/>
  <c r="R1060"/>
  <c r="P1060"/>
  <c r="BI1056"/>
  <c r="BH1056"/>
  <c r="BG1056"/>
  <c r="BE1056"/>
  <c r="T1056"/>
  <c r="R1056"/>
  <c r="P1056"/>
  <c r="BI1053"/>
  <c r="BH1053"/>
  <c r="BG1053"/>
  <c r="BE1053"/>
  <c r="T1053"/>
  <c r="R1053"/>
  <c r="P1053"/>
  <c r="BI1051"/>
  <c r="BH1051"/>
  <c r="BG1051"/>
  <c r="BE1051"/>
  <c r="T1051"/>
  <c r="R1051"/>
  <c r="P1051"/>
  <c r="BI1048"/>
  <c r="BH1048"/>
  <c r="BG1048"/>
  <c r="BE1048"/>
  <c r="T1048"/>
  <c r="R1048"/>
  <c r="P1048"/>
  <c r="BI1037"/>
  <c r="BH1037"/>
  <c r="BG1037"/>
  <c r="BE1037"/>
  <c r="T1037"/>
  <c r="R1037"/>
  <c r="P1037"/>
  <c r="BI1035"/>
  <c r="BH1035"/>
  <c r="BG1035"/>
  <c r="BE1035"/>
  <c r="T1035"/>
  <c r="R1035"/>
  <c r="P1035"/>
  <c r="BI1032"/>
  <c r="BH1032"/>
  <c r="BG1032"/>
  <c r="BE1032"/>
  <c r="T1032"/>
  <c r="R1032"/>
  <c r="P1032"/>
  <c r="BI1028"/>
  <c r="BH1028"/>
  <c r="BG1028"/>
  <c r="BE1028"/>
  <c r="T1028"/>
  <c r="R1028"/>
  <c r="P1028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2"/>
  <c r="BH992"/>
  <c r="BG992"/>
  <c r="BE992"/>
  <c r="T992"/>
  <c r="R992"/>
  <c r="P992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6"/>
  <c r="BH976"/>
  <c r="BG976"/>
  <c r="BE976"/>
  <c r="T976"/>
  <c r="R976"/>
  <c r="P976"/>
  <c r="BI974"/>
  <c r="BH974"/>
  <c r="BG974"/>
  <c r="BE974"/>
  <c r="T974"/>
  <c r="R974"/>
  <c r="P974"/>
  <c r="BI972"/>
  <c r="BH972"/>
  <c r="BG972"/>
  <c r="BE972"/>
  <c r="T972"/>
  <c r="R972"/>
  <c r="P972"/>
  <c r="BI965"/>
  <c r="BH965"/>
  <c r="BG965"/>
  <c r="BE965"/>
  <c r="T965"/>
  <c r="R965"/>
  <c r="P965"/>
  <c r="BI961"/>
  <c r="BH961"/>
  <c r="BG961"/>
  <c r="BE961"/>
  <c r="T961"/>
  <c r="R961"/>
  <c r="P961"/>
  <c r="BI957"/>
  <c r="BH957"/>
  <c r="BG957"/>
  <c r="BE957"/>
  <c r="T957"/>
  <c r="R957"/>
  <c r="P957"/>
  <c r="BI954"/>
  <c r="BH954"/>
  <c r="BG954"/>
  <c r="BE954"/>
  <c r="T954"/>
  <c r="R954"/>
  <c r="P954"/>
  <c r="BI952"/>
  <c r="BH952"/>
  <c r="BG952"/>
  <c r="BE952"/>
  <c r="T952"/>
  <c r="R952"/>
  <c r="P952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2"/>
  <c r="BH942"/>
  <c r="BG942"/>
  <c r="BE942"/>
  <c r="T942"/>
  <c r="R942"/>
  <c r="P942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52"/>
  <c r="E7"/>
  <c r="E89"/>
  <c i="1" r="L50"/>
  <c r="AM50"/>
  <c r="AM49"/>
  <c r="L49"/>
  <c r="AM47"/>
  <c r="L47"/>
  <c r="L45"/>
  <c r="L44"/>
  <c i="14" r="BK84"/>
  <c r="J84"/>
  <c i="13" r="BK156"/>
  <c r="J149"/>
  <c r="J146"/>
  <c r="J144"/>
  <c r="BK134"/>
  <c r="J123"/>
  <c i="11" r="J156"/>
  <c i="2" r="BK1022"/>
  <c i="13" r="BK154"/>
  <c r="J108"/>
  <c i="11" r="J154"/>
  <c r="BK144"/>
  <c r="BK132"/>
  <c r="J110"/>
  <c r="BK93"/>
  <c i="10" r="J150"/>
  <c r="J121"/>
  <c i="8" r="BK105"/>
  <c r="BK103"/>
  <c i="7" r="J159"/>
  <c r="BK132"/>
  <c r="J128"/>
  <c r="J126"/>
  <c r="BK114"/>
  <c r="J103"/>
  <c r="J101"/>
  <c r="BK90"/>
  <c r="J87"/>
  <c i="6" r="J161"/>
  <c r="J128"/>
  <c r="J126"/>
  <c r="BK124"/>
  <c r="BK116"/>
  <c r="BK103"/>
  <c r="J92"/>
  <c r="BK90"/>
  <c i="5" r="J161"/>
  <c r="J149"/>
  <c r="J128"/>
  <c r="J124"/>
  <c i="4" r="J218"/>
  <c r="BK216"/>
  <c r="BK211"/>
  <c r="BK208"/>
  <c r="BK199"/>
  <c r="BK196"/>
  <c r="BK186"/>
  <c r="BK177"/>
  <c r="J170"/>
  <c r="J124"/>
  <c i="3" r="BK230"/>
  <c r="J206"/>
  <c r="BK182"/>
  <c r="BK180"/>
  <c r="J178"/>
  <c r="J166"/>
  <c r="BK161"/>
  <c r="J159"/>
  <c r="BK137"/>
  <c r="J102"/>
  <c r="J99"/>
  <c i="11" r="BK151"/>
  <c r="J144"/>
  <c i="13" r="BK115"/>
  <c r="J106"/>
  <c i="11" r="BK129"/>
  <c r="J117"/>
  <c r="BK110"/>
  <c r="BK97"/>
  <c r="BK95"/>
  <c i="2" r="BK1056"/>
  <c r="J1048"/>
  <c r="BK1037"/>
  <c r="J1028"/>
  <c r="BK1003"/>
  <c r="J976"/>
  <c r="J965"/>
  <c r="J961"/>
  <c r="BK946"/>
  <c r="J934"/>
  <c r="J892"/>
  <c r="BK833"/>
  <c r="BK777"/>
  <c r="BK661"/>
  <c r="J655"/>
  <c r="J630"/>
  <c r="BK622"/>
  <c r="BK549"/>
  <c r="BK469"/>
  <c r="J466"/>
  <c r="BK449"/>
  <c r="J369"/>
  <c r="BK342"/>
  <c r="BK320"/>
  <c r="BK228"/>
  <c r="BK185"/>
  <c r="BK133"/>
  <c r="J123"/>
  <c r="J106"/>
  <c i="13" r="BK146"/>
  <c r="BK144"/>
  <c r="BK129"/>
  <c r="J120"/>
  <c r="BK117"/>
  <c r="BK102"/>
  <c r="J100"/>
  <c r="BK97"/>
  <c r="BK93"/>
  <c i="12" r="J139"/>
  <c r="BK137"/>
  <c i="11" r="BK117"/>
  <c r="BK113"/>
  <c i="10" r="BK145"/>
  <c r="BK130"/>
  <c i="8" r="J138"/>
  <c r="BK134"/>
  <c r="BK130"/>
  <c r="BK126"/>
  <c r="BK90"/>
  <c i="7" r="J118"/>
  <c r="J116"/>
  <c r="BK101"/>
  <c r="BK92"/>
  <c i="6" r="J147"/>
  <c r="BK143"/>
  <c r="J114"/>
  <c r="J112"/>
  <c r="J96"/>
  <c i="5" r="BK141"/>
  <c r="BK126"/>
  <c r="BK114"/>
  <c r="BK112"/>
  <c r="J105"/>
  <c r="BK92"/>
  <c i="4" r="BK155"/>
  <c r="J147"/>
  <c r="J116"/>
  <c r="J112"/>
  <c r="BK97"/>
  <c r="BK91"/>
  <c i="3" r="J240"/>
  <c r="J236"/>
  <c r="BK192"/>
  <c r="J170"/>
  <c r="J110"/>
  <c r="BK108"/>
  <c r="BK102"/>
  <c i="2" r="J1066"/>
  <c r="BK942"/>
  <c r="BK905"/>
  <c r="J798"/>
  <c r="BK790"/>
  <c r="J787"/>
  <c r="BK780"/>
  <c r="BK769"/>
  <c r="BK752"/>
  <c r="J642"/>
  <c r="J459"/>
  <c r="BK426"/>
  <c r="BK102"/>
  <c i="13" r="BK139"/>
  <c r="J117"/>
  <c i="2" r="BK909"/>
  <c i="13" r="J154"/>
  <c r="BK151"/>
  <c i="11" r="J106"/>
  <c r="J104"/>
  <c i="10" r="BK135"/>
  <c r="BK124"/>
  <c r="BK116"/>
  <c r="BK109"/>
  <c r="BK107"/>
  <c r="J101"/>
  <c r="J98"/>
  <c i="8" r="J161"/>
  <c r="J159"/>
  <c r="J155"/>
  <c r="J153"/>
  <c r="J151"/>
  <c r="J149"/>
  <c r="J134"/>
  <c r="BK122"/>
  <c r="BK116"/>
  <c r="J103"/>
  <c r="J101"/>
  <c r="BK96"/>
  <c r="J94"/>
  <c i="7" r="J157"/>
  <c r="J147"/>
  <c r="J145"/>
  <c r="BK126"/>
  <c r="J114"/>
  <c r="BK112"/>
  <c r="BK105"/>
  <c r="BK94"/>
  <c r="J92"/>
  <c i="6" r="BK149"/>
  <c r="J145"/>
  <c r="J143"/>
  <c r="BK138"/>
  <c r="J136"/>
  <c r="BK122"/>
  <c r="BK98"/>
  <c i="5" r="J141"/>
  <c r="J136"/>
  <c r="BK120"/>
  <c r="J94"/>
  <c i="4" r="BK226"/>
  <c r="J224"/>
  <c r="BK220"/>
  <c r="BK213"/>
  <c r="J166"/>
  <c r="J162"/>
  <c r="BK142"/>
  <c r="BK137"/>
  <c r="BK105"/>
  <c i="3" r="J232"/>
  <c r="J230"/>
  <c r="BK226"/>
  <c r="BK144"/>
  <c r="J141"/>
  <c r="BK133"/>
  <c r="BK113"/>
  <c r="BK110"/>
  <c r="J108"/>
  <c r="J105"/>
  <c i="2" r="J901"/>
  <c r="BK879"/>
  <c r="BK851"/>
  <c r="J848"/>
  <c r="BK843"/>
  <c r="BK809"/>
  <c r="BK784"/>
  <c r="J765"/>
  <c r="J435"/>
  <c r="BK354"/>
  <c r="BK272"/>
  <c r="J130"/>
  <c r="BK123"/>
  <c r="J119"/>
  <c i="13" r="J156"/>
  <c i="12" r="J129"/>
  <c r="BK120"/>
  <c r="J115"/>
  <c i="11" r="J139"/>
  <c r="BK115"/>
  <c i="2" r="BK923"/>
  <c r="BK913"/>
  <c r="J909"/>
  <c r="BK812"/>
  <c r="J809"/>
  <c r="J805"/>
  <c r="BK798"/>
  <c r="J784"/>
  <c r="J772"/>
  <c r="BK762"/>
  <c r="J704"/>
  <c r="BK655"/>
  <c r="J634"/>
  <c r="BK618"/>
  <c r="BK564"/>
  <c r="J549"/>
  <c r="BK512"/>
  <c r="BK466"/>
  <c r="BK459"/>
  <c r="J456"/>
  <c r="J430"/>
  <c r="J405"/>
  <c r="J380"/>
  <c r="BK369"/>
  <c r="J354"/>
  <c r="J335"/>
  <c r="J304"/>
  <c i="11" r="BK149"/>
  <c r="J142"/>
  <c r="BK104"/>
  <c r="J93"/>
  <c i="10" r="BK150"/>
  <c r="BK147"/>
  <c r="J130"/>
  <c i="9" r="BK92"/>
  <c r="J85"/>
  <c i="8" r="J157"/>
  <c r="J147"/>
  <c r="J143"/>
  <c r="J141"/>
  <c r="BK136"/>
  <c r="J124"/>
  <c i="7" r="BK161"/>
  <c r="BK157"/>
  <c r="BK149"/>
  <c r="J143"/>
  <c r="J141"/>
  <c r="J124"/>
  <c r="BK107"/>
  <c r="J105"/>
  <c r="J96"/>
  <c r="J94"/>
  <c i="6" r="BK161"/>
  <c r="J157"/>
  <c r="BK141"/>
  <c r="J118"/>
  <c r="BK107"/>
  <c i="2" r="BK1064"/>
  <c i="13" r="BK149"/>
  <c i="12" r="BK117"/>
  <c i="11" r="BK100"/>
  <c r="J97"/>
  <c r="J95"/>
  <c i="10" r="J152"/>
  <c r="J143"/>
  <c i="2" r="J995"/>
  <c r="J927"/>
  <c r="BK892"/>
  <c r="J875"/>
  <c r="BK782"/>
  <c r="J780"/>
  <c r="J769"/>
  <c i="13" r="J151"/>
  <c r="BK142"/>
  <c r="BK132"/>
  <c i="11" r="J129"/>
  <c r="BK127"/>
  <c r="BK123"/>
  <c r="J120"/>
  <c i="10" r="J157"/>
  <c r="BK138"/>
  <c r="J118"/>
  <c i="9" r="J89"/>
  <c i="8" r="BK147"/>
  <c r="J126"/>
  <c r="J90"/>
  <c i="7" r="J132"/>
  <c r="BK120"/>
  <c r="BK118"/>
  <c i="6" r="BK159"/>
  <c r="BK145"/>
  <c r="BK87"/>
  <c i="5" r="J153"/>
  <c r="BK151"/>
  <c r="BK149"/>
  <c r="J143"/>
  <c r="BK118"/>
  <c r="BK110"/>
  <c r="BK105"/>
  <c i="4" r="J206"/>
  <c r="J172"/>
  <c r="J149"/>
  <c r="BK121"/>
  <c r="BK116"/>
  <c r="J114"/>
  <c r="BK112"/>
  <c r="BK95"/>
  <c i="3" r="J220"/>
  <c r="BK218"/>
  <c r="BK200"/>
  <c r="BK198"/>
  <c r="J155"/>
  <c r="BK151"/>
  <c r="J148"/>
  <c i="2" r="J1064"/>
  <c r="J1037"/>
  <c r="J1035"/>
  <c r="BK1011"/>
  <c r="J987"/>
  <c r="BK965"/>
  <c r="J952"/>
  <c r="J950"/>
  <c r="BK948"/>
  <c r="J905"/>
  <c r="J855"/>
  <c r="J851"/>
  <c r="BK836"/>
  <c r="J833"/>
  <c r="J829"/>
  <c r="J794"/>
  <c r="J790"/>
  <c i="13" r="J142"/>
  <c i="11" r="J151"/>
  <c i="2" r="BK1032"/>
  <c r="BK983"/>
  <c r="BK819"/>
  <c i="11" r="BK134"/>
  <c i="10" r="J135"/>
  <c r="BK118"/>
  <c i="9" r="BK89"/>
  <c i="8" r="BK151"/>
  <c r="BK120"/>
  <c r="J112"/>
  <c i="7" r="J149"/>
  <c r="J136"/>
  <c r="BK134"/>
  <c r="BK122"/>
  <c r="J107"/>
  <c r="J90"/>
  <c r="BK87"/>
  <c i="6" r="J153"/>
  <c r="J134"/>
  <c r="BK126"/>
  <c r="J105"/>
  <c r="J103"/>
  <c r="BK92"/>
  <c r="J90"/>
  <c i="5" r="BK159"/>
  <c r="J157"/>
  <c r="BK116"/>
  <c r="J107"/>
  <c r="BK103"/>
  <c r="J98"/>
  <c r="BK94"/>
  <c r="BK87"/>
  <c i="4" r="BK224"/>
  <c r="J222"/>
  <c r="J186"/>
  <c r="BK172"/>
  <c r="J168"/>
  <c r="J151"/>
  <c r="J140"/>
  <c r="J121"/>
  <c r="BK118"/>
  <c r="J110"/>
  <c r="BK100"/>
  <c r="J95"/>
  <c i="3" r="BK212"/>
  <c r="J200"/>
  <c r="BK166"/>
  <c r="BK141"/>
  <c r="BK129"/>
  <c r="BK96"/>
  <c i="2" r="BK1066"/>
  <c r="J1060"/>
  <c i="13" r="J95"/>
  <c i="12" r="J149"/>
  <c r="BK146"/>
  <c r="BK144"/>
  <c r="J132"/>
  <c r="BK127"/>
  <c r="J108"/>
  <c r="J106"/>
  <c r="BK104"/>
  <c r="BK102"/>
  <c r="J100"/>
  <c r="BK97"/>
  <c i="11" r="BK156"/>
  <c r="BK154"/>
  <c r="BK139"/>
  <c r="J102"/>
  <c r="J100"/>
  <c i="10" r="BK157"/>
  <c i="2" r="BK855"/>
  <c r="J843"/>
  <c r="BK839"/>
  <c r="J822"/>
  <c r="J819"/>
  <c r="J782"/>
  <c r="BK759"/>
  <c r="BK642"/>
  <c r="J638"/>
  <c r="J607"/>
  <c r="J564"/>
  <c r="BK538"/>
  <c r="J453"/>
  <c r="J426"/>
  <c r="J423"/>
  <c r="J419"/>
  <c r="J339"/>
  <c r="BK335"/>
  <c r="J320"/>
  <c r="BK278"/>
  <c r="J228"/>
  <c r="J185"/>
  <c r="BK142"/>
  <c r="BK130"/>
  <c r="J110"/>
  <c i="1" r="AS54"/>
  <c i="13" r="J137"/>
  <c r="BK127"/>
  <c r="BK123"/>
  <c r="J115"/>
  <c i="11" r="J149"/>
  <c i="2" r="J1069"/>
  <c r="J1062"/>
  <c r="J1011"/>
  <c r="J1007"/>
  <c r="BK999"/>
  <c r="BK972"/>
  <c r="J957"/>
  <c r="J954"/>
  <c r="BK952"/>
  <c r="J948"/>
  <c r="J942"/>
  <c r="J930"/>
  <c r="BK927"/>
  <c r="BK919"/>
  <c r="BK875"/>
  <c r="BK868"/>
  <c r="BK805"/>
  <c r="J802"/>
  <c r="J777"/>
  <c r="BK708"/>
  <c r="BK646"/>
  <c r="BK607"/>
  <c r="J469"/>
  <c r="BK419"/>
  <c r="BK366"/>
  <c r="BK339"/>
  <c r="J272"/>
  <c i="13" r="J139"/>
  <c r="J134"/>
  <c r="BK113"/>
  <c r="BK110"/>
  <c r="BK95"/>
  <c r="J93"/>
  <c i="12" r="BK149"/>
  <c r="BK142"/>
  <c r="BK134"/>
  <c r="BK123"/>
  <c i="11" r="BK142"/>
  <c r="J134"/>
  <c r="BK120"/>
  <c r="BK108"/>
  <c i="10" r="J133"/>
  <c r="BK121"/>
  <c r="J116"/>
  <c r="BK114"/>
  <c r="J107"/>
  <c r="J103"/>
  <c i="9" r="J92"/>
  <c i="8" r="BK159"/>
  <c r="BK153"/>
  <c r="BK143"/>
  <c r="J136"/>
  <c r="BK132"/>
  <c r="BK124"/>
  <c r="J122"/>
  <c r="J120"/>
  <c r="J118"/>
  <c r="BK114"/>
  <c r="J110"/>
  <c r="J105"/>
  <c r="J98"/>
  <c r="J96"/>
  <c i="7" r="BK159"/>
  <c r="BK155"/>
  <c r="J155"/>
  <c r="J151"/>
  <c r="BK147"/>
  <c r="BK145"/>
  <c r="BK138"/>
  <c r="BK130"/>
  <c r="BK124"/>
  <c r="BK98"/>
  <c i="6" r="J155"/>
  <c r="J151"/>
  <c r="J149"/>
  <c r="BK147"/>
  <c r="J141"/>
  <c r="BK134"/>
  <c r="J132"/>
  <c r="BK130"/>
  <c r="J124"/>
  <c r="BK120"/>
  <c r="BK101"/>
  <c r="BK96"/>
  <c r="BK94"/>
  <c r="J87"/>
  <c i="5" r="J155"/>
  <c r="BK153"/>
  <c r="J151"/>
  <c r="J147"/>
  <c r="BK145"/>
  <c r="BK134"/>
  <c r="BK132"/>
  <c r="J132"/>
  <c r="BK130"/>
  <c r="J118"/>
  <c r="BK107"/>
  <c r="J103"/>
  <c r="J101"/>
  <c r="J96"/>
  <c r="J87"/>
  <c i="4" r="BK222"/>
  <c r="BK218"/>
  <c r="J216"/>
  <c r="J211"/>
  <c r="BK204"/>
  <c r="BK201"/>
  <c r="J201"/>
  <c r="J199"/>
  <c r="J196"/>
  <c r="J194"/>
  <c r="BK189"/>
  <c r="J177"/>
  <c r="BK175"/>
  <c r="BK170"/>
  <c r="BK168"/>
  <c r="BK166"/>
  <c r="BK164"/>
  <c r="BK157"/>
  <c r="BK153"/>
  <c r="BK147"/>
  <c r="BK140"/>
  <c r="BK124"/>
  <c r="BK110"/>
  <c r="BK107"/>
  <c r="J105"/>
  <c r="J91"/>
  <c i="3" r="J226"/>
  <c r="J223"/>
  <c r="BK220"/>
  <c r="BK206"/>
  <c r="J203"/>
  <c r="BK195"/>
  <c r="BK185"/>
  <c r="BK178"/>
  <c r="BK170"/>
  <c r="J157"/>
  <c r="BK155"/>
  <c r="BK153"/>
  <c r="J137"/>
  <c r="J129"/>
  <c r="BK126"/>
  <c r="BK122"/>
  <c r="BK105"/>
  <c i="2" r="BK1053"/>
  <c r="J1032"/>
  <c r="BK1028"/>
  <c r="J1022"/>
  <c r="BK987"/>
  <c i="13" r="BK137"/>
  <c r="BK106"/>
  <c r="J132"/>
  <c i="2" r="BK1069"/>
  <c r="BK1060"/>
  <c r="BK1051"/>
  <c r="J999"/>
  <c r="J979"/>
  <c r="BK976"/>
  <c r="BK950"/>
  <c r="BK938"/>
  <c i="13" r="BK120"/>
  <c r="J97"/>
  <c i="12" r="J123"/>
  <c r="BK115"/>
  <c r="J97"/>
  <c i="2" r="BK1062"/>
  <c i="13" r="J129"/>
  <c i="11" r="J127"/>
  <c r="J115"/>
  <c r="BK106"/>
  <c i="10" r="BK155"/>
  <c r="BK143"/>
  <c r="J138"/>
  <c r="BK133"/>
  <c r="BK128"/>
  <c r="BK98"/>
  <c r="J96"/>
  <c r="J93"/>
  <c i="8" r="BK161"/>
  <c r="BK138"/>
  <c r="BK110"/>
  <c r="J107"/>
  <c r="BK94"/>
  <c r="BK92"/>
  <c r="J87"/>
  <c i="7" r="J161"/>
  <c r="J153"/>
  <c r="BK143"/>
  <c r="BK136"/>
  <c r="J134"/>
  <c r="BK128"/>
  <c r="J120"/>
  <c r="J110"/>
  <c i="6" r="BK155"/>
  <c r="J122"/>
  <c r="BK110"/>
  <c i="5" r="BK161"/>
  <c r="J138"/>
  <c r="BK122"/>
  <c r="J116"/>
  <c r="J114"/>
  <c r="J110"/>
  <c r="J90"/>
  <c i="4" r="J226"/>
  <c r="BK206"/>
  <c r="BK194"/>
  <c r="J191"/>
  <c r="J189"/>
  <c r="J164"/>
  <c r="J153"/>
  <c i="3" r="BK232"/>
  <c r="J215"/>
  <c r="J198"/>
  <c r="BK188"/>
  <c r="BK157"/>
  <c r="BK99"/>
  <c r="J96"/>
  <c i="2" r="BK1073"/>
  <c r="J1053"/>
  <c r="J1051"/>
  <c r="BK1024"/>
  <c r="J1015"/>
  <c r="J992"/>
  <c r="BK974"/>
  <c r="J972"/>
  <c r="BK957"/>
  <c r="BK934"/>
  <c r="BK930"/>
  <c r="J917"/>
  <c r="BK883"/>
  <c i="13" r="J127"/>
  <c i="11" r="J137"/>
  <c r="J113"/>
  <c i="2" r="J1019"/>
  <c r="BK995"/>
  <c r="BK901"/>
  <c i="11" r="J146"/>
  <c i="12" r="J154"/>
  <c r="J151"/>
  <c i="13" r="J113"/>
  <c r="J102"/>
  <c i="12" r="BK151"/>
  <c r="J113"/>
  <c i="2" r="J919"/>
  <c r="J883"/>
  <c r="J868"/>
  <c r="BK864"/>
  <c r="J839"/>
  <c r="BK829"/>
  <c r="BK822"/>
  <c r="J774"/>
  <c r="J762"/>
  <c r="J759"/>
  <c r="J755"/>
  <c r="J752"/>
  <c r="J708"/>
  <c r="J650"/>
  <c r="BK634"/>
  <c r="BK626"/>
  <c r="J618"/>
  <c r="J512"/>
  <c r="BK453"/>
  <c r="J449"/>
  <c r="BK435"/>
  <c r="BK430"/>
  <c r="BK423"/>
  <c r="J392"/>
  <c r="BK380"/>
  <c r="J357"/>
  <c r="J342"/>
  <c r="BK304"/>
  <c r="J278"/>
  <c r="BK110"/>
  <c r="BK106"/>
  <c r="J102"/>
  <c i="12" r="J146"/>
  <c r="BK139"/>
  <c r="BK132"/>
  <c r="BK113"/>
  <c r="J104"/>
  <c r="BK100"/>
  <c r="J95"/>
  <c r="BK93"/>
  <c i="11" r="BK137"/>
  <c r="J108"/>
  <c r="BK102"/>
  <c i="10" r="J155"/>
  <c r="J140"/>
  <c r="J105"/>
  <c i="9" r="BK85"/>
  <c i="8" r="BK155"/>
  <c r="J145"/>
  <c r="BK141"/>
  <c r="J130"/>
  <c r="J128"/>
  <c r="BK112"/>
  <c r="BK98"/>
  <c r="J92"/>
  <c r="BK87"/>
  <c i="7" r="BK153"/>
  <c r="BK151"/>
  <c r="BK141"/>
  <c r="J138"/>
  <c r="J130"/>
  <c r="J112"/>
  <c r="BK110"/>
  <c r="J98"/>
  <c i="6" r="J159"/>
  <c r="BK157"/>
  <c r="BK153"/>
  <c r="BK118"/>
  <c r="J116"/>
  <c r="BK112"/>
  <c r="J110"/>
  <c r="J107"/>
  <c r="J94"/>
  <c i="5" r="J159"/>
  <c r="BK157"/>
  <c r="J145"/>
  <c r="BK138"/>
  <c r="BK136"/>
  <c r="J130"/>
  <c r="BK128"/>
  <c r="J122"/>
  <c r="BK96"/>
  <c i="4" r="J181"/>
  <c r="BK179"/>
  <c r="BK162"/>
  <c r="BK160"/>
  <c r="J157"/>
  <c r="J155"/>
  <c r="BK151"/>
  <c r="BK144"/>
  <c r="J137"/>
  <c r="BK134"/>
  <c r="BK129"/>
  <c r="BK127"/>
  <c r="J118"/>
  <c r="BK114"/>
  <c r="J100"/>
  <c r="J93"/>
  <c i="3" r="BK240"/>
  <c r="BK236"/>
  <c r="J209"/>
  <c r="J192"/>
  <c r="J182"/>
  <c r="BK174"/>
  <c r="J161"/>
  <c r="J153"/>
  <c r="J144"/>
  <c r="J133"/>
  <c r="J126"/>
  <c r="J118"/>
  <c i="2" r="BK1035"/>
  <c r="BK1019"/>
  <c r="BK992"/>
  <c r="J983"/>
  <c r="BK979"/>
  <c r="BK961"/>
  <c r="J864"/>
  <c i="13" r="J104"/>
  <c i="12" r="J137"/>
  <c r="J120"/>
  <c r="J117"/>
  <c r="J110"/>
  <c r="BK106"/>
  <c i="11" r="J123"/>
  <c i="10" r="BK152"/>
  <c r="J147"/>
  <c r="J145"/>
  <c r="BK140"/>
  <c r="J128"/>
  <c r="J114"/>
  <c r="BK111"/>
  <c r="BK105"/>
  <c r="BK103"/>
  <c r="BK101"/>
  <c r="BK96"/>
  <c r="BK93"/>
  <c i="8" r="BK157"/>
  <c r="BK149"/>
  <c r="BK145"/>
  <c r="J132"/>
  <c r="BK128"/>
  <c r="BK118"/>
  <c r="J116"/>
  <c r="J114"/>
  <c r="BK107"/>
  <c r="BK101"/>
  <c i="7" r="J122"/>
  <c r="BK116"/>
  <c r="BK103"/>
  <c r="BK96"/>
  <c i="6" r="BK151"/>
  <c r="J138"/>
  <c r="BK136"/>
  <c r="BK132"/>
  <c r="J130"/>
  <c r="BK128"/>
  <c r="J120"/>
  <c r="BK114"/>
  <c r="BK105"/>
  <c r="J101"/>
  <c r="J98"/>
  <c i="5" r="BK155"/>
  <c r="BK147"/>
  <c r="BK143"/>
  <c r="J134"/>
  <c r="J126"/>
  <c r="BK124"/>
  <c r="J120"/>
  <c r="J112"/>
  <c r="BK101"/>
  <c r="BK98"/>
  <c r="J92"/>
  <c r="BK90"/>
  <c i="4" r="J220"/>
  <c r="J213"/>
  <c r="J208"/>
  <c r="J204"/>
  <c r="BK191"/>
  <c r="BK181"/>
  <c r="J179"/>
  <c r="J175"/>
  <c r="J160"/>
  <c r="BK149"/>
  <c r="J144"/>
  <c r="J142"/>
  <c r="J134"/>
  <c r="J129"/>
  <c r="J127"/>
  <c r="J107"/>
  <c r="J97"/>
  <c r="BK93"/>
  <c i="3" r="BK223"/>
  <c r="J218"/>
  <c r="BK215"/>
  <c r="J212"/>
  <c r="BK209"/>
  <c r="BK203"/>
  <c r="J195"/>
  <c r="J188"/>
  <c r="J185"/>
  <c r="J180"/>
  <c r="J174"/>
  <c r="BK159"/>
  <c r="J151"/>
  <c r="BK148"/>
  <c r="J122"/>
  <c r="BK118"/>
  <c r="J113"/>
  <c i="2" r="J1024"/>
  <c r="BK1015"/>
  <c r="BK1007"/>
  <c r="J1003"/>
  <c r="J974"/>
  <c r="BK954"/>
  <c r="J946"/>
  <c r="J938"/>
  <c r="J923"/>
  <c i="13" r="J110"/>
  <c r="BK104"/>
  <c r="BK100"/>
  <c i="12" r="BK156"/>
  <c r="BK154"/>
  <c r="J142"/>
  <c r="J134"/>
  <c r="BK129"/>
  <c r="J127"/>
  <c r="BK110"/>
  <c r="BK108"/>
  <c r="J102"/>
  <c r="BK95"/>
  <c r="J93"/>
  <c i="2" r="BK917"/>
  <c r="J913"/>
  <c r="J879"/>
  <c r="BK848"/>
  <c r="J836"/>
  <c r="J812"/>
  <c r="BK802"/>
  <c r="BK794"/>
  <c r="BK787"/>
  <c r="BK774"/>
  <c r="BK772"/>
  <c r="BK765"/>
  <c r="BK755"/>
  <c r="BK704"/>
  <c r="J661"/>
  <c r="BK650"/>
  <c r="J646"/>
  <c r="BK638"/>
  <c r="BK630"/>
  <c r="J626"/>
  <c r="J622"/>
  <c r="J538"/>
  <c r="BK456"/>
  <c r="BK405"/>
  <c r="BK392"/>
  <c r="J366"/>
  <c r="BK357"/>
  <c r="J142"/>
  <c r="J133"/>
  <c r="BK119"/>
  <c i="13" r="BK108"/>
  <c i="12" r="J156"/>
  <c r="J144"/>
  <c i="10" r="J124"/>
  <c r="J111"/>
  <c r="J109"/>
  <c i="11" r="BK146"/>
  <c r="J132"/>
  <c i="2" r="J1073"/>
  <c r="J1056"/>
  <c r="BK1048"/>
  <c i="14" r="F36"/>
  <c i="1" r="BC67"/>
  <c i="14" r="F37"/>
  <c i="1" r="BD67"/>
  <c i="14" r="F35"/>
  <c i="1" r="BB67"/>
  <c i="14" r="J33"/>
  <c i="1" r="AV67"/>
  <c i="10" l="1" r="T92"/>
  <c r="P127"/>
  <c r="BK142"/>
  <c r="J142"/>
  <c r="J69"/>
  <c i="12" r="R99"/>
  <c r="BK126"/>
  <c r="J126"/>
  <c r="J66"/>
  <c r="T148"/>
  <c i="11" r="P92"/>
  <c r="T99"/>
  <c r="BK131"/>
  <c r="J131"/>
  <c r="J67"/>
  <c r="P131"/>
  <c r="BK148"/>
  <c r="J148"/>
  <c r="J70"/>
  <c i="12" r="T92"/>
  <c r="T136"/>
  <c i="2" r="R629"/>
  <c r="T751"/>
  <c r="T654"/>
  <c r="T793"/>
  <c r="T804"/>
  <c r="BK838"/>
  <c r="J838"/>
  <c r="J72"/>
  <c r="T838"/>
  <c r="P978"/>
  <c r="T1034"/>
  <c r="T1068"/>
  <c i="3" r="BK125"/>
  <c r="J125"/>
  <c r="J64"/>
  <c r="R132"/>
  <c r="T165"/>
  <c r="BK191"/>
  <c i="4" r="T104"/>
  <c r="T109"/>
  <c r="T188"/>
  <c r="R203"/>
  <c i="5" r="R86"/>
  <c r="R109"/>
  <c i="6" r="T86"/>
  <c r="BK140"/>
  <c r="J140"/>
  <c r="J64"/>
  <c i="7" r="BK86"/>
  <c r="R109"/>
  <c i="8" r="BK86"/>
  <c r="BK140"/>
  <c r="J140"/>
  <c r="J64"/>
  <c i="9" r="R88"/>
  <c r="R83"/>
  <c r="R82"/>
  <c i="10" r="R100"/>
  <c r="BK132"/>
  <c r="J132"/>
  <c r="J67"/>
  <c r="T149"/>
  <c i="11" r="BK99"/>
  <c r="J99"/>
  <c r="J62"/>
  <c r="R141"/>
  <c i="12" r="P112"/>
  <c r="P136"/>
  <c i="2" r="R751"/>
  <c r="R654"/>
  <c r="R850"/>
  <c r="T929"/>
  <c r="P1034"/>
  <c r="BK1068"/>
  <c r="J1068"/>
  <c r="J79"/>
  <c i="3" r="P132"/>
  <c r="BK165"/>
  <c r="J165"/>
  <c r="J67"/>
  <c r="T177"/>
  <c i="4" r="P90"/>
  <c r="P89"/>
  <c r="BK104"/>
  <c r="J104"/>
  <c r="J63"/>
  <c r="P109"/>
  <c r="P188"/>
  <c r="P203"/>
  <c i="5" r="P109"/>
  <c i="6" r="P86"/>
  <c r="T140"/>
  <c i="7" r="R86"/>
  <c r="P140"/>
  <c i="8" r="P100"/>
  <c r="P140"/>
  <c i="10" r="P100"/>
  <c r="R127"/>
  <c r="T137"/>
  <c i="11" r="R92"/>
  <c r="T112"/>
  <c r="R131"/>
  <c r="P141"/>
  <c i="12" r="T126"/>
  <c r="BK148"/>
  <c r="J148"/>
  <c r="J70"/>
  <c i="11" r="P112"/>
  <c r="T126"/>
  <c r="R136"/>
  <c r="P148"/>
  <c i="12" r="T112"/>
  <c r="T131"/>
  <c i="2" r="P617"/>
  <c r="P101"/>
  <c r="P100"/>
  <c i="12" r="BK141"/>
  <c r="J141"/>
  <c r="J69"/>
  <c r="R131"/>
  <c r="P92"/>
  <c i="2" r="P779"/>
  <c r="BK850"/>
  <c r="J850"/>
  <c r="J73"/>
  <c r="BK956"/>
  <c r="J956"/>
  <c r="J75"/>
  <c r="BK1034"/>
  <c r="J1034"/>
  <c r="J77"/>
  <c r="P1068"/>
  <c i="3" r="P125"/>
  <c r="P94"/>
  <c r="P93"/>
  <c i="1" r="AU56"/>
  <c i="3" r="P165"/>
  <c r="P225"/>
  <c i="4" r="R139"/>
  <c i="5" r="T86"/>
  <c r="P140"/>
  <c i="6" r="BK100"/>
  <c r="J100"/>
  <c r="J62"/>
  <c r="T100"/>
  <c i="7" r="T100"/>
  <c i="8" r="T109"/>
  <c i="10" r="T100"/>
  <c r="T142"/>
  <c i="12" r="P148"/>
  <c i="11" r="R99"/>
  <c r="BK126"/>
  <c r="T136"/>
  <c i="12" r="R112"/>
  <c r="BK136"/>
  <c r="J136"/>
  <c r="J68"/>
  <c i="2" r="T617"/>
  <c r="T101"/>
  <c r="T100"/>
  <c i="12" r="BK112"/>
  <c r="J112"/>
  <c r="J63"/>
  <c r="P141"/>
  <c r="P131"/>
  <c i="2" r="BK804"/>
  <c r="J804"/>
  <c r="J70"/>
  <c r="P850"/>
  <c r="R929"/>
  <c r="R978"/>
  <c r="T1055"/>
  <c i="3" r="T125"/>
  <c r="T94"/>
  <c r="T93"/>
  <c r="BK147"/>
  <c r="J147"/>
  <c r="J66"/>
  <c r="R165"/>
  <c r="R177"/>
  <c r="T191"/>
  <c r="T190"/>
  <c i="4" r="R90"/>
  <c r="R89"/>
  <c r="P104"/>
  <c r="BK139"/>
  <c r="J139"/>
  <c r="J65"/>
  <c r="R188"/>
  <c r="P210"/>
  <c i="5" r="P86"/>
  <c r="R100"/>
  <c r="T100"/>
  <c i="6" r="BK86"/>
  <c r="P100"/>
  <c r="P140"/>
  <c i="7" r="P86"/>
  <c r="P100"/>
  <c r="R140"/>
  <c i="8" r="BK100"/>
  <c r="J100"/>
  <c r="J62"/>
  <c r="R140"/>
  <c i="9" r="P88"/>
  <c r="P83"/>
  <c r="P82"/>
  <c i="1" r="AU62"/>
  <c i="10" r="R113"/>
  <c r="R132"/>
  <c r="P142"/>
  <c i="11" r="BK92"/>
  <c r="J92"/>
  <c r="J61"/>
  <c r="R112"/>
  <c r="BK136"/>
  <c r="J136"/>
  <c r="J68"/>
  <c r="T141"/>
  <c i="12" r="BK99"/>
  <c r="J99"/>
  <c r="J62"/>
  <c r="R126"/>
  <c r="R148"/>
  <c r="R92"/>
  <c r="R91"/>
  <c r="T141"/>
  <c i="2" r="R617"/>
  <c r="R101"/>
  <c r="R100"/>
  <c i="10" r="BK92"/>
  <c r="J92"/>
  <c r="J61"/>
  <c r="BK113"/>
  <c r="J113"/>
  <c r="J63"/>
  <c r="BK149"/>
  <c r="J149"/>
  <c r="J70"/>
  <c i="11" r="T92"/>
  <c r="T91"/>
  <c r="BK112"/>
  <c r="J112"/>
  <c r="J63"/>
  <c r="R126"/>
  <c r="R125"/>
  <c r="T131"/>
  <c r="BK141"/>
  <c r="J141"/>
  <c r="J69"/>
  <c r="R148"/>
  <c i="12" r="T99"/>
  <c r="P126"/>
  <c r="P125"/>
  <c r="R136"/>
  <c i="2" r="P629"/>
  <c r="P751"/>
  <c r="P654"/>
  <c r="P793"/>
  <c r="R804"/>
  <c r="T811"/>
  <c r="BK929"/>
  <c r="J929"/>
  <c r="J74"/>
  <c r="R956"/>
  <c r="R1055"/>
  <c i="3" r="R147"/>
  <c r="P191"/>
  <c r="P190"/>
  <c i="4" r="BK90"/>
  <c r="J90"/>
  <c r="J61"/>
  <c r="P139"/>
  <c r="BK210"/>
  <c r="J210"/>
  <c r="J68"/>
  <c i="5" r="BK86"/>
  <c r="P100"/>
  <c r="R140"/>
  <c i="6" r="T109"/>
  <c i="7" r="T86"/>
  <c r="R100"/>
  <c i="8" r="P109"/>
  <c i="10" r="BK137"/>
  <c r="J137"/>
  <c r="J68"/>
  <c i="12" r="BK92"/>
  <c r="J92"/>
  <c r="J61"/>
  <c i="2" r="BK629"/>
  <c r="J629"/>
  <c r="J63"/>
  <c r="T629"/>
  <c r="T779"/>
  <c r="R793"/>
  <c r="P804"/>
  <c r="R811"/>
  <c r="BK978"/>
  <c r="J978"/>
  <c r="J76"/>
  <c r="BK1055"/>
  <c r="J1055"/>
  <c r="J78"/>
  <c i="3" r="P147"/>
  <c r="R191"/>
  <c i="4" r="BK109"/>
  <c r="J109"/>
  <c r="J64"/>
  <c r="BK203"/>
  <c r="J203"/>
  <c r="J67"/>
  <c i="5" r="T140"/>
  <c i="6" r="R109"/>
  <c i="7" r="T140"/>
  <c i="8" r="BK109"/>
  <c r="J109"/>
  <c r="J63"/>
  <c i="10" r="P149"/>
  <c r="R92"/>
  <c r="R91"/>
  <c r="R137"/>
  <c i="11" r="T148"/>
  <c i="6" r="P109"/>
  <c i="7" r="BK100"/>
  <c r="J100"/>
  <c r="J62"/>
  <c r="BK140"/>
  <c r="J140"/>
  <c r="J64"/>
  <c i="8" r="T86"/>
  <c r="T140"/>
  <c i="10" r="P92"/>
  <c r="P91"/>
  <c r="P113"/>
  <c r="P137"/>
  <c i="11" r="P99"/>
  <c r="P126"/>
  <c r="P125"/>
  <c r="P136"/>
  <c i="2" r="BK779"/>
  <c r="J779"/>
  <c r="J66"/>
  <c r="BK793"/>
  <c r="J793"/>
  <c r="J69"/>
  <c r="BK811"/>
  <c r="J811"/>
  <c r="J71"/>
  <c r="P838"/>
  <c r="P929"/>
  <c r="T956"/>
  <c r="P1055"/>
  <c i="3" r="BK132"/>
  <c r="J132"/>
  <c r="J65"/>
  <c r="P177"/>
  <c r="BK225"/>
  <c r="J225"/>
  <c r="J73"/>
  <c i="4" r="T139"/>
  <c r="R210"/>
  <c i="5" r="T109"/>
  <c i="6" r="R140"/>
  <c i="7" r="P109"/>
  <c i="8" r="R86"/>
  <c r="R100"/>
  <c i="9" r="BK88"/>
  <c r="J88"/>
  <c r="J62"/>
  <c i="10" r="BK100"/>
  <c r="J100"/>
  <c r="J62"/>
  <c r="P132"/>
  <c i="2" r="BK751"/>
  <c r="J751"/>
  <c r="J65"/>
  <c r="R779"/>
  <c r="P811"/>
  <c r="R838"/>
  <c r="T978"/>
  <c r="R1068"/>
  <c i="3" r="R125"/>
  <c r="R94"/>
  <c r="T147"/>
  <c r="R225"/>
  <c i="4" r="R104"/>
  <c r="BK188"/>
  <c r="J188"/>
  <c r="J66"/>
  <c r="T203"/>
  <c i="5" r="BK109"/>
  <c r="J109"/>
  <c r="J63"/>
  <c i="6" r="R86"/>
  <c r="R85"/>
  <c r="R84"/>
  <c r="R100"/>
  <c i="7" r="T109"/>
  <c i="8" r="R109"/>
  <c i="10" r="T113"/>
  <c r="T127"/>
  <c r="R149"/>
  <c i="12" r="P99"/>
  <c r="BK131"/>
  <c r="J131"/>
  <c r="J67"/>
  <c r="R141"/>
  <c i="10" r="BK127"/>
  <c r="BK126"/>
  <c r="J126"/>
  <c r="J65"/>
  <c r="R142"/>
  <c i="2" r="T850"/>
  <c r="P956"/>
  <c r="R1034"/>
  <c i="3" r="T132"/>
  <c r="BK177"/>
  <c r="J177"/>
  <c r="J68"/>
  <c r="T225"/>
  <c i="4" r="T90"/>
  <c r="T89"/>
  <c r="R109"/>
  <c r="T210"/>
  <c i="5" r="BK100"/>
  <c r="J100"/>
  <c r="J62"/>
  <c r="BK140"/>
  <c r="J140"/>
  <c r="J64"/>
  <c i="6" r="BK109"/>
  <c r="J109"/>
  <c r="J63"/>
  <c i="7" r="BK109"/>
  <c r="J109"/>
  <c r="J63"/>
  <c i="8" r="P86"/>
  <c r="P85"/>
  <c r="P84"/>
  <c i="1" r="AU61"/>
  <c i="8" r="T100"/>
  <c i="9" r="T88"/>
  <c r="T83"/>
  <c r="T82"/>
  <c i="10" r="T132"/>
  <c i="2" r="BK617"/>
  <c r="J617"/>
  <c r="J62"/>
  <c i="13" r="BK92"/>
  <c r="J92"/>
  <c r="J61"/>
  <c r="P92"/>
  <c r="R92"/>
  <c r="T92"/>
  <c r="BK99"/>
  <c r="J99"/>
  <c r="J62"/>
  <c r="P99"/>
  <c r="R99"/>
  <c r="T99"/>
  <c r="BK112"/>
  <c r="J112"/>
  <c r="J63"/>
  <c r="P112"/>
  <c r="R112"/>
  <c r="T112"/>
  <c r="BK126"/>
  <c r="J126"/>
  <c r="J66"/>
  <c r="P126"/>
  <c r="P125"/>
  <c r="R126"/>
  <c r="T126"/>
  <c r="BK131"/>
  <c r="J131"/>
  <c r="J67"/>
  <c r="P131"/>
  <c r="R131"/>
  <c r="T131"/>
  <c r="BK136"/>
  <c r="J136"/>
  <c r="J68"/>
  <c r="P136"/>
  <c r="R136"/>
  <c r="T136"/>
  <c r="BK141"/>
  <c r="J141"/>
  <c r="J69"/>
  <c r="P141"/>
  <c r="R141"/>
  <c r="T141"/>
  <c r="BK148"/>
  <c r="J148"/>
  <c r="J70"/>
  <c r="P148"/>
  <c r="R148"/>
  <c r="T148"/>
  <c i="11" r="BF149"/>
  <c i="13" r="BF102"/>
  <c i="10" r="BF133"/>
  <c r="BF140"/>
  <c i="11" r="BF93"/>
  <c r="BF142"/>
  <c i="12" r="BF156"/>
  <c i="2" r="BF272"/>
  <c r="BF304"/>
  <c r="BF320"/>
  <c r="BF354"/>
  <c r="BF453"/>
  <c r="BF466"/>
  <c r="BF755"/>
  <c r="BF782"/>
  <c r="BF784"/>
  <c r="BF809"/>
  <c r="BF812"/>
  <c r="BF843"/>
  <c r="BF883"/>
  <c r="BF901"/>
  <c i="11" r="BF146"/>
  <c r="BF154"/>
  <c i="12" r="J52"/>
  <c r="BF106"/>
  <c r="BF108"/>
  <c r="BF113"/>
  <c r="BF120"/>
  <c r="BF127"/>
  <c r="BF132"/>
  <c r="BK122"/>
  <c r="J122"/>
  <c r="J64"/>
  <c i="13" r="J52"/>
  <c r="F87"/>
  <c i="2" r="BK654"/>
  <c r="J654"/>
  <c r="J64"/>
  <c i="3" r="BF99"/>
  <c r="BF122"/>
  <c r="BF129"/>
  <c r="BF230"/>
  <c r="BK222"/>
  <c r="J222"/>
  <c r="J72"/>
  <c i="4" r="BF107"/>
  <c r="BF116"/>
  <c r="BF144"/>
  <c r="BF155"/>
  <c r="BF166"/>
  <c r="BF170"/>
  <c r="BF194"/>
  <c r="BF201"/>
  <c i="5" r="J52"/>
  <c r="BF107"/>
  <c r="BF114"/>
  <c r="BF143"/>
  <c i="6" r="F81"/>
  <c r="BF110"/>
  <c r="BF122"/>
  <c i="7" r="J78"/>
  <c r="BF124"/>
  <c r="BF132"/>
  <c r="BF153"/>
  <c r="BF155"/>
  <c i="8" r="F81"/>
  <c r="BF96"/>
  <c r="BF118"/>
  <c r="BF136"/>
  <c r="BF159"/>
  <c r="BF161"/>
  <c i="9" r="BF89"/>
  <c i="10" r="J52"/>
  <c r="BF98"/>
  <c r="BF121"/>
  <c i="11" r="BK122"/>
  <c r="J122"/>
  <c r="J64"/>
  <c i="12" r="E80"/>
  <c r="BF97"/>
  <c r="BF142"/>
  <c i="2" r="BF875"/>
  <c r="BF934"/>
  <c r="BF957"/>
  <c r="BF1053"/>
  <c r="BF1066"/>
  <c i="3" r="BF108"/>
  <c r="BF144"/>
  <c r="BF166"/>
  <c r="BF192"/>
  <c i="4" r="E78"/>
  <c r="BF95"/>
  <c r="BF105"/>
  <c r="BF149"/>
  <c r="BF177"/>
  <c r="BF196"/>
  <c r="BF211"/>
  <c r="BF222"/>
  <c i="5" r="BF92"/>
  <c r="BF103"/>
  <c r="BF110"/>
  <c r="BF124"/>
  <c r="BF151"/>
  <c i="6" r="BF101"/>
  <c r="BF103"/>
  <c r="BF120"/>
  <c r="BF130"/>
  <c r="BF141"/>
  <c i="7" r="BF90"/>
  <c r="BF98"/>
  <c r="BF101"/>
  <c r="BF105"/>
  <c r="BF118"/>
  <c r="BF126"/>
  <c i="8" r="E74"/>
  <c r="BF103"/>
  <c r="BF120"/>
  <c r="BF124"/>
  <c r="BF149"/>
  <c i="9" r="E72"/>
  <c i="10" r="BF109"/>
  <c r="BF135"/>
  <c i="11" r="J84"/>
  <c r="BF132"/>
  <c i="13" r="BF113"/>
  <c i="2" r="E48"/>
  <c r="BF102"/>
  <c r="BF119"/>
  <c r="BF228"/>
  <c r="BF449"/>
  <c r="BF538"/>
  <c r="BF626"/>
  <c r="BF661"/>
  <c r="BF765"/>
  <c r="BF774"/>
  <c r="BF819"/>
  <c r="BF917"/>
  <c r="BF927"/>
  <c i="11" r="BF156"/>
  <c i="12" r="BF95"/>
  <c r="BF102"/>
  <c r="BF117"/>
  <c r="BF134"/>
  <c r="BF139"/>
  <c r="BF144"/>
  <c i="13" r="BF108"/>
  <c r="BF95"/>
  <c r="BF104"/>
  <c r="BF117"/>
  <c i="11" r="BF137"/>
  <c r="BF151"/>
  <c i="13" r="BF93"/>
  <c r="BF115"/>
  <c i="2" r="BF913"/>
  <c r="BF954"/>
  <c r="BF946"/>
  <c r="BF972"/>
  <c r="BF1051"/>
  <c r="BF1056"/>
  <c i="11" r="BF106"/>
  <c r="BF120"/>
  <c i="2" r="BF868"/>
  <c r="BF938"/>
  <c r="BF942"/>
  <c r="BF1037"/>
  <c i="3" r="F55"/>
  <c r="BF110"/>
  <c r="BF137"/>
  <c r="BF141"/>
  <c r="BF203"/>
  <c r="BF223"/>
  <c r="BK187"/>
  <c r="J187"/>
  <c r="J69"/>
  <c i="4" r="J52"/>
  <c r="BF112"/>
  <c r="BF121"/>
  <c r="BF137"/>
  <c r="BF179"/>
  <c r="BF213"/>
  <c r="BF226"/>
  <c i="5" r="BF101"/>
  <c r="BF126"/>
  <c i="6" r="BF90"/>
  <c r="BF147"/>
  <c i="7" r="BF130"/>
  <c r="BF147"/>
  <c i="8" r="BF145"/>
  <c r="BF155"/>
  <c i="9" r="J52"/>
  <c i="10" r="E80"/>
  <c r="BF107"/>
  <c r="BF150"/>
  <c i="11" r="BF139"/>
  <c i="12" r="BF146"/>
  <c i="13" r="BF97"/>
  <c i="2" r="BF1022"/>
  <c i="12" r="BF100"/>
  <c r="BF129"/>
  <c i="13" r="BF100"/>
  <c r="BF129"/>
  <c i="2" r="BF909"/>
  <c r="BF952"/>
  <c r="BF974"/>
  <c r="BF1015"/>
  <c i="12" r="BF151"/>
  <c i="13" r="BF106"/>
  <c i="2" r="BF961"/>
  <c r="BF999"/>
  <c r="BF1048"/>
  <c r="BF1062"/>
  <c r="BK789"/>
  <c r="J789"/>
  <c r="J67"/>
  <c i="3" r="J87"/>
  <c r="BF161"/>
  <c r="BF206"/>
  <c r="BK121"/>
  <c r="J121"/>
  <c r="J63"/>
  <c i="4" r="F55"/>
  <c r="BF157"/>
  <c r="BF162"/>
  <c r="BF206"/>
  <c i="5" r="E74"/>
  <c r="BF98"/>
  <c r="BF153"/>
  <c i="6" r="J52"/>
  <c r="E74"/>
  <c r="BF87"/>
  <c r="BF98"/>
  <c r="BF143"/>
  <c r="BF155"/>
  <c r="BF157"/>
  <c i="7" r="F55"/>
  <c r="BF87"/>
  <c r="BF112"/>
  <c r="BF114"/>
  <c r="BF120"/>
  <c r="BF122"/>
  <c r="BF134"/>
  <c r="BF143"/>
  <c i="8" r="J52"/>
  <c r="BF87"/>
  <c r="BF98"/>
  <c r="BF107"/>
  <c r="BF110"/>
  <c r="BF116"/>
  <c r="BF138"/>
  <c i="9" r="F55"/>
  <c r="BF85"/>
  <c r="BF92"/>
  <c r="BK84"/>
  <c r="J84"/>
  <c r="J61"/>
  <c i="10" r="F55"/>
  <c r="BF130"/>
  <c r="BF143"/>
  <c r="BF145"/>
  <c i="11" r="F87"/>
  <c r="BF100"/>
  <c r="BF110"/>
  <c r="BF127"/>
  <c i="12" r="BF115"/>
  <c i="2" r="F96"/>
  <c r="BF342"/>
  <c r="BF456"/>
  <c r="BF459"/>
  <c r="BF469"/>
  <c r="BF634"/>
  <c r="BF833"/>
  <c r="BF836"/>
  <c r="BF848"/>
  <c r="BF851"/>
  <c r="BF948"/>
  <c r="BF1028"/>
  <c r="BF1064"/>
  <c i="11" r="BF129"/>
  <c i="12" r="BF154"/>
  <c i="2" r="J93"/>
  <c r="BF357"/>
  <c r="BF426"/>
  <c r="BF430"/>
  <c r="BF618"/>
  <c r="BF622"/>
  <c r="BF704"/>
  <c r="BF777"/>
  <c r="BF790"/>
  <c r="BF829"/>
  <c r="BF905"/>
  <c r="BF923"/>
  <c i="12" r="F87"/>
  <c r="BF93"/>
  <c r="BF110"/>
  <c i="13" r="BF142"/>
  <c i="3" r="BF118"/>
  <c r="BF153"/>
  <c r="BF182"/>
  <c r="BF200"/>
  <c r="BF218"/>
  <c i="4" r="BF124"/>
  <c r="BF147"/>
  <c r="BF153"/>
  <c r="BF160"/>
  <c r="BF191"/>
  <c r="BF204"/>
  <c r="BF208"/>
  <c r="BF218"/>
  <c i="5" r="F55"/>
  <c r="BF105"/>
  <c r="BF128"/>
  <c r="BF134"/>
  <c r="BF136"/>
  <c i="6" r="BF96"/>
  <c r="BF138"/>
  <c i="7" r="E74"/>
  <c r="BF92"/>
  <c r="BF96"/>
  <c r="BF141"/>
  <c r="BF151"/>
  <c i="8" r="BF92"/>
  <c r="BF105"/>
  <c i="10" r="BF101"/>
  <c r="BF152"/>
  <c i="11" r="BF102"/>
  <c i="13" r="BF144"/>
  <c i="2" r="BF822"/>
  <c r="BF839"/>
  <c r="BF879"/>
  <c r="BF995"/>
  <c r="BF855"/>
  <c r="BF976"/>
  <c r="BF979"/>
  <c r="BF1003"/>
  <c r="BF1019"/>
  <c r="BF1024"/>
  <c r="BF1069"/>
  <c i="13" r="BF134"/>
  <c i="3" r="E83"/>
  <c r="BF102"/>
  <c r="BF188"/>
  <c r="BF212"/>
  <c r="BK117"/>
  <c r="J117"/>
  <c r="J62"/>
  <c i="4" r="BF97"/>
  <c r="BF100"/>
  <c r="BF142"/>
  <c r="BF181"/>
  <c r="BF216"/>
  <c i="5" r="BF112"/>
  <c r="BF122"/>
  <c i="6" r="BF94"/>
  <c r="BF107"/>
  <c r="BF114"/>
  <c r="BF149"/>
  <c r="BF161"/>
  <c i="7" r="BF110"/>
  <c r="BF138"/>
  <c i="8" r="BF114"/>
  <c r="BF132"/>
  <c r="BF134"/>
  <c r="BF141"/>
  <c i="10" r="BF96"/>
  <c i="11" r="E48"/>
  <c r="BF95"/>
  <c i="2" r="BF919"/>
  <c r="BF1011"/>
  <c i="10" r="BF155"/>
  <c r="BK123"/>
  <c r="J123"/>
  <c r="J64"/>
  <c i="11" r="BF108"/>
  <c r="BF117"/>
  <c i="12" r="BF104"/>
  <c r="BF123"/>
  <c r="BF137"/>
  <c r="BF149"/>
  <c i="13" r="BF149"/>
  <c i="11" r="BF144"/>
  <c i="6" r="BF116"/>
  <c r="BF124"/>
  <c r="BF126"/>
  <c r="BF128"/>
  <c r="BF134"/>
  <c r="BF136"/>
  <c r="BF145"/>
  <c i="7" r="BF116"/>
  <c r="BF128"/>
  <c r="BF149"/>
  <c r="BF157"/>
  <c r="BF159"/>
  <c r="BF161"/>
  <c i="8" r="BF112"/>
  <c r="BF128"/>
  <c r="BF151"/>
  <c r="BF157"/>
  <c i="10" r="BF93"/>
  <c r="BF105"/>
  <c r="BF114"/>
  <c r="BF116"/>
  <c r="BF118"/>
  <c i="11" r="BF97"/>
  <c i="13" r="BF123"/>
  <c i="2" r="BF335"/>
  <c r="BF339"/>
  <c r="BF380"/>
  <c r="BF630"/>
  <c r="BF650"/>
  <c r="BF762"/>
  <c r="BF772"/>
  <c r="BF802"/>
  <c r="BF864"/>
  <c r="BF892"/>
  <c r="BF130"/>
  <c r="BF133"/>
  <c r="BF278"/>
  <c r="BF366"/>
  <c r="BF369"/>
  <c r="BF564"/>
  <c r="BF646"/>
  <c r="BF752"/>
  <c r="BF794"/>
  <c r="BF930"/>
  <c i="3" r="BF126"/>
  <c r="BF148"/>
  <c r="BF151"/>
  <c r="BF157"/>
  <c r="BF180"/>
  <c r="BF209"/>
  <c r="BF215"/>
  <c i="4" r="BF91"/>
  <c r="BF93"/>
  <c r="BF114"/>
  <c r="BF127"/>
  <c r="BF172"/>
  <c r="BF175"/>
  <c r="BF186"/>
  <c r="BF189"/>
  <c r="BF199"/>
  <c r="BF220"/>
  <c r="BF224"/>
  <c i="5" r="BF90"/>
  <c r="BF118"/>
  <c r="BF145"/>
  <c r="BF149"/>
  <c i="6" r="BF105"/>
  <c r="BF112"/>
  <c r="BF153"/>
  <c i="7" r="BF136"/>
  <c i="8" r="BF90"/>
  <c r="BF126"/>
  <c r="BF143"/>
  <c i="10" r="BF103"/>
  <c r="BF138"/>
  <c i="11" r="BF115"/>
  <c r="BF123"/>
  <c r="BF134"/>
  <c i="13" r="E48"/>
  <c r="BF127"/>
  <c i="2" r="BF123"/>
  <c r="BF142"/>
  <c r="BF185"/>
  <c r="BF435"/>
  <c r="BF549"/>
  <c r="BF607"/>
  <c r="BF655"/>
  <c r="BF965"/>
  <c r="BF1007"/>
  <c i="3" r="BF96"/>
  <c r="BF133"/>
  <c r="BF155"/>
  <c r="BF159"/>
  <c r="BF170"/>
  <c r="BF174"/>
  <c r="BF220"/>
  <c r="BF232"/>
  <c r="BF236"/>
  <c r="BF240"/>
  <c i="4" r="BF151"/>
  <c r="BF164"/>
  <c r="BF168"/>
  <c i="5" r="BF87"/>
  <c r="BF96"/>
  <c r="BF116"/>
  <c r="BF120"/>
  <c r="BF132"/>
  <c r="BF147"/>
  <c r="BF155"/>
  <c r="BF157"/>
  <c i="6" r="BF92"/>
  <c r="BF118"/>
  <c r="BF132"/>
  <c r="BF151"/>
  <c i="7" r="BF103"/>
  <c r="BF107"/>
  <c i="8" r="BF94"/>
  <c r="BF101"/>
  <c r="BF122"/>
  <c r="BF153"/>
  <c i="10" r="BF111"/>
  <c r="BF147"/>
  <c r="BF157"/>
  <c i="13" r="BF132"/>
  <c r="BF137"/>
  <c i="2" r="BF106"/>
  <c r="BF110"/>
  <c r="BF392"/>
  <c r="BF405"/>
  <c r="BF419"/>
  <c r="BF423"/>
  <c r="BF512"/>
  <c r="BF638"/>
  <c r="BF642"/>
  <c r="BF708"/>
  <c r="BF759"/>
  <c r="BF769"/>
  <c r="BF780"/>
  <c r="BF787"/>
  <c r="BF798"/>
  <c r="BF805"/>
  <c r="BF950"/>
  <c r="BF983"/>
  <c r="BF987"/>
  <c r="BF992"/>
  <c r="BF1032"/>
  <c r="BF1035"/>
  <c r="BF1060"/>
  <c r="BK101"/>
  <c r="BK100"/>
  <c r="J100"/>
  <c r="J60"/>
  <c i="11" r="BF104"/>
  <c r="BF113"/>
  <c i="13" r="BF120"/>
  <c i="2" r="BF1073"/>
  <c i="13" r="BF139"/>
  <c i="3" r="BF105"/>
  <c r="BF113"/>
  <c r="BF178"/>
  <c r="BF185"/>
  <c r="BF195"/>
  <c r="BF198"/>
  <c r="BF226"/>
  <c i="4" r="BF110"/>
  <c r="BF118"/>
  <c r="BF129"/>
  <c r="BF134"/>
  <c r="BF140"/>
  <c i="5" r="BF94"/>
  <c r="BF130"/>
  <c r="BF138"/>
  <c r="BF141"/>
  <c r="BF159"/>
  <c r="BF161"/>
  <c i="6" r="BF159"/>
  <c i="7" r="BF94"/>
  <c r="BF145"/>
  <c i="8" r="BF130"/>
  <c r="BF147"/>
  <c i="10" r="BF124"/>
  <c r="BF128"/>
  <c i="13" r="BF110"/>
  <c r="BF146"/>
  <c r="BF151"/>
  <c r="BF154"/>
  <c r="BF156"/>
  <c r="BK122"/>
  <c r="J122"/>
  <c r="J64"/>
  <c i="14" r="E48"/>
  <c r="J52"/>
  <c r="F55"/>
  <c r="BF84"/>
  <c r="BK83"/>
  <c r="J83"/>
  <c r="J61"/>
  <c i="12" r="F36"/>
  <c i="1" r="BC65"/>
  <c i="13" r="F37"/>
  <c i="1" r="BD66"/>
  <c i="5" r="J33"/>
  <c i="1" r="AV58"/>
  <c i="5" r="F35"/>
  <c i="1" r="BB58"/>
  <c i="11" r="F37"/>
  <c i="1" r="BD64"/>
  <c i="9" r="F37"/>
  <c i="1" r="BD62"/>
  <c i="11" r="F35"/>
  <c i="1" r="BB64"/>
  <c i="9" r="F35"/>
  <c i="1" r="BB62"/>
  <c i="6" r="J33"/>
  <c i="1" r="AV59"/>
  <c i="12" r="F35"/>
  <c i="1" r="BB65"/>
  <c i="6" r="F33"/>
  <c i="1" r="AZ59"/>
  <c i="7" r="F37"/>
  <c i="1" r="BD60"/>
  <c i="7" r="F36"/>
  <c i="1" r="BC60"/>
  <c i="3" r="F33"/>
  <c i="1" r="AZ56"/>
  <c i="14" r="F33"/>
  <c i="1" r="AZ67"/>
  <c i="4" r="F36"/>
  <c i="1" r="BC57"/>
  <c i="10" r="F37"/>
  <c i="1" r="BD63"/>
  <c i="12" r="F33"/>
  <c i="1" r="AZ65"/>
  <c i="5" r="F33"/>
  <c i="1" r="AZ58"/>
  <c i="9" r="F33"/>
  <c i="1" r="AZ62"/>
  <c i="10" r="F36"/>
  <c i="1" r="BC63"/>
  <c i="4" r="F35"/>
  <c i="1" r="BB57"/>
  <c i="8" r="F33"/>
  <c i="1" r="AZ61"/>
  <c i="13" r="F35"/>
  <c i="1" r="BB66"/>
  <c i="12" r="F37"/>
  <c i="1" r="BD65"/>
  <c i="3" r="J33"/>
  <c i="1" r="AV56"/>
  <c i="8" r="F37"/>
  <c i="1" r="BD61"/>
  <c i="11" r="F36"/>
  <c i="1" r="BC64"/>
  <c i="14" r="J34"/>
  <c i="1" r="AW67"/>
  <c r="AT67"/>
  <c i="6" r="F36"/>
  <c i="1" r="BC59"/>
  <c i="10" r="F33"/>
  <c i="1" r="AZ63"/>
  <c i="4" r="F37"/>
  <c i="1" r="BD57"/>
  <c i="2" r="F37"/>
  <c i="1" r="BD55"/>
  <c i="7" r="F33"/>
  <c i="1" r="AZ60"/>
  <c i="8" r="F36"/>
  <c i="1" r="BC61"/>
  <c i="8" r="F35"/>
  <c i="1" r="BB61"/>
  <c i="6" r="F35"/>
  <c i="1" r="BB59"/>
  <c i="11" r="J33"/>
  <c i="1" r="AV64"/>
  <c i="2" r="F33"/>
  <c i="1" r="AZ55"/>
  <c i="4" r="F33"/>
  <c i="1" r="AZ57"/>
  <c i="3" r="F35"/>
  <c i="1" r="BB56"/>
  <c i="7" r="F35"/>
  <c i="1" r="BB60"/>
  <c i="9" r="F36"/>
  <c i="1" r="BC62"/>
  <c i="3" r="F37"/>
  <c i="1" r="BD56"/>
  <c i="13" r="J33"/>
  <c i="1" r="AV66"/>
  <c i="6" r="F37"/>
  <c i="1" r="BD59"/>
  <c i="3" r="F36"/>
  <c i="1" r="BC56"/>
  <c i="5" r="F36"/>
  <c i="1" r="BC58"/>
  <c i="2" r="F35"/>
  <c i="1" r="BB55"/>
  <c i="2" r="F36"/>
  <c i="1" r="BC55"/>
  <c i="11" r="F33"/>
  <c i="1" r="AZ64"/>
  <c i="5" r="F37"/>
  <c i="1" r="BD58"/>
  <c i="13" r="F36"/>
  <c i="1" r="BC66"/>
  <c i="9" r="J33"/>
  <c i="1" r="AV62"/>
  <c i="10" r="J33"/>
  <c i="1" r="AV63"/>
  <c i="2" r="J33"/>
  <c i="1" r="AV55"/>
  <c i="7" r="J33"/>
  <c i="1" r="AV60"/>
  <c i="13" r="F33"/>
  <c i="1" r="AZ66"/>
  <c i="12" r="J33"/>
  <c i="1" r="AV65"/>
  <c i="4" r="J33"/>
  <c i="1" r="AV57"/>
  <c i="8" r="J33"/>
  <c i="1" r="AV61"/>
  <c i="10" r="F35"/>
  <c i="1" r="BB63"/>
  <c i="10" l="1" r="T126"/>
  <c i="13" r="T125"/>
  <c r="R91"/>
  <c i="4" r="R103"/>
  <c i="2" r="P792"/>
  <c r="P99"/>
  <c i="1" r="AU55"/>
  <c i="3" r="R190"/>
  <c r="R93"/>
  <c i="5" r="BK85"/>
  <c r="BK84"/>
  <c r="J84"/>
  <c i="13" r="P91"/>
  <c r="P90"/>
  <c i="1" r="AU66"/>
  <c i="2" r="R792"/>
  <c r="R99"/>
  <c i="5" r="P85"/>
  <c r="P84"/>
  <c i="1" r="AU58"/>
  <c i="7" r="P85"/>
  <c r="P84"/>
  <c i="1" r="AU60"/>
  <c i="4" r="P103"/>
  <c i="13" r="T91"/>
  <c r="T90"/>
  <c i="4" r="R88"/>
  <c i="11" r="R91"/>
  <c r="R90"/>
  <c i="12" r="P91"/>
  <c r="P90"/>
  <c i="1" r="AU65"/>
  <c i="8" r="T85"/>
  <c r="T84"/>
  <c i="12" r="T125"/>
  <c i="10" r="R126"/>
  <c i="6" r="P85"/>
  <c r="P84"/>
  <c i="1" r="AU59"/>
  <c i="8" r="BK85"/>
  <c r="BK84"/>
  <c r="J84"/>
  <c i="11" r="T125"/>
  <c r="T90"/>
  <c i="8" r="R85"/>
  <c r="R84"/>
  <c i="7" r="T85"/>
  <c r="T84"/>
  <c i="11" r="BK125"/>
  <c r="J125"/>
  <c r="J65"/>
  <c i="6" r="T85"/>
  <c r="T84"/>
  <c r="BK85"/>
  <c r="J85"/>
  <c r="J60"/>
  <c i="4" r="T103"/>
  <c r="T88"/>
  <c i="12" r="T91"/>
  <c r="T90"/>
  <c i="10" r="P126"/>
  <c r="P90"/>
  <c i="1" r="AU63"/>
  <c i="13" r="R125"/>
  <c i="7" r="R85"/>
  <c r="R84"/>
  <c i="4" r="P88"/>
  <c i="1" r="AU57"/>
  <c i="3" r="BK190"/>
  <c r="J190"/>
  <c r="J70"/>
  <c i="2" r="T792"/>
  <c r="T99"/>
  <c i="11" r="P91"/>
  <c r="P90"/>
  <c i="1" r="AU64"/>
  <c i="5" r="R85"/>
  <c r="R84"/>
  <c i="10" r="R90"/>
  <c i="12" r="R125"/>
  <c r="R90"/>
  <c i="5" r="T85"/>
  <c r="T84"/>
  <c i="7" r="BK85"/>
  <c r="J85"/>
  <c r="J60"/>
  <c i="10" r="T91"/>
  <c r="T90"/>
  <c i="3" r="BK95"/>
  <c r="BK94"/>
  <c r="J94"/>
  <c r="J60"/>
  <c i="12" r="BK91"/>
  <c i="3" r="J191"/>
  <c r="J71"/>
  <c i="4" r="BK103"/>
  <c r="J103"/>
  <c r="J62"/>
  <c i="11" r="J126"/>
  <c r="J66"/>
  <c i="5" r="J86"/>
  <c r="J61"/>
  <c i="8" r="J86"/>
  <c r="J61"/>
  <c i="2" r="J101"/>
  <c r="J61"/>
  <c i="7" r="J86"/>
  <c r="J61"/>
  <c i="10" r="J127"/>
  <c r="J66"/>
  <c i="12" r="BK125"/>
  <c r="J125"/>
  <c r="J65"/>
  <c i="4" r="BK89"/>
  <c r="BK88"/>
  <c r="J88"/>
  <c i="6" r="J86"/>
  <c r="J61"/>
  <c i="10" r="BK91"/>
  <c r="J91"/>
  <c r="J60"/>
  <c i="11" r="BK91"/>
  <c r="BK90"/>
  <c r="J90"/>
  <c r="J59"/>
  <c i="9" r="BK83"/>
  <c r="BK82"/>
  <c r="J82"/>
  <c r="J59"/>
  <c i="2" r="BK792"/>
  <c r="J792"/>
  <c r="J68"/>
  <c i="13" r="BK91"/>
  <c r="J91"/>
  <c r="J60"/>
  <c r="BK125"/>
  <c r="J125"/>
  <c r="J65"/>
  <c i="14" r="BK82"/>
  <c r="J82"/>
  <c r="J60"/>
  <c i="8" r="J30"/>
  <c i="1" r="AG61"/>
  <c i="4" r="J30"/>
  <c i="1" r="AG57"/>
  <c r="BB54"/>
  <c r="AX54"/>
  <c i="13" r="F34"/>
  <c i="1" r="BA66"/>
  <c i="10" r="J34"/>
  <c i="1" r="AW63"/>
  <c r="AT63"/>
  <c i="8" r="F34"/>
  <c i="1" r="BA61"/>
  <c i="5" r="J30"/>
  <c i="1" r="AG58"/>
  <c r="BD54"/>
  <c r="W33"/>
  <c i="2" r="F34"/>
  <c i="1" r="BA55"/>
  <c i="11" r="F34"/>
  <c i="1" r="BA64"/>
  <c i="2" r="J34"/>
  <c i="1" r="AW55"/>
  <c r="AT55"/>
  <c r="AZ54"/>
  <c r="W29"/>
  <c i="5" r="J34"/>
  <c i="1" r="AW58"/>
  <c r="AT58"/>
  <c i="7" r="J34"/>
  <c i="1" r="AW60"/>
  <c r="AT60"/>
  <c i="11" r="J34"/>
  <c i="1" r="AW64"/>
  <c r="AT64"/>
  <c i="12" r="J34"/>
  <c i="1" r="AW65"/>
  <c r="AT65"/>
  <c i="14" r="F34"/>
  <c i="1" r="BA67"/>
  <c i="5" r="F34"/>
  <c i="1" r="BA58"/>
  <c i="4" r="F34"/>
  <c i="1" r="BA57"/>
  <c i="4" r="J34"/>
  <c i="1" r="AW57"/>
  <c r="AT57"/>
  <c i="7" r="F34"/>
  <c i="1" r="BA60"/>
  <c i="8" r="J34"/>
  <c i="1" r="AW61"/>
  <c r="AT61"/>
  <c i="6" r="F34"/>
  <c i="1" r="BA59"/>
  <c i="6" r="J34"/>
  <c i="1" r="AW59"/>
  <c r="AT59"/>
  <c i="3" r="F34"/>
  <c i="1" r="BA56"/>
  <c i="9" r="F34"/>
  <c i="1" r="BA62"/>
  <c i="9" r="J34"/>
  <c i="1" r="AW62"/>
  <c r="AT62"/>
  <c i="10" r="F34"/>
  <c i="1" r="BA63"/>
  <c i="13" r="J34"/>
  <c i="1" r="AW66"/>
  <c r="AT66"/>
  <c i="3" r="J34"/>
  <c i="1" r="AW56"/>
  <c r="AT56"/>
  <c i="12" r="F34"/>
  <c i="1" r="BA65"/>
  <c r="BC54"/>
  <c r="AY54"/>
  <c i="13" l="1" r="R90"/>
  <c i="12" r="BK90"/>
  <c r="J90"/>
  <c r="J59"/>
  <c i="5" r="J39"/>
  <c i="4" r="J39"/>
  <c i="8" r="J39"/>
  <c i="2" r="BK99"/>
  <c r="J99"/>
  <c i="4" r="J89"/>
  <c r="J60"/>
  <c i="8" r="J59"/>
  <c i="3" r="BK93"/>
  <c r="J93"/>
  <c r="J59"/>
  <c i="4" r="J59"/>
  <c i="5" r="J85"/>
  <c r="J60"/>
  <c i="10" r="BK90"/>
  <c r="J90"/>
  <c r="J59"/>
  <c i="11" r="J91"/>
  <c r="J60"/>
  <c i="3" r="J95"/>
  <c r="J61"/>
  <c i="7" r="BK84"/>
  <c r="J84"/>
  <c r="J59"/>
  <c i="12" r="J91"/>
  <c r="J60"/>
  <c i="5" r="J59"/>
  <c i="8" r="J85"/>
  <c r="J60"/>
  <c i="9" r="J83"/>
  <c r="J60"/>
  <c i="6" r="BK84"/>
  <c r="J84"/>
  <c r="J59"/>
  <c i="13" r="BK90"/>
  <c r="J90"/>
  <c r="J59"/>
  <c i="14" r="BK81"/>
  <c r="J81"/>
  <c r="J59"/>
  <c i="1" r="AN61"/>
  <c r="AN57"/>
  <c r="AN58"/>
  <c r="BA54"/>
  <c r="W30"/>
  <c i="2" r="J30"/>
  <c i="1" r="AG55"/>
  <c r="AN55"/>
  <c r="W32"/>
  <c i="11" r="J30"/>
  <c i="1" r="AG64"/>
  <c r="AN64"/>
  <c i="9" r="J30"/>
  <c i="1" r="AG62"/>
  <c r="AN62"/>
  <c r="AU54"/>
  <c r="W31"/>
  <c r="AV54"/>
  <c r="AK29"/>
  <c i="9" l="1" r="J39"/>
  <c i="11" r="J39"/>
  <c i="2" r="J59"/>
  <c r="J39"/>
  <c i="12" r="J30"/>
  <c i="1" r="AG65"/>
  <c r="AN65"/>
  <c i="3" r="J30"/>
  <c i="1" r="AG56"/>
  <c r="AN56"/>
  <c i="6" r="J30"/>
  <c i="1" r="AG59"/>
  <c r="AN59"/>
  <c i="7" r="J30"/>
  <c i="1" r="AG60"/>
  <c r="AN60"/>
  <c r="AW54"/>
  <c r="AK30"/>
  <c i="13" r="J30"/>
  <c i="1" r="AG66"/>
  <c r="AN66"/>
  <c i="14" r="J30"/>
  <c i="1" r="AG67"/>
  <c r="AN67"/>
  <c i="10" r="J30"/>
  <c i="1" r="AG63"/>
  <c r="AN63"/>
  <c i="13" l="1" r="J39"/>
  <c i="12" r="J39"/>
  <c i="3" r="J39"/>
  <c i="10" r="J39"/>
  <c i="6" r="J39"/>
  <c i="7" r="J39"/>
  <c i="1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<sst xmlns="http://schemas.openxmlformats.org/spreadsheetml/2006/main">
  <si>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</si>
  <si>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</si>
  <si>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</si>
  <si>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</si>
  <si>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</si>
  <si>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{882e516c-1a0a-4610-bb73-ed64d1cb82ee}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</si>
  <si>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</si>
  <si>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</si>
  <si>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</si>
  <si>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</si>
  <si>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</si>
  <si>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</si>
  <si>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</si>
  <si>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</si>
  <si>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</si>
  <si>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</si>
  <si>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</si>
  <si>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</si>
  <si>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</si>
  <si>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</si>
  <si>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</si>
  <si>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</si>
  <si>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259/10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</si>
  <si>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</si>
  <si>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</si>
  <si>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</si>
  <si>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</si>
  <si>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</si>
  <si>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</si>
  <si>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</si>
  <si>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</si>
  <si>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</si>
  <si>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</si>
  <si>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</si>
  <si>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</si>
  <si>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</si>
  <si>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</si>
  <si>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</si>
  <si>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</si>
  <si>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</si>
  <si>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</si>
  <si>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</si>
  <si>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</si>
  <si>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</si>
  <si>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</si>
  <si>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</si>
  <si>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</si>
  <si>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</si>
  <si>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</si>
  <si>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</si>
  <si>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</si>
  <si>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</si>
  <si>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</si>
  <si>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</si>
  <si>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</si>
  <si>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</si>
  <si>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</si>
  <si>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</si>
  <si>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</si>
  <si>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</si>
  <si>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</si>
  <si>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</si>
  <si>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</si>
  <si>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</si>
  <si>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</si>
  <si>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</si>
  <si>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</si>
  <si>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</si>
  <si>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</si>
  <si>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</si>
  <si>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</si>
  <si>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</si>
  <si>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</si>
  <si>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</si>
  <si>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</si>
  <si>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</si>
  <si>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</si>
  <si>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</si>
  <si>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</si>
  <si>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</si>
  <si>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{50d463bf-b422-4bef-a8d7-8c3a1bb985dc}</t>
  </si>
  <si>
    <t>02</t>
  </si>
  <si>
    <t>sanace suterénu</t>
  </si>
  <si>
    <t>{a36e2784-1ba3-4621-929e-fd2d16580961}</t>
  </si>
  <si>
    <t>03</t>
  </si>
  <si>
    <t>výměna střešní krytiny</t>
  </si>
  <si>
    <t>{3f119564-2ec0-4f71-a476-d37465196214}</t>
  </si>
  <si>
    <t>10</t>
  </si>
  <si>
    <t>ÚT byt č.1</t>
  </si>
  <si>
    <t>{90b14ac9-15ba-440d-9ae3-4c120f3167d2}</t>
  </si>
  <si>
    <t>11</t>
  </si>
  <si>
    <t>ÚT byt č.2</t>
  </si>
  <si>
    <t>{b012885c-bc84-4f32-804c-28542796d7a2}</t>
  </si>
  <si>
    <t>12</t>
  </si>
  <si>
    <t>ÚT byt č.3</t>
  </si>
  <si>
    <t>{8996490b-c854-467c-afd6-dcfa906593fc}</t>
  </si>
  <si>
    <t>13</t>
  </si>
  <si>
    <t>ÚT byt č.4</t>
  </si>
  <si>
    <t>{76d1fd58-3765-4a68-98b6-34e4fe6d9a31}</t>
  </si>
  <si>
    <t>Vedlejší náklady</t>
  </si>
  <si>
    <t>{4cad1a31-5ad1-457f-b21f-e4cca5e5ba95}</t>
  </si>
  <si>
    <t>04</t>
  </si>
  <si>
    <t>opravy bytu č.1</t>
  </si>
  <si>
    <t>{59bb26b5-e45d-4022-ab9b-e56385c10c06}</t>
  </si>
  <si>
    <t>opravy bytu č.2</t>
  </si>
  <si>
    <t>{ef549ded-7e6e-4bef-9879-0d211b78cf52}</t>
  </si>
  <si>
    <t>06</t>
  </si>
  <si>
    <t>opravy bytu č.3</t>
  </si>
  <si>
    <t>{8acde8ef-645b-4eaa-8984-4dd016df0797}</t>
  </si>
  <si>
    <t>07</t>
  </si>
  <si>
    <t>opravy bytu č.4</t>
  </si>
  <si>
    <t>{2616968b-f035-436f-9c60-310c287fdd62}</t>
  </si>
  <si>
    <t>14</t>
  </si>
  <si>
    <t>Elektrotechnika</t>
  </si>
  <si>
    <t>{fce884d8-8686-4ec0-ada7-fd67e6a8cd8a}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</si>
  <si>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</si>
  <si>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</si>
  <si>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</si>
  <si>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</si>
  <si>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</si>
  <si>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</si>
  <si>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</si>
  <si>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</si>
  <si>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</si>
  <si>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</si>
  <si>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</si>
  <si>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</si>
  <si>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</si>
  <si>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</si>
  <si>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</si>
  <si>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</si>
  <si>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</si>
  <si>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</si>
  <si>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</si>
  <si>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</si>
  <si>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</si>
  <si>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</si>
  <si>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</si>
  <si>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</si>
  <si>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</si>
  <si>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</si>
  <si>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</si>
  <si>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</si>
  <si>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</si>
  <si>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</si>
  <si>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</si>
  <si>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</si>
  <si>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</si>
  <si>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</si>
  <si>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</si>
  <si>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</si>
  <si>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</si>
  <si>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</si>
  <si>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</si>
  <si>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</si>
  <si>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</si>
  <si>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</si>
  <si>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</si>
  <si>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</si>
  <si>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</si>
  <si>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</si>
  <si>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</si>
  <si>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</si>
  <si>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</si>
  <si>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</si>
  <si>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</si>
  <si>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</si>
  <si>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</si>
  <si>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</si>
  <si>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</si>
  <si>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</si>
  <si>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</si>
  <si>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</si>
  <si>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</si>
  <si>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</si>
  <si>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</si>
  <si>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</si>
  <si>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</si>
  <si>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</si>
  <si>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</si>
  <si>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</si>
  <si>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</si>
  <si>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</si>
  <si>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</si>
  <si>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</si>
  <si>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</si>
  <si>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</si>
  <si>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</si>
  <si>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</si>
  <si>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</si>
  <si>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</si>
  <si>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</si>
  <si>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</si>
  <si>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</si>
  <si>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</si>
  <si>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</si>
  <si>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</si>
  <si>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</si>
  <si>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</si>
  <si>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</si>
  <si>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</si>
  <si>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</si>
  <si>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</si>
  <si>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</si>
  <si>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</si>
  <si>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</si>
  <si>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</si>
  <si>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</si>
  <si>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</si>
  <si>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</si>
  <si>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</si>
  <si>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</si>
  <si>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</si>
  <si>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</si>
  <si>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</si>
  <si>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</si>
  <si>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</si>
  <si>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</si>
  <si>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</si>
  <si>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</si>
  <si>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</si>
  <si>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</si>
  <si>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</si>
  <si>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</si>
  <si>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</si>
  <si>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</si>
  <si>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</si>
  <si>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</si>
  <si>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</si>
  <si>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</si>
  <si>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</si>
  <si>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</si>
  <si>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</si>
  <si>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</si>
  <si>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</si>
  <si>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</si>
  <si>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</si>
  <si>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</si>
  <si>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</si>
  <si>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</si>
  <si>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</si>
  <si>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</si>
  <si>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</si>
  <si>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</si>
  <si>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</si>
  <si>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</si>
  <si>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</si>
  <si>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</si>
  <si>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</si>
  <si>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</si>
  <si>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</si>
  <si>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</si>
  <si>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</si>
  <si>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</si>
  <si>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</si>
  <si>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</si>
  <si>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</si>
  <si>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</si>
  <si>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</si>
  <si>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</si>
  <si>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</si>
  <si>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</si>
  <si>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</si>
  <si>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</si>
  <si>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</si>
  <si>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</si>
  <si>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</si>
  <si>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</si>
  <si>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</si>
  <si>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</si>
  <si>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</si>
  <si>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</si>
  <si>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</si>
  <si>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</si>
  <si>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</si>
  <si>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</si>
  <si>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</si>
  <si>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</si>
  <si>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</si>
  <si>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</si>
  <si>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</si>
  <si>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</si>
  <si>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</si>
  <si>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</si>
  <si>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</si>
  <si>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</si>
  <si>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</si>
  <si>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</si>
  <si>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</si>
  <si>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</si>
  <si>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</si>
  <si>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</si>
  <si>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</si>
  <si>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</si>
  <si>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</si>
  <si>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</si>
  <si>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</si>
  <si>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</si>
  <si>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</si>
  <si>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</si>
  <si>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</si>
  <si>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</si>
  <si>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</si>
  <si>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</si>
  <si>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</si>
  <si>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</si>
  <si>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</si>
  <si>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</si>
  <si>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</si>
  <si>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</si>
  <si>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</si>
  <si>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</si>
  <si>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</si>
  <si>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</si>
  <si>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</si>
  <si>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</si>
  <si>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</si>
  <si>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</si>
  <si>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</si>
  <si>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</si>
  <si>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</si>
  <si>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</si>
  <si>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</si>
  <si>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</si>
  <si>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</si>
  <si>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</si>
  <si>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</si>
  <si>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</si>
  <si>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</si>
  <si>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</si>
  <si>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</si>
  <si>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</si>
  <si>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</si>
  <si>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</si>
  <si>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</si>
  <si>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</si>
  <si>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</si>
  <si>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</si>
  <si>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</si>
  <si>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</si>
  <si>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</si>
  <si>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</si>
  <si>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</si>
  <si>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</si>
  <si>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</si>
  <si>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</si>
  <si>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</si>
  <si>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</si>
  <si>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</si>
  <si>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</si>
  <si>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</si>
  <si>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</si>
  <si>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</si>
  <si>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</si>
  <si>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</si>
  <si>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</si>
  <si>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</si>
  <si>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</si>
  <si>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</si>
  <si>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</si>
  <si>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</si>
  <si>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</si>
  <si>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</si>
  <si>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</si>
  <si>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</si>
  <si>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</si>
  <si>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</si>
  <si>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</si>
  <si>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</si>
  <si>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</si>
  <si>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</si>
  <si>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</si>
  <si>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</si>
  <si>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</si>
  <si>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</si>
  <si>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</si>
  <si>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</si>
  <si>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</si>
  <si>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</si>
  <si>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</si>
  <si>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</si>
  <si>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</si>
  <si>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</si>
  <si>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</si>
  <si>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</si>
  <si>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</si>
  <si>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</si>
  <si>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</si>
  <si>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</si>
  <si>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</si>
  <si>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</si>
  <si>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</si>
  <si>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</si>
  <si>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</si>
  <si>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</si>
  <si>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</si>
  <si>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</si>
  <si>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</si>
  <si>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</si>
  <si>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</si>
  <si>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</si>
  <si>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</si>
  <si>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</si>
  <si>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</si>
  <si>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</si>
  <si>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</si>
  <si>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</si>
  <si>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</si>
  <si>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</si>
  <si>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</si>
  <si>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</si>
  <si>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</si>
  <si>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</si>
  <si>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</si>
  <si>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</si>
  <si>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</si>
  <si>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</si>
  <si>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</si>
  <si>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</si>
  <si>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</si>
  <si>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</si>
  <si>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</si>
  <si>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</si>
  <si>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</si>
  <si>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</si>
  <si>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</si>
  <si>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</si>
  <si>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</si>
  <si>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</si>
  <si>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</si>
  <si>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</si>
  <si>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</si>
  <si>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</si>
  <si>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</si>
  <si>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</si>
  <si>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</si>
  <si>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</si>
  <si>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</si>
  <si>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</si>
  <si>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</si>
  <si>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</si>
  <si>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</si>
  <si>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</si>
  <si>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</si>
  <si>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</si>
  <si>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</si>
  <si>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</si>
  <si>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</si>
  <si>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</si>
  <si>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</si>
  <si>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</si>
  <si>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</si>
  <si>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</si>
  <si>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</si>
  <si>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</si>
  <si>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</si>
  <si>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</si>
  <si>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</si>
  <si>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</si>
  <si>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</si>
  <si>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</si>
  <si>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</si>
  <si>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</si>
  <si>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</si>
  <si>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</si>
  <si>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</si>
  <si>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</si>
  <si>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</si>
  <si>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</si>
  <si>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</si>
  <si>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</si>
  <si>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</si>
  <si>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</si>
  <si>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</si>
  <si>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</si>
  <si>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</si>
  <si>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</si>
  <si>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</si>
  <si>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</si>
  <si>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</si>
  <si>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</si>
  <si>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</si>
  <si>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</si>
  <si>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</si>
  <si>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</si>
  <si>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</si>
  <si>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</si>
  <si>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</si>
  <si>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</si>
  <si>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</si>
  <si>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</si>
  <si>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</si>
  <si>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</si>
  <si>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</si>
  <si>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</si>
  <si>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</si>
  <si>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</si>
  <si>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</si>
  <si>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</si>
  <si>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</si>
  <si>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</si>
  <si>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</si>
  <si>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</si>
  <si>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</si>
  <si>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</si>
  <si>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</si>
  <si>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</si>
  <si>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</si>
  <si>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</si>
  <si>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</si>
  <si>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</si>
  <si>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</si>
  <si>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</si>
  <si>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</si>
  <si>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</si>
  <si>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</si>
  <si>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</si>
  <si>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</si>
  <si>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</si>
  <si>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</si>
  <si>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</si>
  <si>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</si>
  <si>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</si>
  <si>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</si>
  <si>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</si>
  <si>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</si>
  <si>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</si>
  <si>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</si>
  <si>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</si>
  <si>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</si>
  <si>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</si>
  <si>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</si>
  <si>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</si>
  <si>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</si>
  <si>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</si>
  <si>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</si>
  <si>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</si>
  <si>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</si>
  <si>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</si>
  <si>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</si>
  <si>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</si>
  <si>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</si>
  <si>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</si>
  <si>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</si>
  <si>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</si>
  <si>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</si>
  <si>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</si>
  <si>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</si>
  <si>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</si>
  <si>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</si>
  <si>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</si>
  <si>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</si>
  <si>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</si>
  <si>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</si>
  <si>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</si>
  <si>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</si>
  <si>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</si>
  <si>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</si>
  <si>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</si>
  <si>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</si>
  <si>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</si>
  <si>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</si>
  <si>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</si>
  <si>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</si>
  <si>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</si>
  <si>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</si>
  <si>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</si>
  <si>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</si>
  <si>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</si>
  <si>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</si>
  <si>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</si>
  <si>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</si>
  <si>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</si>
  <si>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</si>
  <si>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</si>
  <si>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</si>
  <si>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</si>
  <si>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</si>
  <si>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</si>
  <si>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</si>
  <si>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</si>
  <si>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</si>
  <si>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</si>
  <si>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</si>
  <si>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</si>
  <si>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</si>
  <si>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</si>
  <si>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</si>
  <si>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</si>
  <si>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</si>
  <si>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</si>
  <si>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</si>
  <si>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</si>
  <si>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</si>
  <si>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</si>
  <si>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</si>
  <si>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</si>
  <si>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</si>
  <si>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</si>
  <si>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</si>
  <si>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</si>
  <si>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</si>
  <si>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</si>
  <si>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</si>
  <si>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</si>
  <si>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</si>
  <si>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</si>
  <si>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</si>
  <si>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</si>
  <si>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</si>
  <si>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</si>
  <si>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</si>
  <si>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</si>
  <si>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</si>
  <si>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</si>
  <si>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</si>
  <si>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</si>
  <si>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</si>
  <si>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</si>
  <si>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</si>
  <si>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</si>
  <si>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</si>
  <si>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</si>
  <si>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</si>
  <si>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</si>
  <si>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</si>
  <si>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</si>
  <si>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</si>
  <si>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</si>
  <si>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</si>
  <si>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</si>
  <si>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</si>
  <si>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</si>
  <si>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</si>
  <si>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</si>
  <si>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</si>
  <si>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</si>
  <si>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</si>
  <si>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</si>
  <si>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</si>
  <si>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</si>
  <si>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</si>
  <si>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</si>
  <si>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</si>
  <si>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</si>
  <si>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</si>
  <si>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</si>
  <si>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</si>
  <si>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</si>
  <si>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</si>
  <si>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</si>
  <si>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</si>
  <si>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</si>
  <si>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</si>
  <si>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</si>
  <si>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</si>
  <si>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</si>
  <si>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</si>
  <si>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</si>
  <si>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</si>
  <si>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</si>
  <si>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</si>
  <si>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</si>
  <si>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</si>
  <si>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</si>
  <si>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</si>
  <si>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</si>
  <si>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</si>
  <si>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</si>
  <si>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</si>
  <si>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</si>
  <si>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</si>
  <si>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</si>
  <si>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</si>
  <si>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</si>
  <si>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</si>
  <si>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</si>
  <si>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</si>
  <si>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</si>
  <si>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</si>
  <si>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</si>
  <si>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</si>
  <si>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</si>
  <si>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</si>
  <si>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</si>
  <si>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</si>
  <si>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</si>
  <si>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</si>
  <si>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</si>
  <si>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</si>
  <si>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</si>
  <si>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</si>
  <si>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</si>
  <si>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</si>
  <si>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</si>
  <si>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</si>
  <si>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</si>
  <si>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</si>
  <si>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</si>
  <si>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</si>
  <si>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</si>
  <si>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</si>
  <si>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</si>
  <si>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</si>
  <si>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</si>
  <si>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</si>
  <si>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</si>
  <si>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</si>
  <si>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</si>
  <si>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</si>
  <si>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</si>
  <si>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</si>
  <si>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</si>
  <si>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</si>
  <si>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</si>
  <si>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</si>
  <si>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</si>
  <si>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</si>
  <si>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</si>
  <si>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</si>
  <si>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</si>
  <si>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</si>
  <si>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</si>
  <si>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</si>
  <si>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</si>
  <si>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</si>
  <si>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</si>
  <si>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</si>
  <si>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</si>
  <si>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</si>
  <si>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</si>
  <si>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</si>
  <si>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</si>
  <si>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</si>
  <si>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</si>
  <si>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</si>
  <si>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</si>
  <si>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</si>
  <si>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</si>
  <si>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</si>
  <si>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</si>
  <si>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</si>
  <si>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</si>
  <si>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</si>
  <si>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</si>
  <si>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</si>
  <si>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</si>
  <si>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</si>
  <si>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</si>
  <si>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</si>
  <si>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</si>
  <si>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</si>
  <si>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</si>
  <si>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</si>
  <si>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</si>
  <si>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</si>
  <si>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</si>
  <si>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</si>
  <si>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</si>
  <si>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</si>
  <si>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</si>
  <si>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</si>
  <si>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</si>
  <si>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</si>
  <si>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</si>
  <si>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</si>
  <si>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</si>
  <si>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</si>
  <si>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</si>
  <si>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</si>
  <si>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</si>
  <si>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</si>
  <si>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</si>
  <si>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</si>
  <si>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</si>
  <si>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</si>
  <si>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</si>
  <si>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</si>
  <si>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</si>
  <si>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</si>
  <si>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</si>
  <si>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</si>
  <si>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</si>
  <si>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</si>
  <si>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</si>
  <si>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</si>
  <si>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</si>
  <si>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</si>
  <si>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</si>
  <si>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</si>
  <si>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</si>
  <si>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</si>
  <si>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</si>
  <si>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</si>
  <si>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</si>
  <si>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</si>
  <si>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</si>
  <si>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</si>
  <si>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</si>
  <si>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</si>
  <si>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</si>
  <si>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</si>
  <si>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</si>
  <si>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</si>
  <si>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</si>
  <si>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</si>
  <si>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</si>
  <si>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</si>
  <si>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</si>
  <si>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</si>
  <si>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</si>
  <si>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</si>
  <si>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</si>
  <si>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</si>
  <si>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</si>
  <si>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</si>
  <si>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</si>
  <si>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</si>
  <si>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</si>
  <si>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</si>
  <si>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</si>
  <si>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</si>
  <si>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</si>
  <si>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</si>
  <si>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</si>
  <si>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</si>
  <si>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</si>
  <si>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</si>
  <si>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</si>
  <si>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</si>
  <si>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</si>
  <si>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</si>
  <si>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</si>
  <si>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</si>
  <si>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</si>
  <si>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</si>
  <si>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</si>
  <si>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</si>
  <si>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</si>
  <si>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</si>
  <si>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</si>
  <si>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</si>
  <si>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</si>
  <si>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</si>
  <si>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</si>
  <si>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</si>
  <si>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</si>
  <si>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</si>
  <si>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</si>
  <si>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</si>
  <si>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</si>
  <si>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</si>
  <si>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</si>
  <si>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</si>
  <si>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</si>
  <si>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</si>
  <si>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</si>
  <si>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</si>
  <si>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</si>
  <si>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</si>
  <si>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</si>
  <si>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</si>
  <si>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</si>
  <si>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-691238968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</si>
  <si>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</si>
  <si>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</si>
  <si>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</si>
  <si>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</si>
  <si>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</si>
  <si>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</si>
  <si>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</si>
  <si>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</si>
  <si>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496920808</t>
  </si>
  <si>
    <t>143</t>
  </si>
  <si>
    <t>55343551</t>
  </si>
  <si>
    <t>dvířka revizní nerezová bez otvorů pro elektroměřidla 405x605mm</t>
  </si>
  <si>
    <t>1088284981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</si>
  <si>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</si>
  <si>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</si>
  <si>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</si>
  <si>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</si>
  <si>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</si>
  <si>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</si>
  <si>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</si>
  <si>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</si>
  <si>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</si>
  <si>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</si>
  <si>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</si>
  <si>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</si>
  <si>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</si>
  <si>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</si>
  <si>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</si>
  <si>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</si>
  <si>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</si>
  <si>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</si>
  <si>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</si>
  <si>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</si>
  <si>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</si>
  <si>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</si>
  <si>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</si>
  <si>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</si>
  <si>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</si>
  <si>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</si>
  <si>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</si>
  <si>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</si>
  <si>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</si>
  <si>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</si>
  <si>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</si>
  <si>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</si>
  <si>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</si>
  <si>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</si>
  <si>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</si>
  <si>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</si>
  <si>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</si>
  <si>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</si>
  <si>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</si>
  <si>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</si>
  <si>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</si>
  <si>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</si>
  <si>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</si>
  <si>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</si>
  <si>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</si>
  <si>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</si>
  <si>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</si>
  <si>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</si>
  <si>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</si>
  <si>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</si>
  <si>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</si>
  <si>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</si>
  <si>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</si>
  <si>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</si>
  <si>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</si>
  <si>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</si>
  <si>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</si>
  <si>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</si>
  <si>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</si>
  <si>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</si>
  <si>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</si>
  <si>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</si>
  <si>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</si>
  <si>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</si>
  <si>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</si>
  <si>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</si>
  <si>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</si>
  <si>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</si>
  <si>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</si>
  <si>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</si>
  <si>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</si>
  <si>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</si>
  <si>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</si>
  <si>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</si>
  <si>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</si>
  <si>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</si>
  <si>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</si>
  <si>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</si>
  <si>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</si>
  <si>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</si>
  <si>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</si>
  <si>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</si>
  <si>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</si>
  <si>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</si>
  <si>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</si>
  <si>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</si>
  <si>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</si>
  <si>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</si>
  <si>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1778145006</t>
  </si>
  <si>
    <t>Příprava podkladu před provedením obkladu nátěr penetrační na stěnu</t>
  </si>
  <si>
    <t>145</t>
  </si>
  <si>
    <t>781734112</t>
  </si>
  <si>
    <t>Montáž obkladů vnějších z obkladaček cihelných do 85 ks/m2 lepené flexibilním lepidlem</t>
  </si>
  <si>
    <t>647480306</t>
  </si>
  <si>
    <t>Montáž obkladů vnějších stěn z obkladaček cihelných lepených flexibilním lepidlem přes 50 do 85 ks/m2</t>
  </si>
  <si>
    <t>vstup</t>
  </si>
  <si>
    <t>4*2,4</t>
  </si>
  <si>
    <t>-0,9*2</t>
  </si>
  <si>
    <t>146</t>
  </si>
  <si>
    <t>59623113</t>
  </si>
  <si>
    <t>pásek obkladový cihlový hladký 245x65,8x7,4mm červený</t>
  </si>
  <si>
    <t>-1648514926</t>
  </si>
  <si>
    <t>67,61*62 'Přepočtené koeficientem množství</t>
  </si>
  <si>
    <t>147</t>
  </si>
  <si>
    <t>781739195</t>
  </si>
  <si>
    <t>Příplatek k montáži obkladů vnějších z obkladaček cihelných za spárování bílým cementem</t>
  </si>
  <si>
    <t>301170933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</si>
  <si>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</si>
  <si>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</si>
  <si>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</si>
  <si>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</si>
  <si>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2120550215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</si>
  <si>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</si>
  <si>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</si>
  <si>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</si>
  <si>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</si>
  <si>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</si>
  <si>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</si>
  <si>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</si>
  <si>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</si>
  <si>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</si>
  <si>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</si>
  <si>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</si>
  <si>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</si>
  <si>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</si>
  <si>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</si>
  <si>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</si>
  <si>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</si>
  <si>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</si>
  <si>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</si>
  <si>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</si>
  <si>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</si>
  <si>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</si>
  <si>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</si>
  <si>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</si>
  <si>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</si>
  <si>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</si>
  <si>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</si>
  <si>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</si>
  <si>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</si>
  <si>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</si>
  <si>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</si>
  <si>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</si>
  <si>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</si>
  <si>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</si>
  <si>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</si>
  <si>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</si>
  <si>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</si>
  <si>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</si>
  <si>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</si>
  <si>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</si>
  <si>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</si>
  <si>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</si>
  <si>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</si>
  <si>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</si>
  <si>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</si>
  <si>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</si>
  <si>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</si>
  <si>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</si>
  <si>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</si>
  <si>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</si>
  <si>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</si>
  <si>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</si>
  <si>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</si>
  <si>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</si>
  <si>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</si>
  <si>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1,3*51,8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</si>
  <si>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</si>
  <si>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</si>
  <si>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</si>
  <si>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</si>
  <si>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</si>
  <si>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51,8*1,5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</si>
  <si>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</si>
  <si>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</si>
  <si>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</si>
  <si>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</si>
  <si>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</si>
  <si>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</si>
  <si>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</si>
  <si>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</si>
  <si>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</si>
  <si>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</si>
  <si>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</si>
  <si>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</si>
  <si>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</si>
  <si>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</si>
  <si>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</si>
  <si>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</si>
  <si>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</si>
  <si>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</si>
  <si>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</si>
  <si>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</si>
  <si>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</si>
  <si>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</si>
  <si>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</si>
  <si>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</si>
  <si>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</si>
  <si>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</si>
  <si>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</si>
  <si>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51*0,5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</si>
  <si>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</si>
  <si>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</si>
  <si>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</si>
  <si>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</si>
  <si>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</si>
  <si>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</si>
  <si>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</si>
  <si>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</si>
  <si>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</si>
  <si>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</si>
  <si>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</si>
  <si>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</si>
  <si>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</si>
  <si>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</si>
  <si>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</si>
  <si>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</si>
  <si>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</si>
  <si>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</si>
  <si>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</si>
  <si>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</si>
  <si>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</si>
  <si>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</si>
  <si>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</si>
  <si>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</si>
  <si>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</si>
  <si>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</si>
  <si>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</si>
  <si>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</si>
  <si>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</si>
  <si>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</si>
  <si>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50,6*1,6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</si>
  <si>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</si>
  <si>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</si>
  <si>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</si>
  <si>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</si>
  <si>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</si>
  <si>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</si>
  <si>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</si>
  <si>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</si>
  <si>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50*0,1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</si>
  <si>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</si>
  <si>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</si>
  <si>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</si>
  <si>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</si>
  <si>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</si>
  <si>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</si>
  <si>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</si>
  <si>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</si>
  <si>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</si>
  <si>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</si>
  <si>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</si>
  <si>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</si>
  <si>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</si>
  <si>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</si>
  <si>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</si>
  <si>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</si>
  <si>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</si>
  <si>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</si>
  <si>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</si>
  <si>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</si>
  <si>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</si>
  <si>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</si>
  <si>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</si>
  <si>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50*1,8</t>
  </si>
  <si>
    <t>90*1,2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</si>
  <si>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</si>
  <si>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</si>
  <si>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</si>
  <si>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</si>
  <si>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</si>
  <si>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</si>
  <si>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</si>
  <si>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</si>
  <si>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</si>
  <si>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</si>
  <si>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</si>
  <si>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</si>
  <si>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</si>
  <si>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</si>
  <si>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</si>
  <si>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</si>
  <si>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</si>
  <si>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</si>
  <si>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</si>
  <si>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</si>
  <si>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15,188*14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</si>
  <si>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</si>
  <si>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</si>
  <si>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</si>
  <si>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</si>
  <si>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</si>
  <si>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</si>
  <si>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50,6*1,8</t>
  </si>
  <si>
    <t>11163150</t>
  </si>
  <si>
    <t>lak penetrační asfaltový</t>
  </si>
  <si>
    <t>1076243856</t>
  </si>
  <si>
    <t>91,08*0,00035 'Přepočtené koeficientem množství</t>
  </si>
  <si>
    <t>711131821</t>
  </si>
  <si>
    <t>Odstranění izolace proti zemní vlhkosti svislé</t>
  </si>
  <si>
    <t>370905036</t>
  </si>
  <si>
    <t>Odstranění izolace proti zemní vlhkosti na ploše svislé S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</si>
  <si>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</si>
  <si>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</si>
  <si>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</si>
  <si>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</si>
  <si>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</si>
  <si>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</si>
  <si>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</si>
  <si>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91,08*1,2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</si>
  <si>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</si>
  <si>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</si>
  <si>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</si>
  <si>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</si>
  <si>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</si>
  <si>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</si>
  <si>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</si>
  <si>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</si>
  <si>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</si>
  <si>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</si>
  <si>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</si>
  <si>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</si>
  <si>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50,6</t>
  </si>
  <si>
    <t>711491876</t>
  </si>
  <si>
    <t>Demontáž ukončovací lišty pro přichycení izolace</t>
  </si>
  <si>
    <t>2124450231</t>
  </si>
  <si>
    <t>Demontáž lišty pro přichycení izolace ukončovací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</si>
  <si>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</si>
  <si>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</si>
  <si>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</si>
  <si>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</si>
  <si>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713130851</t>
  </si>
  <si>
    <t>Odstranění tepelné izolace stěn lepené z polystyrenu tl do 100 mm</t>
  </si>
  <si>
    <t>-701938186</t>
  </si>
  <si>
    <t>Odstranění tepelné izolace stěn a příček z rohoží, pásů, dílců, desek, bloků připevněných lepením z polystyrenu, tloušťka izolace do 100 mm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</si>
  <si>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</si>
  <si>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</si>
  <si>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</si>
  <si>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</si>
  <si>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</si>
  <si>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</si>
  <si>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</si>
  <si>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</si>
  <si>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</si>
  <si>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</si>
  <si>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</si>
  <si>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</si>
  <si>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</si>
  <si>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</si>
  <si>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</si>
  <si>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</si>
  <si>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</si>
  <si>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</si>
  <si>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</si>
  <si>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</si>
  <si>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</si>
  <si>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</si>
  <si>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</si>
  <si>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</si>
  <si>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</si>
  <si>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</si>
  <si>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</si>
  <si>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</si>
  <si>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</si>
  <si>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</si>
  <si>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</si>
  <si>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</si>
  <si>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</si>
  <si>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</si>
  <si>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</si>
  <si>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</si>
  <si>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</si>
  <si>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</si>
  <si>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</si>
  <si>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</si>
  <si>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</si>
  <si>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</si>
  <si>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</si>
  <si>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</si>
  <si>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</si>
  <si>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</si>
  <si>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</si>
  <si>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</si>
  <si>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</si>
  <si>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</si>
  <si>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</si>
  <si>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</si>
  <si>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</si>
  <si>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</si>
  <si>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</si>
  <si>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</si>
  <si>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</si>
  <si>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</si>
  <si>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</si>
  <si>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</si>
  <si>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</si>
  <si>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</si>
  <si>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</si>
  <si>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</si>
  <si>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</si>
  <si>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</si>
  <si>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</si>
  <si>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</si>
  <si>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</si>
  <si>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</si>
  <si>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</si>
  <si>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</si>
  <si>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</si>
  <si>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</si>
  <si>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</si>
  <si>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</si>
  <si>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</si>
  <si>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</si>
  <si>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</si>
  <si>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</si>
  <si>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</si>
  <si>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</si>
  <si>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</si>
  <si>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</si>
  <si>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</si>
  <si>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</si>
  <si>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</si>
  <si>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</si>
  <si>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</si>
  <si>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</si>
  <si>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</si>
  <si>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</si>
  <si>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</si>
  <si>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</si>
  <si>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</si>
  <si>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</si>
  <si>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</si>
  <si>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</si>
  <si>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</si>
  <si>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</si>
  <si>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</si>
  <si>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</si>
  <si>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</si>
  <si>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</si>
  <si>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</si>
  <si>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</si>
  <si>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</si>
  <si>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</si>
  <si>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</si>
  <si>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</si>
  <si>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</si>
  <si>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</si>
  <si>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</si>
  <si>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</si>
  <si>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</si>
  <si>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</si>
  <si>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</si>
  <si>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</si>
  <si>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</si>
  <si>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</si>
  <si>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</si>
  <si>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</si>
  <si>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</si>
  <si>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</si>
  <si>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</si>
  <si>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</si>
  <si>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</si>
  <si>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</si>
  <si>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</si>
  <si>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</si>
  <si>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</si>
  <si>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</si>
  <si>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</si>
  <si>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</si>
  <si>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</si>
  <si>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</si>
  <si>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</si>
  <si>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</si>
  <si>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</si>
  <si>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</si>
  <si>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</si>
  <si>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</si>
  <si>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</si>
  <si>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</si>
  <si>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</si>
  <si>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</si>
  <si>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</si>
  <si>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</si>
  <si>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</si>
  <si>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</si>
  <si>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</si>
  <si>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</si>
  <si>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</si>
  <si>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</si>
  <si>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</si>
  <si>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</si>
  <si>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</si>
  <si>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</si>
  <si>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</si>
  <si>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</si>
  <si>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</si>
  <si>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</si>
  <si>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</si>
  <si>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</si>
  <si>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</si>
  <si>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</si>
  <si>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</si>
  <si>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</si>
  <si>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</si>
  <si>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</si>
  <si>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</si>
  <si>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</si>
  <si>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</si>
  <si>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</si>
  <si>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</si>
  <si>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</si>
  <si>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</si>
  <si>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</si>
  <si>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</si>
  <si>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</si>
  <si>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</si>
  <si>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</si>
  <si>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</si>
  <si>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</si>
  <si>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</si>
  <si>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</si>
  <si>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</si>
  <si>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</si>
  <si>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</si>
  <si>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</si>
  <si>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</si>
  <si>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</si>
  <si>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</si>
  <si>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</si>
  <si>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</si>
  <si>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</si>
  <si>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</si>
  <si>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</si>
  <si>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</si>
  <si>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</si>
  <si>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</si>
  <si>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</si>
  <si>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</si>
  <si>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</si>
  <si>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</si>
  <si>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</si>
  <si>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</si>
  <si>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</si>
  <si>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</si>
  <si>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</si>
  <si>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</si>
  <si>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</si>
  <si>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</si>
  <si>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</si>
  <si>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</si>
  <si>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</si>
  <si>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</si>
  <si>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</si>
  <si>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</si>
  <si>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</si>
  <si>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</si>
  <si>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</si>
  <si>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</si>
  <si>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2005028352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</si>
  <si>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</si>
  <si>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</si>
  <si>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</si>
  <si>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-323552862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</si>
  <si>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</si>
  <si>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</si>
  <si>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</si>
  <si>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</si>
  <si>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</si>
  <si>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</si>
  <si>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</si>
  <si>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</si>
  <si>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</si>
  <si>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</si>
  <si>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</si>
  <si>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</si>
  <si>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</si>
  <si>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</si>
  <si>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</si>
  <si>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</si>
  <si>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</si>
  <si>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</si>
  <si>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</si>
  <si>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</si>
  <si>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-2047879690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</si>
  <si>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</si>
  <si>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</si>
  <si>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</si>
  <si>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</si>
  <si>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</si>
  <si>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</si>
  <si>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</si>
  <si>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</si>
  <si>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</si>
  <si>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</si>
  <si>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</si>
  <si>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</si>
  <si>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</si>
  <si>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</si>
  <si>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</si>
  <si>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</si>
  <si>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</si>
  <si>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</si>
  <si>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</si>
  <si>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</si>
  <si>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</si>
  <si>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</si>
  <si>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</si>
  <si>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</si>
  <si>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</si>
  <si>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</si>
  <si>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</si>
  <si>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</si>
  <si>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</si>
  <si>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</si>
  <si>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</si>
  <si>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</si>
  <si>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</si>
  <si>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</si>
  <si>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</si>
  <si>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</si>
  <si>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</si>
  <si>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</si>
  <si>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</si>
  <si>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</si>
  <si>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</si>
  <si>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</si>
  <si>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</si>
  <si>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</si>
  <si>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</si>
  <si>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</si>
  <si>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</si>
  <si>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</si>
  <si>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</si>
  <si>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</si>
  <si>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</si>
  <si>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</si>
  <si>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</si>
  <si>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</si>
  <si>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</si>
  <si>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</si>
  <si>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</si>
  <si>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</si>
  <si>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</si>
  <si>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</si>
  <si>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</si>
  <si>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</si>
  <si>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</si>
  <si>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</si>
  <si>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</si>
  <si>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</si>
  <si>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</si>
  <si>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</si>
  <si>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</si>
  <si>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</si>
  <si>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</si>
  <si>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</si>
  <si>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</si>
  <si>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</si>
  <si>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</si>
  <si>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</si>
  <si>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</si>
  <si>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</si>
  <si>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</si>
  <si>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</si>
  <si>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</si>
  <si>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</si>
  <si>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</si>
  <si>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</si>
  <si>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</si>
  <si>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</si>
  <si>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</si>
  <si>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</si>
  <si>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</si>
  <si>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</si>
  <si>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</si>
  <si>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</si>
  <si>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</si>
  <si>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</si>
  <si>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</si>
  <si>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</si>
  <si>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</si>
  <si>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</si>
  <si>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</si>
  <si>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</si>
  <si>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</si>
  <si>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</si>
  <si>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</si>
  <si>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</si>
  <si>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</si>
  <si>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</si>
  <si>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</si>
  <si>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</si>
  <si>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</si>
  <si>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</si>
  <si>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</si>
  <si>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</si>
  <si>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</si>
  <si>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</si>
  <si>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</si>
  <si>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</si>
  <si>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</si>
  <si>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</si>
  <si>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</si>
  <si>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</si>
  <si>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</si>
  <si>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</si>
  <si>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</si>
  <si>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</si>
  <si>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</si>
  <si>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</si>
  <si>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</si>
  <si>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</si>
  <si>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</si>
  <si>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</si>
  <si>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</si>
  <si>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</si>
  <si>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</si>
  <si>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</si>
  <si>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</si>
  <si>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</si>
  <si>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</si>
  <si>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</si>
  <si>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</si>
  <si>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-1749237082</t>
  </si>
  <si>
    <t>2107888975</t>
  </si>
  <si>
    <t>1924392128</t>
  </si>
  <si>
    <t>12 - ÚT byt č.3</t>
  </si>
  <si>
    <t>585278059</t>
  </si>
  <si>
    <t>-1201705784</t>
  </si>
  <si>
    <t>-1712458019</t>
  </si>
  <si>
    <t>13 - ÚT byt č.4</t>
  </si>
  <si>
    <t>1869168208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</si>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</sst>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259/10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suterénu'!P93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86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89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92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95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98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101</v>
      </c>
      <c r="E63" s="114"/>
      <c r="F63" s="114"/>
      <c r="G63" s="114"/>
      <c r="H63" s="114"/>
      <c r="I63" s="115"/>
      <c r="J63" s="114" t="s">
        <v>102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103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14</v>
      </c>
      <c r="E64" s="114"/>
      <c r="F64" s="114"/>
      <c r="G64" s="114"/>
      <c r="H64" s="114"/>
      <c r="I64" s="115"/>
      <c r="J64" s="114" t="s">
        <v>104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105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106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RZg3q4BTRUAWG/gcHWXF+nBxcqDBFA3e2KIOjXurFfeLAk7Aq7SvisDyd2+1rJpkcc9oUuAwhs42GhQzxgRG3g==" hashValue="8hk4CrEhFYmlbUwBn2NANJoxwFE4r4MGNK4QzkdBkhae2qWki1szGYcs5c6hnz5Gv36aWFk3y1ah2yuvX4Hk1g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259/10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1643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915</v>
      </c>
      <c r="D96" s="204" t="s">
        <v>161</v>
      </c>
      <c r="E96" s="205" t="s">
        <v>1644</v>
      </c>
      <c r="F96" s="206" t="s">
        <v>1645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1646</v>
      </c>
    </row>
    <row r="97" s="2" customFormat="1">
      <c r="A97" s="38"/>
      <c r="B97" s="39"/>
      <c r="C97" s="40"/>
      <c r="D97" s="217" t="s">
        <v>169</v>
      </c>
      <c r="E97" s="40"/>
      <c r="F97" s="218" t="s">
        <v>1647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926</v>
      </c>
      <c r="D98" s="204" t="s">
        <v>161</v>
      </c>
      <c r="E98" s="205" t="s">
        <v>1648</v>
      </c>
      <c r="F98" s="206" t="s">
        <v>1649</v>
      </c>
      <c r="G98" s="207" t="s">
        <v>746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1650</v>
      </c>
    </row>
    <row r="99" s="2" customFormat="1">
      <c r="A99" s="38"/>
      <c r="B99" s="39"/>
      <c r="C99" s="40"/>
      <c r="D99" s="217" t="s">
        <v>169</v>
      </c>
      <c r="E99" s="40"/>
      <c r="F99" s="218" t="s">
        <v>1651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264</v>
      </c>
      <c r="F100" s="202" t="s">
        <v>498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342</v>
      </c>
      <c r="D101" s="204" t="s">
        <v>161</v>
      </c>
      <c r="E101" s="205" t="s">
        <v>499</v>
      </c>
      <c r="F101" s="206" t="s">
        <v>500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1652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502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794</v>
      </c>
      <c r="D103" s="204" t="s">
        <v>161</v>
      </c>
      <c r="E103" s="205" t="s">
        <v>1653</v>
      </c>
      <c r="F103" s="206" t="s">
        <v>1654</v>
      </c>
      <c r="G103" s="207" t="s">
        <v>1450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1655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1656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801</v>
      </c>
      <c r="D105" s="204" t="s">
        <v>161</v>
      </c>
      <c r="E105" s="205" t="s">
        <v>1657</v>
      </c>
      <c r="F105" s="206" t="s">
        <v>1658</v>
      </c>
      <c r="G105" s="207" t="s">
        <v>274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1659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1660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920</v>
      </c>
      <c r="D107" s="204" t="s">
        <v>161</v>
      </c>
      <c r="E107" s="205" t="s">
        <v>1661</v>
      </c>
      <c r="F107" s="206" t="s">
        <v>1662</v>
      </c>
      <c r="G107" s="207" t="s">
        <v>746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1663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1664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1665</v>
      </c>
      <c r="F109" s="206" t="s">
        <v>1666</v>
      </c>
      <c r="G109" s="207" t="s">
        <v>274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1667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1668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523</v>
      </c>
      <c r="D111" s="204" t="s">
        <v>161</v>
      </c>
      <c r="E111" s="205" t="s">
        <v>1669</v>
      </c>
      <c r="F111" s="206" t="s">
        <v>1670</v>
      </c>
      <c r="G111" s="207" t="s">
        <v>274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1671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1672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573</v>
      </c>
      <c r="F113" s="202" t="s">
        <v>574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207</v>
      </c>
      <c r="D114" s="204" t="s">
        <v>161</v>
      </c>
      <c r="E114" s="205" t="s">
        <v>1673</v>
      </c>
      <c r="F114" s="206" t="s">
        <v>1674</v>
      </c>
      <c r="G114" s="207" t="s">
        <v>577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1675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1676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581</v>
      </c>
      <c r="F116" s="206" t="s">
        <v>582</v>
      </c>
      <c r="G116" s="207" t="s">
        <v>577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1677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584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254</v>
      </c>
      <c r="D118" s="204" t="s">
        <v>161</v>
      </c>
      <c r="E118" s="205" t="s">
        <v>585</v>
      </c>
      <c r="F118" s="206" t="s">
        <v>586</v>
      </c>
      <c r="G118" s="207" t="s">
        <v>577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1678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588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1679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204</v>
      </c>
      <c r="D121" s="204" t="s">
        <v>161</v>
      </c>
      <c r="E121" s="205" t="s">
        <v>591</v>
      </c>
      <c r="F121" s="206" t="s">
        <v>592</v>
      </c>
      <c r="G121" s="207" t="s">
        <v>577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1680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594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595</v>
      </c>
      <c r="F123" s="202" t="s">
        <v>596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196</v>
      </c>
      <c r="D124" s="204" t="s">
        <v>161</v>
      </c>
      <c r="E124" s="205" t="s">
        <v>598</v>
      </c>
      <c r="F124" s="206" t="s">
        <v>599</v>
      </c>
      <c r="G124" s="207" t="s">
        <v>577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1681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602</v>
      </c>
      <c r="F126" s="191" t="s">
        <v>603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1682</v>
      </c>
      <c r="F127" s="202" t="s">
        <v>1683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806</v>
      </c>
      <c r="D128" s="204" t="s">
        <v>161</v>
      </c>
      <c r="E128" s="205" t="s">
        <v>1684</v>
      </c>
      <c r="F128" s="206" t="s">
        <v>1685</v>
      </c>
      <c r="G128" s="207" t="s">
        <v>274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1686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1687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811</v>
      </c>
      <c r="D130" s="204" t="s">
        <v>161</v>
      </c>
      <c r="E130" s="205" t="s">
        <v>1688</v>
      </c>
      <c r="F130" s="206" t="s">
        <v>1689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1690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1691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1692</v>
      </c>
      <c r="F132" s="202" t="s">
        <v>1693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840</v>
      </c>
      <c r="D133" s="204" t="s">
        <v>161</v>
      </c>
      <c r="E133" s="205" t="s">
        <v>1694</v>
      </c>
      <c r="F133" s="206" t="s">
        <v>1695</v>
      </c>
      <c r="G133" s="207" t="s">
        <v>274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314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314</v>
      </c>
      <c r="BM133" s="215" t="s">
        <v>1696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1697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847</v>
      </c>
      <c r="D135" s="204" t="s">
        <v>161</v>
      </c>
      <c r="E135" s="205" t="s">
        <v>1698</v>
      </c>
      <c r="F135" s="206" t="s">
        <v>1699</v>
      </c>
      <c r="G135" s="207" t="s">
        <v>746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314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314</v>
      </c>
      <c r="BM135" s="215" t="s">
        <v>1700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1701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1702</v>
      </c>
      <c r="F137" s="202" t="s">
        <v>1703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854</v>
      </c>
      <c r="D138" s="204" t="s">
        <v>161</v>
      </c>
      <c r="E138" s="205" t="s">
        <v>1704</v>
      </c>
      <c r="F138" s="206" t="s">
        <v>1705</v>
      </c>
      <c r="G138" s="207" t="s">
        <v>746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1706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1707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889</v>
      </c>
      <c r="D140" s="254" t="s">
        <v>201</v>
      </c>
      <c r="E140" s="255" t="s">
        <v>1708</v>
      </c>
      <c r="F140" s="256" t="s">
        <v>1709</v>
      </c>
      <c r="G140" s="257" t="s">
        <v>746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388</v>
      </c>
      <c r="AT140" s="215" t="s">
        <v>201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1710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1709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990</v>
      </c>
      <c r="F142" s="202" t="s">
        <v>991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899</v>
      </c>
      <c r="D143" s="204" t="s">
        <v>161</v>
      </c>
      <c r="E143" s="205" t="s">
        <v>1711</v>
      </c>
      <c r="F143" s="206" t="s">
        <v>1712</v>
      </c>
      <c r="G143" s="207" t="s">
        <v>274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1713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1714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905</v>
      </c>
      <c r="D145" s="204" t="s">
        <v>161</v>
      </c>
      <c r="E145" s="205" t="s">
        <v>1715</v>
      </c>
      <c r="F145" s="206" t="s">
        <v>1716</v>
      </c>
      <c r="G145" s="207" t="s">
        <v>274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1717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1718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910</v>
      </c>
      <c r="D147" s="204" t="s">
        <v>161</v>
      </c>
      <c r="E147" s="205" t="s">
        <v>1719</v>
      </c>
      <c r="F147" s="206" t="s">
        <v>1720</v>
      </c>
      <c r="G147" s="207" t="s">
        <v>274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1721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1722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1019</v>
      </c>
      <c r="F149" s="202" t="s">
        <v>1020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321</v>
      </c>
      <c r="D150" s="204" t="s">
        <v>161</v>
      </c>
      <c r="E150" s="205" t="s">
        <v>1723</v>
      </c>
      <c r="F150" s="206" t="s">
        <v>1724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314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314</v>
      </c>
      <c r="BM150" s="215" t="s">
        <v>1725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1726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326</v>
      </c>
      <c r="D152" s="254" t="s">
        <v>201</v>
      </c>
      <c r="E152" s="255" t="s">
        <v>1727</v>
      </c>
      <c r="F152" s="256" t="s">
        <v>1728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388</v>
      </c>
      <c r="AT152" s="215" t="s">
        <v>201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314</v>
      </c>
      <c r="BM152" s="215" t="s">
        <v>1729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1728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1730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331</v>
      </c>
      <c r="D155" s="204" t="s">
        <v>161</v>
      </c>
      <c r="E155" s="205" t="s">
        <v>1022</v>
      </c>
      <c r="F155" s="206" t="s">
        <v>1023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1731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1025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1732</v>
      </c>
      <c r="F157" s="206" t="s">
        <v>1733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1734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1735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Pp1pV2C6vB6IwjVbUsUz9EWDg1zWzbFpleZ5QTMHJX741SWEvCloKAKIfqnW9pm3jHhx1lmmQ9QwtYWntaKcBg==" hashValue="roZ3eKr2IcJjjAy6F75kgvz6KQrUDZXKcG8nY8lvUTS+L2kkIV0XC3wcsmhAB+NoM0XUcPDc5II4idACg8DOQg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259/10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1737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1738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794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1739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1740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1741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523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1742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1679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1743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1744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1745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1746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1747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1748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1749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1750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1751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Oayd6WScPSB9CDrID8lVYRDmf5O3k5wsd93b1TkPL5g1Dos3Kcb3hvHs99F+ZfszNU35QEBKzseHLsTZATre1Q==" hashValue="Z3H3B3TYLFzkkvyeyr8RJsdXx+KI/loD6NpVkGNPLno1Bi+KRZIw+5XzSwWFG1rhjwQQ6D49ovIhY/BM7n4Hg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259/10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1753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1754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1755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1756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1757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1758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1759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1760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1761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1762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1763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1764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1765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1766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1767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1768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pWRuwbWOaBmi78eDKJK3bPMW7Ha+Y/UDPC6M05NX2tn8NpNB/Uqxur1TwVreMNZD2Sj8fJ59ATszxmfMwCcI2A==" hashValue="NJdVkVhgP2G2djhuCUdxU5idSATk5QOI8u3M4GE8gevYAuxpFfwT+ipUcx3If/5cNx+96Bu0zkEEvWmxuX0bU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1769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259/10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1770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1771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1772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1773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1774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1775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1759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1776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1777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1778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1779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1780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1781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1782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1783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1784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03hxHMBDO0748tTaAT/8n88Sw/ttNgfgTTisH7lp4mb/kX3mSvRp6WmsxhmcYXW43ifYag+gnDR5Aog/FPTd9w==" hashValue="UdrKvG1uEdR4DDacmpBM4U/TVVMb/fGIG92HogQZE7LRkLAXhF+Y8QG/s9KfbbVLYQ+my8QjHCW3yUEn1Czeg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1785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1786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1787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259/10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201</v>
      </c>
      <c r="F82" s="191" t="s">
        <v>1788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196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1789</v>
      </c>
      <c r="F83" s="202" t="s">
        <v>1790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196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1791</v>
      </c>
      <c r="F84" s="206" t="s">
        <v>1792</v>
      </c>
      <c r="G84" s="207" t="s">
        <v>1450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590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590</v>
      </c>
      <c r="BM84" s="215" t="s">
        <v>1793</v>
      </c>
    </row>
    <row r="85" s="2" customFormat="1">
      <c r="A85" s="38"/>
      <c r="B85" s="39"/>
      <c r="C85" s="40"/>
      <c r="D85" s="217" t="s">
        <v>169</v>
      </c>
      <c r="E85" s="40"/>
      <c r="F85" s="218" t="s">
        <v>1794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1452</v>
      </c>
      <c r="E86" s="40"/>
      <c r="F86" s="272" t="s">
        <v>1795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1452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bQIqeVGOiCvOTR2GgzgaqTWrnxqbTSHElo2RZcRXTy7STDql8b/aSkdQ9HxVeJx14ANbc+ImUY5GJSqeZ2puUw==" hashValue="ycKW3x7ktaZA/lJ/lU64RKiBenh9bmyC+JP7NCjZ3mk1S32PHzx/Bm+jCAUpnwGR6OqqqHi8bcMlYpfxCjf+X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ROUND((SUM(BE99:BE1076)),  2)</f>
        <v>0</v>
      </c>
      <c r="G33" s="38"/>
      <c r="H33" s="38"/>
      <c r="I33" s="148">
        <v>0.20999999999999999</v>
      </c>
      <c r="J33" s="147">
        <f>ROUND(((SUM(BE99:BE1076))*I33),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ROUND((SUM(BF99:BF1076)),  2)</f>
        <v>0</v>
      </c>
      <c r="G34" s="38"/>
      <c r="H34" s="38"/>
      <c r="I34" s="148">
        <v>0.14999999999999999</v>
      </c>
      <c r="J34" s="147">
        <f>ROUND(((SUM(BF99:BF1076))*I34),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ROUND((SUM(BG99:BG1076)),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ROUND((SUM(BH99:BH1076)),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ROUND((SUM(BI99:BI1076)),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J978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J1034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J1055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J1068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259/10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21.772465659999998</v>
      </c>
      <c r="S99" s="96"/>
      <c r="T99" s="186">
        <f>T100+T792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16.637135869999998</v>
      </c>
      <c r="S100" s="196"/>
      <c r="T100" s="198">
        <f>T101+T654+T779+T789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16.630872669999999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9.6600000000000001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1.96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15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186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196</v>
      </c>
      <c r="D123" s="204" t="s">
        <v>161</v>
      </c>
      <c r="E123" s="205" t="s">
        <v>197</v>
      </c>
      <c r="F123" s="206" t="s">
        <v>198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199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201</v>
      </c>
      <c r="E130" s="255" t="s">
        <v>202</v>
      </c>
      <c r="F130" s="256" t="s">
        <v>203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204</v>
      </c>
      <c r="AT130" s="215" t="s">
        <v>201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206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207</v>
      </c>
      <c r="D133" s="204" t="s">
        <v>161</v>
      </c>
      <c r="E133" s="205" t="s">
        <v>208</v>
      </c>
      <c r="F133" s="206" t="s">
        <v>209</v>
      </c>
      <c r="G133" s="207" t="s">
        <v>164</v>
      </c>
      <c r="H133" s="208">
        <v>25.995000000000001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186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212</v>
      </c>
      <c r="F142" s="206" t="s">
        <v>213</v>
      </c>
      <c r="G142" s="207" t="s">
        <v>164</v>
      </c>
      <c r="H142" s="208">
        <v>387.59399999999999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216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217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218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219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220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221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222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223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224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225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226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227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228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229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230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231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232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233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234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235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236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237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238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239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240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241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242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244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245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220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246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247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248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249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250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251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252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253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254</v>
      </c>
      <c r="D185" s="204" t="s">
        <v>161</v>
      </c>
      <c r="E185" s="205" t="s">
        <v>255</v>
      </c>
      <c r="F185" s="206" t="s">
        <v>256</v>
      </c>
      <c r="G185" s="207" t="s">
        <v>164</v>
      </c>
      <c r="H185" s="208">
        <v>387.59399999999999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216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217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218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219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220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221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222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223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224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225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226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227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228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229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231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232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233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234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235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220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236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237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238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239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240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241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242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243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244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245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220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246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247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248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249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250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251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252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253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204</v>
      </c>
      <c r="D228" s="204" t="s">
        <v>161</v>
      </c>
      <c r="E228" s="205" t="s">
        <v>259</v>
      </c>
      <c r="F228" s="206" t="s">
        <v>260</v>
      </c>
      <c r="G228" s="207" t="s">
        <v>164</v>
      </c>
      <c r="H228" s="208">
        <v>775.18799999999999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261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217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218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219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220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221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222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223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224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225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226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227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228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229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230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231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232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233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234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235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220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236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237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238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239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240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241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242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243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244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220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246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247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248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249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250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251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252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253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263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264</v>
      </c>
      <c r="D272" s="204" t="s">
        <v>161</v>
      </c>
      <c r="E272" s="205" t="s">
        <v>265</v>
      </c>
      <c r="F272" s="206" t="s">
        <v>266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267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269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270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271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87</v>
      </c>
      <c r="D278" s="204" t="s">
        <v>161</v>
      </c>
      <c r="E278" s="205" t="s">
        <v>272</v>
      </c>
      <c r="F278" s="206" t="s">
        <v>273</v>
      </c>
      <c r="G278" s="207" t="s">
        <v>274</v>
      </c>
      <c r="H278" s="208">
        <v>214.40000000000001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275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220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277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278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279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280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281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282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283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243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284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252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285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220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286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287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288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289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290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291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243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292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252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293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90</v>
      </c>
      <c r="D304" s="254" t="s">
        <v>201</v>
      </c>
      <c r="E304" s="255" t="s">
        <v>294</v>
      </c>
      <c r="F304" s="256" t="s">
        <v>295</v>
      </c>
      <c r="G304" s="257" t="s">
        <v>274</v>
      </c>
      <c r="H304" s="258">
        <v>176.29499999999999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204</v>
      </c>
      <c r="AT304" s="215" t="s">
        <v>201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296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220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277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278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279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280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281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282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283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243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284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252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285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297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93</v>
      </c>
      <c r="D320" s="254" t="s">
        <v>201</v>
      </c>
      <c r="E320" s="255" t="s">
        <v>298</v>
      </c>
      <c r="F320" s="256" t="s">
        <v>299</v>
      </c>
      <c r="G320" s="257" t="s">
        <v>274</v>
      </c>
      <c r="H320" s="258">
        <v>48.825000000000003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204</v>
      </c>
      <c r="AT320" s="215" t="s">
        <v>201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300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299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220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286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287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288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289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290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291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243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292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252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293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301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96</v>
      </c>
      <c r="D335" s="204" t="s">
        <v>161</v>
      </c>
      <c r="E335" s="205" t="s">
        <v>302</v>
      </c>
      <c r="F335" s="206" t="s">
        <v>303</v>
      </c>
      <c r="G335" s="207" t="s">
        <v>164</v>
      </c>
      <c r="H335" s="208">
        <v>49.799999999999997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304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216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217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201</v>
      </c>
      <c r="E339" s="255" t="s">
        <v>306</v>
      </c>
      <c r="F339" s="256" t="s">
        <v>307</v>
      </c>
      <c r="G339" s="257" t="s">
        <v>164</v>
      </c>
      <c r="H339" s="258">
        <v>50.795999999999999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204</v>
      </c>
      <c r="AT339" s="215" t="s">
        <v>201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308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309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310</v>
      </c>
      <c r="F342" s="206" t="s">
        <v>311</v>
      </c>
      <c r="G342" s="207" t="s">
        <v>164</v>
      </c>
      <c r="H342" s="208">
        <v>260.93000000000001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312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313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218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219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220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221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222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223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224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225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227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314</v>
      </c>
      <c r="D354" s="254" t="s">
        <v>201</v>
      </c>
      <c r="E354" s="255" t="s">
        <v>315</v>
      </c>
      <c r="F354" s="256" t="s">
        <v>316</v>
      </c>
      <c r="G354" s="257" t="s">
        <v>164</v>
      </c>
      <c r="H354" s="258">
        <v>266.149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204</v>
      </c>
      <c r="AT354" s="215" t="s">
        <v>201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317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316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318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319</v>
      </c>
      <c r="D357" s="204" t="s">
        <v>161</v>
      </c>
      <c r="E357" s="205" t="s">
        <v>310</v>
      </c>
      <c r="F357" s="206" t="s">
        <v>311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320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313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228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229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230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231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232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233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321</v>
      </c>
      <c r="D366" s="254" t="s">
        <v>201</v>
      </c>
      <c r="E366" s="255" t="s">
        <v>322</v>
      </c>
      <c r="F366" s="256" t="s">
        <v>323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204</v>
      </c>
      <c r="AT366" s="215" t="s">
        <v>201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324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323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325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326</v>
      </c>
      <c r="D369" s="204" t="s">
        <v>161</v>
      </c>
      <c r="E369" s="205" t="s">
        <v>327</v>
      </c>
      <c r="F369" s="206" t="s">
        <v>328</v>
      </c>
      <c r="G369" s="207" t="s">
        <v>274</v>
      </c>
      <c r="H369" s="208">
        <v>130.80000000000001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329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220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277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278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279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280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281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282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331</v>
      </c>
      <c r="D380" s="254" t="s">
        <v>201</v>
      </c>
      <c r="E380" s="255" t="s">
        <v>332</v>
      </c>
      <c r="F380" s="256" t="s">
        <v>333</v>
      </c>
      <c r="G380" s="257" t="s">
        <v>164</v>
      </c>
      <c r="H380" s="258">
        <v>47.479999999999997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204</v>
      </c>
      <c r="AT380" s="215" t="s">
        <v>201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334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333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220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236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237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238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239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240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241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242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335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327</v>
      </c>
      <c r="F392" s="206" t="s">
        <v>328</v>
      </c>
      <c r="G392" s="207" t="s">
        <v>274</v>
      </c>
      <c r="H392" s="208">
        <v>67.599999999999994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336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243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284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245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220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337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338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339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340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341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233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342</v>
      </c>
      <c r="D405" s="254" t="s">
        <v>201</v>
      </c>
      <c r="E405" s="255" t="s">
        <v>343</v>
      </c>
      <c r="F405" s="256" t="s">
        <v>344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204</v>
      </c>
      <c r="AT405" s="215" t="s">
        <v>201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345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243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244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245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220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246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247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248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249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250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251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346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347</v>
      </c>
      <c r="D419" s="204" t="s">
        <v>161</v>
      </c>
      <c r="E419" s="205" t="s">
        <v>348</v>
      </c>
      <c r="F419" s="206" t="s">
        <v>349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350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351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234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235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352</v>
      </c>
      <c r="D423" s="254" t="s">
        <v>201</v>
      </c>
      <c r="E423" s="255" t="s">
        <v>353</v>
      </c>
      <c r="F423" s="256" t="s">
        <v>354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204</v>
      </c>
      <c r="AT423" s="215" t="s">
        <v>201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355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354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356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357</v>
      </c>
      <c r="D426" s="204" t="s">
        <v>161</v>
      </c>
      <c r="E426" s="205" t="s">
        <v>358</v>
      </c>
      <c r="F426" s="206" t="s">
        <v>359</v>
      </c>
      <c r="G426" s="207" t="s">
        <v>274</v>
      </c>
      <c r="H426" s="208">
        <v>4.9000000000000004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360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361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252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285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362</v>
      </c>
      <c r="D430" s="254" t="s">
        <v>201</v>
      </c>
      <c r="E430" s="255" t="s">
        <v>363</v>
      </c>
      <c r="F430" s="256" t="s">
        <v>364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204</v>
      </c>
      <c r="AT430" s="215" t="s">
        <v>201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365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252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253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366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367</v>
      </c>
      <c r="D435" s="204" t="s">
        <v>161</v>
      </c>
      <c r="E435" s="205" t="s">
        <v>368</v>
      </c>
      <c r="F435" s="206" t="s">
        <v>369</v>
      </c>
      <c r="G435" s="207" t="s">
        <v>164</v>
      </c>
      <c r="H435" s="208">
        <v>310.73000000000002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370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371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218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219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220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221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222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223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224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225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227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216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217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372</v>
      </c>
      <c r="D449" s="204" t="s">
        <v>161</v>
      </c>
      <c r="E449" s="205" t="s">
        <v>373</v>
      </c>
      <c r="F449" s="206" t="s">
        <v>374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375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376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234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235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377</v>
      </c>
      <c r="D453" s="204" t="s">
        <v>161</v>
      </c>
      <c r="E453" s="205" t="s">
        <v>378</v>
      </c>
      <c r="F453" s="206" t="s">
        <v>379</v>
      </c>
      <c r="G453" s="207" t="s">
        <v>274</v>
      </c>
      <c r="H453" s="208">
        <v>50.299999999999997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380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381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382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383</v>
      </c>
      <c r="D456" s="254" t="s">
        <v>201</v>
      </c>
      <c r="E456" s="255" t="s">
        <v>384</v>
      </c>
      <c r="F456" s="256" t="s">
        <v>385</v>
      </c>
      <c r="G456" s="257" t="s">
        <v>274</v>
      </c>
      <c r="H456" s="258">
        <v>52.814999999999998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204</v>
      </c>
      <c r="AT456" s="215" t="s">
        <v>201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386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385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387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388</v>
      </c>
      <c r="D459" s="204" t="s">
        <v>161</v>
      </c>
      <c r="E459" s="205" t="s">
        <v>389</v>
      </c>
      <c r="F459" s="206" t="s">
        <v>390</v>
      </c>
      <c r="G459" s="207" t="s">
        <v>274</v>
      </c>
      <c r="H459" s="208">
        <v>76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391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393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394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395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396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397</v>
      </c>
      <c r="D466" s="254" t="s">
        <v>201</v>
      </c>
      <c r="E466" s="255" t="s">
        <v>398</v>
      </c>
      <c r="F466" s="256" t="s">
        <v>399</v>
      </c>
      <c r="G466" s="257" t="s">
        <v>274</v>
      </c>
      <c r="H466" s="258">
        <v>79.799999999999997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204</v>
      </c>
      <c r="AT466" s="215" t="s">
        <v>201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400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399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401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402</v>
      </c>
      <c r="D469" s="204" t="s">
        <v>161</v>
      </c>
      <c r="E469" s="205" t="s">
        <v>403</v>
      </c>
      <c r="F469" s="206" t="s">
        <v>404</v>
      </c>
      <c r="G469" s="207" t="s">
        <v>164</v>
      </c>
      <c r="H469" s="208">
        <v>387.59399999999999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405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406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216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217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218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219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220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221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222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223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224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225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226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227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228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229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230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231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232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233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234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235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220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236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237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238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239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240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241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242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243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244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245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220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246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247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248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249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250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251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252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253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407</v>
      </c>
      <c r="D512" s="204" t="s">
        <v>161</v>
      </c>
      <c r="E512" s="205" t="s">
        <v>408</v>
      </c>
      <c r="F512" s="206" t="s">
        <v>409</v>
      </c>
      <c r="G512" s="207" t="s">
        <v>164</v>
      </c>
      <c r="H512" s="208">
        <v>307.98899999999998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1.0718017199999999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410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411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218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219</v>
      </c>
      <c r="G515" s="233"/>
      <c r="H515" s="236">
        <v>314.375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220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221</v>
      </c>
      <c r="G517" s="233"/>
      <c r="H517" s="236">
        <v>-20.25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4" customFormat="1">
      <c r="A518" s="14"/>
      <c r="B518" s="232"/>
      <c r="C518" s="233"/>
      <c r="D518" s="217" t="s">
        <v>171</v>
      </c>
      <c r="E518" s="234" t="s">
        <v>19</v>
      </c>
      <c r="F518" s="235" t="s">
        <v>222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171</v>
      </c>
      <c r="AU518" s="242" t="s">
        <v>167</v>
      </c>
      <c r="AV518" s="14" t="s">
        <v>167</v>
      </c>
      <c r="AW518" s="14" t="s">
        <v>33</v>
      </c>
      <c r="AX518" s="14" t="s">
        <v>71</v>
      </c>
      <c r="AY518" s="242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223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224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225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4" customFormat="1">
      <c r="A522" s="14"/>
      <c r="B522" s="232"/>
      <c r="C522" s="233"/>
      <c r="D522" s="217" t="s">
        <v>171</v>
      </c>
      <c r="E522" s="234" t="s">
        <v>19</v>
      </c>
      <c r="F522" s="235" t="s">
        <v>227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171</v>
      </c>
      <c r="AU522" s="242" t="s">
        <v>167</v>
      </c>
      <c r="AV522" s="14" t="s">
        <v>167</v>
      </c>
      <c r="AW522" s="14" t="s">
        <v>33</v>
      </c>
      <c r="AX522" s="14" t="s">
        <v>71</v>
      </c>
      <c r="AY522" s="242" t="s">
        <v>157</v>
      </c>
    </row>
    <row r="523" s="13" customFormat="1">
      <c r="A523" s="13"/>
      <c r="B523" s="222"/>
      <c r="C523" s="223"/>
      <c r="D523" s="217" t="s">
        <v>171</v>
      </c>
      <c r="E523" s="224" t="s">
        <v>19</v>
      </c>
      <c r="F523" s="225" t="s">
        <v>230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171</v>
      </c>
      <c r="AU523" s="231" t="s">
        <v>167</v>
      </c>
      <c r="AV523" s="13" t="s">
        <v>79</v>
      </c>
      <c r="AW523" s="13" t="s">
        <v>33</v>
      </c>
      <c r="AX523" s="13" t="s">
        <v>71</v>
      </c>
      <c r="AY523" s="231" t="s">
        <v>157</v>
      </c>
    </row>
    <row r="524" s="14" customFormat="1">
      <c r="A524" s="14"/>
      <c r="B524" s="232"/>
      <c r="C524" s="233"/>
      <c r="D524" s="217" t="s">
        <v>171</v>
      </c>
      <c r="E524" s="234" t="s">
        <v>19</v>
      </c>
      <c r="F524" s="235" t="s">
        <v>231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171</v>
      </c>
      <c r="AU524" s="242" t="s">
        <v>167</v>
      </c>
      <c r="AV524" s="14" t="s">
        <v>167</v>
      </c>
      <c r="AW524" s="14" t="s">
        <v>33</v>
      </c>
      <c r="AX524" s="14" t="s">
        <v>71</v>
      </c>
      <c r="AY524" s="242" t="s">
        <v>157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232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233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220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236</v>
      </c>
      <c r="G528" s="233"/>
      <c r="H528" s="236">
        <v>13.365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237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238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239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240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242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269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270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4" customFormat="1">
      <c r="A536" s="14"/>
      <c r="B536" s="232"/>
      <c r="C536" s="233"/>
      <c r="D536" s="217" t="s">
        <v>171</v>
      </c>
      <c r="E536" s="234" t="s">
        <v>19</v>
      </c>
      <c r="F536" s="235" t="s">
        <v>271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171</v>
      </c>
      <c r="AU536" s="242" t="s">
        <v>167</v>
      </c>
      <c r="AV536" s="14" t="s">
        <v>167</v>
      </c>
      <c r="AW536" s="14" t="s">
        <v>33</v>
      </c>
      <c r="AX536" s="14" t="s">
        <v>71</v>
      </c>
      <c r="AY536" s="242" t="s">
        <v>157</v>
      </c>
    </row>
    <row r="537" s="15" customFormat="1">
      <c r="A537" s="15"/>
      <c r="B537" s="243"/>
      <c r="C537" s="244"/>
      <c r="D537" s="217" t="s">
        <v>171</v>
      </c>
      <c r="E537" s="245" t="s">
        <v>19</v>
      </c>
      <c r="F537" s="246" t="s">
        <v>191</v>
      </c>
      <c r="G537" s="244"/>
      <c r="H537" s="247">
        <v>307.98900000000003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171</v>
      </c>
      <c r="AU537" s="253" t="s">
        <v>167</v>
      </c>
      <c r="AV537" s="15" t="s">
        <v>166</v>
      </c>
      <c r="AW537" s="15" t="s">
        <v>33</v>
      </c>
      <c r="AX537" s="15" t="s">
        <v>79</v>
      </c>
      <c r="AY537" s="253" t="s">
        <v>157</v>
      </c>
    </row>
    <row r="538" s="2" customFormat="1" ht="24.15" customHeight="1">
      <c r="A538" s="38"/>
      <c r="B538" s="39"/>
      <c r="C538" s="204" t="s">
        <v>412</v>
      </c>
      <c r="D538" s="204" t="s">
        <v>161</v>
      </c>
      <c r="E538" s="205" t="s">
        <v>413</v>
      </c>
      <c r="F538" s="206" t="s">
        <v>414</v>
      </c>
      <c r="G538" s="207" t="s">
        <v>274</v>
      </c>
      <c r="H538" s="208">
        <v>35.100000000000001</v>
      </c>
      <c r="I538" s="209"/>
      <c r="J538" s="210">
        <f>ROUND(I538*H538,2)</f>
        <v>0</v>
      </c>
      <c r="K538" s="206" t="s">
        <v>165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0.7248150000000001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166</v>
      </c>
      <c r="AT538" s="215" t="s">
        <v>161</v>
      </c>
      <c r="AU538" s="215" t="s">
        <v>167</v>
      </c>
      <c r="AY538" s="17" t="s">
        <v>157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167</v>
      </c>
      <c r="BK538" s="216">
        <f>ROUND(I538*H538,2)</f>
        <v>0</v>
      </c>
      <c r="BL538" s="17" t="s">
        <v>166</v>
      </c>
      <c r="BM538" s="215" t="s">
        <v>415</v>
      </c>
    </row>
    <row r="539" s="2" customFormat="1">
      <c r="A539" s="38"/>
      <c r="B539" s="39"/>
      <c r="C539" s="40"/>
      <c r="D539" s="217" t="s">
        <v>169</v>
      </c>
      <c r="E539" s="40"/>
      <c r="F539" s="218" t="s">
        <v>416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169</v>
      </c>
      <c r="AU539" s="17" t="s">
        <v>167</v>
      </c>
    </row>
    <row r="540" s="13" customFormat="1">
      <c r="A540" s="13"/>
      <c r="B540" s="222"/>
      <c r="C540" s="223"/>
      <c r="D540" s="217" t="s">
        <v>171</v>
      </c>
      <c r="E540" s="224" t="s">
        <v>19</v>
      </c>
      <c r="F540" s="225" t="s">
        <v>245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171</v>
      </c>
      <c r="AU540" s="231" t="s">
        <v>167</v>
      </c>
      <c r="AV540" s="13" t="s">
        <v>79</v>
      </c>
      <c r="AW540" s="13" t="s">
        <v>33</v>
      </c>
      <c r="AX540" s="13" t="s">
        <v>71</v>
      </c>
      <c r="AY540" s="231" t="s">
        <v>157</v>
      </c>
    </row>
    <row r="541" s="13" customFormat="1">
      <c r="A541" s="13"/>
      <c r="B541" s="222"/>
      <c r="C541" s="223"/>
      <c r="D541" s="217" t="s">
        <v>171</v>
      </c>
      <c r="E541" s="224" t="s">
        <v>19</v>
      </c>
      <c r="F541" s="225" t="s">
        <v>220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171</v>
      </c>
      <c r="AU541" s="231" t="s">
        <v>167</v>
      </c>
      <c r="AV541" s="13" t="s">
        <v>79</v>
      </c>
      <c r="AW541" s="13" t="s">
        <v>33</v>
      </c>
      <c r="AX541" s="13" t="s">
        <v>71</v>
      </c>
      <c r="AY541" s="231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337</v>
      </c>
      <c r="G542" s="233"/>
      <c r="H542" s="236">
        <v>13.5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338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339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4" customFormat="1">
      <c r="A545" s="14"/>
      <c r="B545" s="232"/>
      <c r="C545" s="233"/>
      <c r="D545" s="217" t="s">
        <v>171</v>
      </c>
      <c r="E545" s="234" t="s">
        <v>19</v>
      </c>
      <c r="F545" s="235" t="s">
        <v>417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171</v>
      </c>
      <c r="AU545" s="242" t="s">
        <v>167</v>
      </c>
      <c r="AV545" s="14" t="s">
        <v>167</v>
      </c>
      <c r="AW545" s="14" t="s">
        <v>33</v>
      </c>
      <c r="AX545" s="14" t="s">
        <v>71</v>
      </c>
      <c r="AY545" s="242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341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233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35.100000000000001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418</v>
      </c>
      <c r="D549" s="204" t="s">
        <v>161</v>
      </c>
      <c r="E549" s="205" t="s">
        <v>419</v>
      </c>
      <c r="F549" s="206" t="s">
        <v>420</v>
      </c>
      <c r="G549" s="207" t="s">
        <v>164</v>
      </c>
      <c r="H549" s="208">
        <v>60.945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421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422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172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4" customFormat="1">
      <c r="A552" s="14"/>
      <c r="B552" s="232"/>
      <c r="C552" s="233"/>
      <c r="D552" s="217" t="s">
        <v>171</v>
      </c>
      <c r="E552" s="234" t="s">
        <v>19</v>
      </c>
      <c r="F552" s="235" t="s">
        <v>423</v>
      </c>
      <c r="G552" s="233"/>
      <c r="H552" s="236">
        <v>4.2000000000000002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171</v>
      </c>
      <c r="AU552" s="242" t="s">
        <v>167</v>
      </c>
      <c r="AV552" s="14" t="s">
        <v>167</v>
      </c>
      <c r="AW552" s="14" t="s">
        <v>33</v>
      </c>
      <c r="AX552" s="14" t="s">
        <v>71</v>
      </c>
      <c r="AY552" s="242" t="s">
        <v>157</v>
      </c>
    </row>
    <row r="553" s="13" customFormat="1">
      <c r="A553" s="13"/>
      <c r="B553" s="222"/>
      <c r="C553" s="223"/>
      <c r="D553" s="217" t="s">
        <v>171</v>
      </c>
      <c r="E553" s="224" t="s">
        <v>19</v>
      </c>
      <c r="F553" s="225" t="s">
        <v>220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171</v>
      </c>
      <c r="AU553" s="231" t="s">
        <v>167</v>
      </c>
      <c r="AV553" s="13" t="s">
        <v>79</v>
      </c>
      <c r="AW553" s="13" t="s">
        <v>33</v>
      </c>
      <c r="AX553" s="13" t="s">
        <v>71</v>
      </c>
      <c r="AY553" s="231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424</v>
      </c>
      <c r="G554" s="233"/>
      <c r="H554" s="236">
        <v>20.25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425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426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427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428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4" customFormat="1">
      <c r="A559" s="14"/>
      <c r="B559" s="232"/>
      <c r="C559" s="233"/>
      <c r="D559" s="217" t="s">
        <v>171</v>
      </c>
      <c r="E559" s="234" t="s">
        <v>19</v>
      </c>
      <c r="F559" s="235" t="s">
        <v>429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171</v>
      </c>
      <c r="AU559" s="242" t="s">
        <v>167</v>
      </c>
      <c r="AV559" s="14" t="s">
        <v>167</v>
      </c>
      <c r="AW559" s="14" t="s">
        <v>33</v>
      </c>
      <c r="AX559" s="14" t="s">
        <v>71</v>
      </c>
      <c r="AY559" s="242" t="s">
        <v>157</v>
      </c>
    </row>
    <row r="560" s="14" customFormat="1">
      <c r="A560" s="14"/>
      <c r="B560" s="232"/>
      <c r="C560" s="233"/>
      <c r="D560" s="217" t="s">
        <v>171</v>
      </c>
      <c r="E560" s="234" t="s">
        <v>19</v>
      </c>
      <c r="F560" s="235" t="s">
        <v>430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171</v>
      </c>
      <c r="AU560" s="242" t="s">
        <v>167</v>
      </c>
      <c r="AV560" s="14" t="s">
        <v>167</v>
      </c>
      <c r="AW560" s="14" t="s">
        <v>33</v>
      </c>
      <c r="AX560" s="14" t="s">
        <v>71</v>
      </c>
      <c r="AY560" s="242" t="s">
        <v>157</v>
      </c>
    </row>
    <row r="561" s="13" customFormat="1">
      <c r="A561" s="13"/>
      <c r="B561" s="222"/>
      <c r="C561" s="223"/>
      <c r="D561" s="217" t="s">
        <v>171</v>
      </c>
      <c r="E561" s="224" t="s">
        <v>19</v>
      </c>
      <c r="F561" s="225" t="s">
        <v>179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171</v>
      </c>
      <c r="AU561" s="231" t="s">
        <v>167</v>
      </c>
      <c r="AV561" s="13" t="s">
        <v>79</v>
      </c>
      <c r="AW561" s="13" t="s">
        <v>33</v>
      </c>
      <c r="AX561" s="13" t="s">
        <v>71</v>
      </c>
      <c r="AY561" s="231" t="s">
        <v>157</v>
      </c>
    </row>
    <row r="562" s="14" customFormat="1">
      <c r="A562" s="14"/>
      <c r="B562" s="232"/>
      <c r="C562" s="233"/>
      <c r="D562" s="217" t="s">
        <v>171</v>
      </c>
      <c r="E562" s="234" t="s">
        <v>19</v>
      </c>
      <c r="F562" s="235" t="s">
        <v>431</v>
      </c>
      <c r="G562" s="233"/>
      <c r="H562" s="236">
        <v>1.8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171</v>
      </c>
      <c r="AU562" s="242" t="s">
        <v>167</v>
      </c>
      <c r="AV562" s="14" t="s">
        <v>167</v>
      </c>
      <c r="AW562" s="14" t="s">
        <v>33</v>
      </c>
      <c r="AX562" s="14" t="s">
        <v>71</v>
      </c>
      <c r="AY562" s="242" t="s">
        <v>157</v>
      </c>
    </row>
    <row r="563" s="15" customFormat="1">
      <c r="A563" s="15"/>
      <c r="B563" s="243"/>
      <c r="C563" s="244"/>
      <c r="D563" s="217" t="s">
        <v>171</v>
      </c>
      <c r="E563" s="245" t="s">
        <v>19</v>
      </c>
      <c r="F563" s="246" t="s">
        <v>191</v>
      </c>
      <c r="G563" s="244"/>
      <c r="H563" s="247">
        <v>60.944999999999993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171</v>
      </c>
      <c r="AU563" s="253" t="s">
        <v>167</v>
      </c>
      <c r="AV563" s="15" t="s">
        <v>166</v>
      </c>
      <c r="AW563" s="15" t="s">
        <v>33</v>
      </c>
      <c r="AX563" s="15" t="s">
        <v>79</v>
      </c>
      <c r="AY563" s="253" t="s">
        <v>157</v>
      </c>
    </row>
    <row r="564" s="2" customFormat="1" ht="14.4" customHeight="1">
      <c r="A564" s="38"/>
      <c r="B564" s="39"/>
      <c r="C564" s="204" t="s">
        <v>432</v>
      </c>
      <c r="D564" s="204" t="s">
        <v>161</v>
      </c>
      <c r="E564" s="205" t="s">
        <v>433</v>
      </c>
      <c r="F564" s="206" t="s">
        <v>434</v>
      </c>
      <c r="G564" s="207" t="s">
        <v>164</v>
      </c>
      <c r="H564" s="208">
        <v>387.59399999999999</v>
      </c>
      <c r="I564" s="209"/>
      <c r="J564" s="210">
        <f>ROUND(I564*H564,2)</f>
        <v>0</v>
      </c>
      <c r="K564" s="206" t="s">
        <v>165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166</v>
      </c>
      <c r="AT564" s="215" t="s">
        <v>161</v>
      </c>
      <c r="AU564" s="215" t="s">
        <v>167</v>
      </c>
      <c r="AY564" s="17" t="s">
        <v>157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167</v>
      </c>
      <c r="BK564" s="216">
        <f>ROUND(I564*H564,2)</f>
        <v>0</v>
      </c>
      <c r="BL564" s="17" t="s">
        <v>166</v>
      </c>
      <c r="BM564" s="215" t="s">
        <v>435</v>
      </c>
    </row>
    <row r="565" s="2" customFormat="1">
      <c r="A565" s="38"/>
      <c r="B565" s="39"/>
      <c r="C565" s="40"/>
      <c r="D565" s="217" t="s">
        <v>169</v>
      </c>
      <c r="E565" s="40"/>
      <c r="F565" s="218" t="s">
        <v>436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169</v>
      </c>
      <c r="AU565" s="17" t="s">
        <v>167</v>
      </c>
    </row>
    <row r="566" s="13" customFormat="1">
      <c r="A566" s="13"/>
      <c r="B566" s="222"/>
      <c r="C566" s="223"/>
      <c r="D566" s="217" t="s">
        <v>171</v>
      </c>
      <c r="E566" s="224" t="s">
        <v>19</v>
      </c>
      <c r="F566" s="225" t="s">
        <v>216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171</v>
      </c>
      <c r="AU566" s="231" t="s">
        <v>167</v>
      </c>
      <c r="AV566" s="13" t="s">
        <v>79</v>
      </c>
      <c r="AW566" s="13" t="s">
        <v>33</v>
      </c>
      <c r="AX566" s="13" t="s">
        <v>71</v>
      </c>
      <c r="AY566" s="231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217</v>
      </c>
      <c r="G567" s="233"/>
      <c r="H567" s="236">
        <v>49.799999999999997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3" customFormat="1">
      <c r="A568" s="13"/>
      <c r="B568" s="222"/>
      <c r="C568" s="223"/>
      <c r="D568" s="217" t="s">
        <v>171</v>
      </c>
      <c r="E568" s="224" t="s">
        <v>19</v>
      </c>
      <c r="F568" s="225" t="s">
        <v>218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171</v>
      </c>
      <c r="AU568" s="231" t="s">
        <v>167</v>
      </c>
      <c r="AV568" s="13" t="s">
        <v>79</v>
      </c>
      <c r="AW568" s="13" t="s">
        <v>33</v>
      </c>
      <c r="AX568" s="13" t="s">
        <v>71</v>
      </c>
      <c r="AY568" s="231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219</v>
      </c>
      <c r="G569" s="233"/>
      <c r="H569" s="236">
        <v>314.375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3" customFormat="1">
      <c r="A570" s="13"/>
      <c r="B570" s="222"/>
      <c r="C570" s="223"/>
      <c r="D570" s="217" t="s">
        <v>171</v>
      </c>
      <c r="E570" s="224" t="s">
        <v>19</v>
      </c>
      <c r="F570" s="225" t="s">
        <v>220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171</v>
      </c>
      <c r="AU570" s="231" t="s">
        <v>167</v>
      </c>
      <c r="AV570" s="13" t="s">
        <v>79</v>
      </c>
      <c r="AW570" s="13" t="s">
        <v>33</v>
      </c>
      <c r="AX570" s="13" t="s">
        <v>71</v>
      </c>
      <c r="AY570" s="231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221</v>
      </c>
      <c r="G571" s="233"/>
      <c r="H571" s="236">
        <v>-20.25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4" customFormat="1">
      <c r="A572" s="14"/>
      <c r="B572" s="232"/>
      <c r="C572" s="233"/>
      <c r="D572" s="217" t="s">
        <v>171</v>
      </c>
      <c r="E572" s="234" t="s">
        <v>19</v>
      </c>
      <c r="F572" s="235" t="s">
        <v>222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171</v>
      </c>
      <c r="AU572" s="242" t="s">
        <v>167</v>
      </c>
      <c r="AV572" s="14" t="s">
        <v>167</v>
      </c>
      <c r="AW572" s="14" t="s">
        <v>33</v>
      </c>
      <c r="AX572" s="14" t="s">
        <v>71</v>
      </c>
      <c r="AY572" s="242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223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4" customFormat="1">
      <c r="A574" s="14"/>
      <c r="B574" s="232"/>
      <c r="C574" s="233"/>
      <c r="D574" s="217" t="s">
        <v>171</v>
      </c>
      <c r="E574" s="234" t="s">
        <v>19</v>
      </c>
      <c r="F574" s="235" t="s">
        <v>224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171</v>
      </c>
      <c r="AU574" s="242" t="s">
        <v>167</v>
      </c>
      <c r="AV574" s="14" t="s">
        <v>167</v>
      </c>
      <c r="AW574" s="14" t="s">
        <v>33</v>
      </c>
      <c r="AX574" s="14" t="s">
        <v>71</v>
      </c>
      <c r="AY574" s="242" t="s">
        <v>157</v>
      </c>
    </row>
    <row r="575" s="14" customFormat="1">
      <c r="A575" s="14"/>
      <c r="B575" s="232"/>
      <c r="C575" s="233"/>
      <c r="D575" s="217" t="s">
        <v>171</v>
      </c>
      <c r="E575" s="234" t="s">
        <v>19</v>
      </c>
      <c r="F575" s="235" t="s">
        <v>225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171</v>
      </c>
      <c r="AU575" s="242" t="s">
        <v>167</v>
      </c>
      <c r="AV575" s="14" t="s">
        <v>167</v>
      </c>
      <c r="AW575" s="14" t="s">
        <v>33</v>
      </c>
      <c r="AX575" s="14" t="s">
        <v>71</v>
      </c>
      <c r="AY575" s="242" t="s">
        <v>157</v>
      </c>
    </row>
    <row r="576" s="14" customFormat="1">
      <c r="A576" s="14"/>
      <c r="B576" s="232"/>
      <c r="C576" s="233"/>
      <c r="D576" s="217" t="s">
        <v>171</v>
      </c>
      <c r="E576" s="234" t="s">
        <v>19</v>
      </c>
      <c r="F576" s="235" t="s">
        <v>226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171</v>
      </c>
      <c r="AU576" s="242" t="s">
        <v>167</v>
      </c>
      <c r="AV576" s="14" t="s">
        <v>167</v>
      </c>
      <c r="AW576" s="14" t="s">
        <v>33</v>
      </c>
      <c r="AX576" s="14" t="s">
        <v>71</v>
      </c>
      <c r="AY576" s="242" t="s">
        <v>157</v>
      </c>
    </row>
    <row r="577" s="14" customFormat="1">
      <c r="A577" s="14"/>
      <c r="B577" s="232"/>
      <c r="C577" s="233"/>
      <c r="D577" s="217" t="s">
        <v>171</v>
      </c>
      <c r="E577" s="234" t="s">
        <v>19</v>
      </c>
      <c r="F577" s="235" t="s">
        <v>227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171</v>
      </c>
      <c r="AU577" s="242" t="s">
        <v>167</v>
      </c>
      <c r="AV577" s="14" t="s">
        <v>167</v>
      </c>
      <c r="AW577" s="14" t="s">
        <v>33</v>
      </c>
      <c r="AX577" s="14" t="s">
        <v>71</v>
      </c>
      <c r="AY577" s="242" t="s">
        <v>157</v>
      </c>
    </row>
    <row r="578" s="13" customFormat="1">
      <c r="A578" s="13"/>
      <c r="B578" s="222"/>
      <c r="C578" s="223"/>
      <c r="D578" s="217" t="s">
        <v>171</v>
      </c>
      <c r="E578" s="224" t="s">
        <v>19</v>
      </c>
      <c r="F578" s="225" t="s">
        <v>228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171</v>
      </c>
      <c r="AU578" s="231" t="s">
        <v>167</v>
      </c>
      <c r="AV578" s="13" t="s">
        <v>79</v>
      </c>
      <c r="AW578" s="13" t="s">
        <v>33</v>
      </c>
      <c r="AX578" s="13" t="s">
        <v>71</v>
      </c>
      <c r="AY578" s="231" t="s">
        <v>157</v>
      </c>
    </row>
    <row r="579" s="14" customFormat="1">
      <c r="A579" s="14"/>
      <c r="B579" s="232"/>
      <c r="C579" s="233"/>
      <c r="D579" s="217" t="s">
        <v>171</v>
      </c>
      <c r="E579" s="234" t="s">
        <v>19</v>
      </c>
      <c r="F579" s="235" t="s">
        <v>229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171</v>
      </c>
      <c r="AU579" s="242" t="s">
        <v>167</v>
      </c>
      <c r="AV579" s="14" t="s">
        <v>167</v>
      </c>
      <c r="AW579" s="14" t="s">
        <v>33</v>
      </c>
      <c r="AX579" s="14" t="s">
        <v>71</v>
      </c>
      <c r="AY579" s="242" t="s">
        <v>157</v>
      </c>
    </row>
    <row r="580" s="13" customFormat="1">
      <c r="A580" s="13"/>
      <c r="B580" s="222"/>
      <c r="C580" s="223"/>
      <c r="D580" s="217" t="s">
        <v>171</v>
      </c>
      <c r="E580" s="224" t="s">
        <v>19</v>
      </c>
      <c r="F580" s="225" t="s">
        <v>230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171</v>
      </c>
      <c r="AU580" s="231" t="s">
        <v>167</v>
      </c>
      <c r="AV580" s="13" t="s">
        <v>79</v>
      </c>
      <c r="AW580" s="13" t="s">
        <v>33</v>
      </c>
      <c r="AX580" s="13" t="s">
        <v>71</v>
      </c>
      <c r="AY580" s="231" t="s">
        <v>157</v>
      </c>
    </row>
    <row r="581" s="14" customFormat="1">
      <c r="A581" s="14"/>
      <c r="B581" s="232"/>
      <c r="C581" s="233"/>
      <c r="D581" s="217" t="s">
        <v>171</v>
      </c>
      <c r="E581" s="234" t="s">
        <v>19</v>
      </c>
      <c r="F581" s="235" t="s">
        <v>231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171</v>
      </c>
      <c r="AU581" s="242" t="s">
        <v>167</v>
      </c>
      <c r="AV581" s="14" t="s">
        <v>167</v>
      </c>
      <c r="AW581" s="14" t="s">
        <v>33</v>
      </c>
      <c r="AX581" s="14" t="s">
        <v>71</v>
      </c>
      <c r="AY581" s="242" t="s">
        <v>157</v>
      </c>
    </row>
    <row r="582" s="13" customFormat="1">
      <c r="A582" s="13"/>
      <c r="B582" s="222"/>
      <c r="C582" s="223"/>
      <c r="D582" s="217" t="s">
        <v>171</v>
      </c>
      <c r="E582" s="224" t="s">
        <v>19</v>
      </c>
      <c r="F582" s="225" t="s">
        <v>232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171</v>
      </c>
      <c r="AU582" s="231" t="s">
        <v>167</v>
      </c>
      <c r="AV582" s="13" t="s">
        <v>79</v>
      </c>
      <c r="AW582" s="13" t="s">
        <v>33</v>
      </c>
      <c r="AX582" s="13" t="s">
        <v>71</v>
      </c>
      <c r="AY582" s="231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233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3" customFormat="1">
      <c r="A584" s="13"/>
      <c r="B584" s="222"/>
      <c r="C584" s="223"/>
      <c r="D584" s="217" t="s">
        <v>171</v>
      </c>
      <c r="E584" s="224" t="s">
        <v>19</v>
      </c>
      <c r="F584" s="225" t="s">
        <v>234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171</v>
      </c>
      <c r="AU584" s="231" t="s">
        <v>167</v>
      </c>
      <c r="AV584" s="13" t="s">
        <v>79</v>
      </c>
      <c r="AW584" s="13" t="s">
        <v>33</v>
      </c>
      <c r="AX584" s="13" t="s">
        <v>71</v>
      </c>
      <c r="AY584" s="231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235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3" customFormat="1">
      <c r="A586" s="13"/>
      <c r="B586" s="222"/>
      <c r="C586" s="223"/>
      <c r="D586" s="217" t="s">
        <v>171</v>
      </c>
      <c r="E586" s="224" t="s">
        <v>19</v>
      </c>
      <c r="F586" s="225" t="s">
        <v>220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171</v>
      </c>
      <c r="AU586" s="231" t="s">
        <v>167</v>
      </c>
      <c r="AV586" s="13" t="s">
        <v>79</v>
      </c>
      <c r="AW586" s="13" t="s">
        <v>33</v>
      </c>
      <c r="AX586" s="13" t="s">
        <v>71</v>
      </c>
      <c r="AY586" s="231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236</v>
      </c>
      <c r="G587" s="233"/>
      <c r="H587" s="236">
        <v>13.365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237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4" customFormat="1">
      <c r="A589" s="14"/>
      <c r="B589" s="232"/>
      <c r="C589" s="233"/>
      <c r="D589" s="217" t="s">
        <v>171</v>
      </c>
      <c r="E589" s="234" t="s">
        <v>19</v>
      </c>
      <c r="F589" s="235" t="s">
        <v>238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171</v>
      </c>
      <c r="AU589" s="242" t="s">
        <v>167</v>
      </c>
      <c r="AV589" s="14" t="s">
        <v>167</v>
      </c>
      <c r="AW589" s="14" t="s">
        <v>33</v>
      </c>
      <c r="AX589" s="14" t="s">
        <v>71</v>
      </c>
      <c r="AY589" s="242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239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4" customFormat="1">
      <c r="A591" s="14"/>
      <c r="B591" s="232"/>
      <c r="C591" s="233"/>
      <c r="D591" s="217" t="s">
        <v>171</v>
      </c>
      <c r="E591" s="234" t="s">
        <v>19</v>
      </c>
      <c r="F591" s="235" t="s">
        <v>240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171</v>
      </c>
      <c r="AU591" s="242" t="s">
        <v>167</v>
      </c>
      <c r="AV591" s="14" t="s">
        <v>167</v>
      </c>
      <c r="AW591" s="14" t="s">
        <v>33</v>
      </c>
      <c r="AX591" s="14" t="s">
        <v>71</v>
      </c>
      <c r="AY591" s="242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241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4" customFormat="1">
      <c r="A593" s="14"/>
      <c r="B593" s="232"/>
      <c r="C593" s="233"/>
      <c r="D593" s="217" t="s">
        <v>171</v>
      </c>
      <c r="E593" s="234" t="s">
        <v>19</v>
      </c>
      <c r="F593" s="235" t="s">
        <v>242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171</v>
      </c>
      <c r="AU593" s="242" t="s">
        <v>167</v>
      </c>
      <c r="AV593" s="14" t="s">
        <v>167</v>
      </c>
      <c r="AW593" s="14" t="s">
        <v>33</v>
      </c>
      <c r="AX593" s="14" t="s">
        <v>71</v>
      </c>
      <c r="AY593" s="242" t="s">
        <v>157</v>
      </c>
    </row>
    <row r="594" s="13" customFormat="1">
      <c r="A594" s="13"/>
      <c r="B594" s="222"/>
      <c r="C594" s="223"/>
      <c r="D594" s="217" t="s">
        <v>171</v>
      </c>
      <c r="E594" s="224" t="s">
        <v>19</v>
      </c>
      <c r="F594" s="225" t="s">
        <v>243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171</v>
      </c>
      <c r="AU594" s="231" t="s">
        <v>167</v>
      </c>
      <c r="AV594" s="13" t="s">
        <v>79</v>
      </c>
      <c r="AW594" s="13" t="s">
        <v>33</v>
      </c>
      <c r="AX594" s="13" t="s">
        <v>71</v>
      </c>
      <c r="AY594" s="231" t="s">
        <v>157</v>
      </c>
    </row>
    <row r="595" s="14" customFormat="1">
      <c r="A595" s="14"/>
      <c r="B595" s="232"/>
      <c r="C595" s="233"/>
      <c r="D595" s="217" t="s">
        <v>171</v>
      </c>
      <c r="E595" s="234" t="s">
        <v>19</v>
      </c>
      <c r="F595" s="235" t="s">
        <v>244</v>
      </c>
      <c r="G595" s="233"/>
      <c r="H595" s="236">
        <v>8.0500000000000007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171</v>
      </c>
      <c r="AU595" s="242" t="s">
        <v>167</v>
      </c>
      <c r="AV595" s="14" t="s">
        <v>167</v>
      </c>
      <c r="AW595" s="14" t="s">
        <v>33</v>
      </c>
      <c r="AX595" s="14" t="s">
        <v>71</v>
      </c>
      <c r="AY595" s="242" t="s">
        <v>157</v>
      </c>
    </row>
    <row r="596" s="13" customFormat="1">
      <c r="A596" s="13"/>
      <c r="B596" s="222"/>
      <c r="C596" s="223"/>
      <c r="D596" s="217" t="s">
        <v>171</v>
      </c>
      <c r="E596" s="224" t="s">
        <v>19</v>
      </c>
      <c r="F596" s="225" t="s">
        <v>245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171</v>
      </c>
      <c r="AU596" s="231" t="s">
        <v>167</v>
      </c>
      <c r="AV596" s="13" t="s">
        <v>79</v>
      </c>
      <c r="AW596" s="13" t="s">
        <v>33</v>
      </c>
      <c r="AX596" s="13" t="s">
        <v>71</v>
      </c>
      <c r="AY596" s="231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220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246</v>
      </c>
      <c r="G598" s="233"/>
      <c r="H598" s="236">
        <v>4.4550000000000001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247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248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249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250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251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3" customFormat="1">
      <c r="A604" s="13"/>
      <c r="B604" s="222"/>
      <c r="C604" s="223"/>
      <c r="D604" s="217" t="s">
        <v>171</v>
      </c>
      <c r="E604" s="224" t="s">
        <v>19</v>
      </c>
      <c r="F604" s="225" t="s">
        <v>252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171</v>
      </c>
      <c r="AU604" s="231" t="s">
        <v>167</v>
      </c>
      <c r="AV604" s="13" t="s">
        <v>79</v>
      </c>
      <c r="AW604" s="13" t="s">
        <v>33</v>
      </c>
      <c r="AX604" s="13" t="s">
        <v>71</v>
      </c>
      <c r="AY604" s="231" t="s">
        <v>157</v>
      </c>
    </row>
    <row r="605" s="14" customFormat="1">
      <c r="A605" s="14"/>
      <c r="B605" s="232"/>
      <c r="C605" s="233"/>
      <c r="D605" s="217" t="s">
        <v>171</v>
      </c>
      <c r="E605" s="234" t="s">
        <v>19</v>
      </c>
      <c r="F605" s="235" t="s">
        <v>253</v>
      </c>
      <c r="G605" s="233"/>
      <c r="H605" s="236">
        <v>1.617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171</v>
      </c>
      <c r="AU605" s="242" t="s">
        <v>167</v>
      </c>
      <c r="AV605" s="14" t="s">
        <v>167</v>
      </c>
      <c r="AW605" s="14" t="s">
        <v>33</v>
      </c>
      <c r="AX605" s="14" t="s">
        <v>71</v>
      </c>
      <c r="AY605" s="242" t="s">
        <v>157</v>
      </c>
    </row>
    <row r="606" s="15" customFormat="1">
      <c r="A606" s="15"/>
      <c r="B606" s="243"/>
      <c r="C606" s="244"/>
      <c r="D606" s="217" t="s">
        <v>171</v>
      </c>
      <c r="E606" s="245" t="s">
        <v>19</v>
      </c>
      <c r="F606" s="246" t="s">
        <v>191</v>
      </c>
      <c r="G606" s="244"/>
      <c r="H606" s="247">
        <v>387.59399999999999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171</v>
      </c>
      <c r="AU606" s="253" t="s">
        <v>167</v>
      </c>
      <c r="AV606" s="15" t="s">
        <v>166</v>
      </c>
      <c r="AW606" s="15" t="s">
        <v>33</v>
      </c>
      <c r="AX606" s="15" t="s">
        <v>79</v>
      </c>
      <c r="AY606" s="253" t="s">
        <v>157</v>
      </c>
    </row>
    <row r="607" s="2" customFormat="1" ht="24.15" customHeight="1">
      <c r="A607" s="38"/>
      <c r="B607" s="39"/>
      <c r="C607" s="204" t="s">
        <v>437</v>
      </c>
      <c r="D607" s="204" t="s">
        <v>161</v>
      </c>
      <c r="E607" s="205" t="s">
        <v>438</v>
      </c>
      <c r="F607" s="206" t="s">
        <v>439</v>
      </c>
      <c r="G607" s="207" t="s">
        <v>274</v>
      </c>
      <c r="H607" s="208">
        <v>150.69999999999999</v>
      </c>
      <c r="I607" s="209"/>
      <c r="J607" s="210">
        <f>ROUND(I607*H607,2)</f>
        <v>0</v>
      </c>
      <c r="K607" s="206" t="s">
        <v>165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166</v>
      </c>
      <c r="AT607" s="215" t="s">
        <v>161</v>
      </c>
      <c r="AU607" s="215" t="s">
        <v>167</v>
      </c>
      <c r="AY607" s="17" t="s">
        <v>157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167</v>
      </c>
      <c r="BK607" s="216">
        <f>ROUND(I607*H607,2)</f>
        <v>0</v>
      </c>
      <c r="BL607" s="17" t="s">
        <v>166</v>
      </c>
      <c r="BM607" s="215" t="s">
        <v>440</v>
      </c>
    </row>
    <row r="608" s="2" customFormat="1">
      <c r="A608" s="38"/>
      <c r="B608" s="39"/>
      <c r="C608" s="40"/>
      <c r="D608" s="217" t="s">
        <v>169</v>
      </c>
      <c r="E608" s="40"/>
      <c r="F608" s="218" t="s">
        <v>441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169</v>
      </c>
      <c r="AU608" s="17" t="s">
        <v>167</v>
      </c>
    </row>
    <row r="609" s="13" customFormat="1">
      <c r="A609" s="13"/>
      <c r="B609" s="222"/>
      <c r="C609" s="223"/>
      <c r="D609" s="217" t="s">
        <v>171</v>
      </c>
      <c r="E609" s="224" t="s">
        <v>19</v>
      </c>
      <c r="F609" s="225" t="s">
        <v>442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171</v>
      </c>
      <c r="AU609" s="231" t="s">
        <v>167</v>
      </c>
      <c r="AV609" s="13" t="s">
        <v>79</v>
      </c>
      <c r="AW609" s="13" t="s">
        <v>33</v>
      </c>
      <c r="AX609" s="13" t="s">
        <v>71</v>
      </c>
      <c r="AY609" s="231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443</v>
      </c>
      <c r="G610" s="233"/>
      <c r="H610" s="236">
        <v>49.5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444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445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446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447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4" customFormat="1">
      <c r="A615" s="14"/>
      <c r="B615" s="232"/>
      <c r="C615" s="233"/>
      <c r="D615" s="217" t="s">
        <v>171</v>
      </c>
      <c r="E615" s="234" t="s">
        <v>19</v>
      </c>
      <c r="F615" s="235" t="s">
        <v>448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171</v>
      </c>
      <c r="AU615" s="242" t="s">
        <v>167</v>
      </c>
      <c r="AV615" s="14" t="s">
        <v>167</v>
      </c>
      <c r="AW615" s="14" t="s">
        <v>33</v>
      </c>
      <c r="AX615" s="14" t="s">
        <v>71</v>
      </c>
      <c r="AY615" s="242" t="s">
        <v>157</v>
      </c>
    </row>
    <row r="616" s="15" customFormat="1">
      <c r="A616" s="15"/>
      <c r="B616" s="243"/>
      <c r="C616" s="244"/>
      <c r="D616" s="217" t="s">
        <v>171</v>
      </c>
      <c r="E616" s="245" t="s">
        <v>19</v>
      </c>
      <c r="F616" s="246" t="s">
        <v>191</v>
      </c>
      <c r="G616" s="244"/>
      <c r="H616" s="247">
        <v>150.70000000000002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171</v>
      </c>
      <c r="AU616" s="253" t="s">
        <v>167</v>
      </c>
      <c r="AV616" s="15" t="s">
        <v>166</v>
      </c>
      <c r="AW616" s="15" t="s">
        <v>33</v>
      </c>
      <c r="AX616" s="15" t="s">
        <v>79</v>
      </c>
      <c r="AY616" s="253" t="s">
        <v>157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449</v>
      </c>
      <c r="F617" s="202" t="s">
        <v>450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167</v>
      </c>
      <c r="AY617" s="199" t="s">
        <v>157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451</v>
      </c>
      <c r="D618" s="204" t="s">
        <v>161</v>
      </c>
      <c r="E618" s="205" t="s">
        <v>181</v>
      </c>
      <c r="F618" s="206" t="s">
        <v>182</v>
      </c>
      <c r="G618" s="207" t="s">
        <v>164</v>
      </c>
      <c r="H618" s="208">
        <v>138.40000000000001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196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452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184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196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453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196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454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196</v>
      </c>
      <c r="AV621" s="14" t="s">
        <v>167</v>
      </c>
      <c r="AW621" s="14" t="s">
        <v>33</v>
      </c>
      <c r="AX621" s="14" t="s">
        <v>79</v>
      </c>
      <c r="AY621" s="242" t="s">
        <v>157</v>
      </c>
    </row>
    <row r="622" s="2" customFormat="1" ht="37.8" customHeight="1">
      <c r="A622" s="38"/>
      <c r="B622" s="39"/>
      <c r="C622" s="204" t="s">
        <v>455</v>
      </c>
      <c r="D622" s="204" t="s">
        <v>161</v>
      </c>
      <c r="E622" s="205" t="s">
        <v>456</v>
      </c>
      <c r="F622" s="206" t="s">
        <v>457</v>
      </c>
      <c r="G622" s="207" t="s">
        <v>164</v>
      </c>
      <c r="H622" s="208">
        <v>138.40000000000001</v>
      </c>
      <c r="I622" s="209"/>
      <c r="J622" s="210">
        <f>ROUND(I622*H622,2)</f>
        <v>0</v>
      </c>
      <c r="K622" s="206" t="s">
        <v>165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166</v>
      </c>
      <c r="AT622" s="215" t="s">
        <v>161</v>
      </c>
      <c r="AU622" s="215" t="s">
        <v>196</v>
      </c>
      <c r="AY622" s="17" t="s">
        <v>157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167</v>
      </c>
      <c r="BK622" s="216">
        <f>ROUND(I622*H622,2)</f>
        <v>0</v>
      </c>
      <c r="BL622" s="17" t="s">
        <v>166</v>
      </c>
      <c r="BM622" s="215" t="s">
        <v>458</v>
      </c>
    </row>
    <row r="623" s="2" customFormat="1">
      <c r="A623" s="38"/>
      <c r="B623" s="39"/>
      <c r="C623" s="40"/>
      <c r="D623" s="217" t="s">
        <v>169</v>
      </c>
      <c r="E623" s="40"/>
      <c r="F623" s="218" t="s">
        <v>459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169</v>
      </c>
      <c r="AU623" s="17" t="s">
        <v>196</v>
      </c>
    </row>
    <row r="624" s="13" customFormat="1">
      <c r="A624" s="13"/>
      <c r="B624" s="222"/>
      <c r="C624" s="223"/>
      <c r="D624" s="217" t="s">
        <v>171</v>
      </c>
      <c r="E624" s="224" t="s">
        <v>19</v>
      </c>
      <c r="F624" s="225" t="s">
        <v>453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171</v>
      </c>
      <c r="AU624" s="231" t="s">
        <v>196</v>
      </c>
      <c r="AV624" s="13" t="s">
        <v>79</v>
      </c>
      <c r="AW624" s="13" t="s">
        <v>33</v>
      </c>
      <c r="AX624" s="13" t="s">
        <v>71</v>
      </c>
      <c r="AY624" s="231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454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196</v>
      </c>
      <c r="AV625" s="14" t="s">
        <v>167</v>
      </c>
      <c r="AW625" s="14" t="s">
        <v>33</v>
      </c>
      <c r="AX625" s="14" t="s">
        <v>79</v>
      </c>
      <c r="AY625" s="242" t="s">
        <v>157</v>
      </c>
    </row>
    <row r="626" s="2" customFormat="1" ht="37.8" customHeight="1">
      <c r="A626" s="38"/>
      <c r="B626" s="39"/>
      <c r="C626" s="254" t="s">
        <v>460</v>
      </c>
      <c r="D626" s="254" t="s">
        <v>201</v>
      </c>
      <c r="E626" s="255" t="s">
        <v>461</v>
      </c>
      <c r="F626" s="256" t="s">
        <v>462</v>
      </c>
      <c r="G626" s="257" t="s">
        <v>164</v>
      </c>
      <c r="H626" s="258">
        <v>141.16800000000001</v>
      </c>
      <c r="I626" s="259"/>
      <c r="J626" s="260">
        <f>ROUND(I626*H626,2)</f>
        <v>0</v>
      </c>
      <c r="K626" s="256" t="s">
        <v>165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204</v>
      </c>
      <c r="AT626" s="215" t="s">
        <v>201</v>
      </c>
      <c r="AU626" s="215" t="s">
        <v>196</v>
      </c>
      <c r="AY626" s="17" t="s">
        <v>157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167</v>
      </c>
      <c r="BK626" s="216">
        <f>ROUND(I626*H626,2)</f>
        <v>0</v>
      </c>
      <c r="BL626" s="17" t="s">
        <v>166</v>
      </c>
      <c r="BM626" s="215" t="s">
        <v>463</v>
      </c>
    </row>
    <row r="627" s="2" customFormat="1">
      <c r="A627" s="38"/>
      <c r="B627" s="39"/>
      <c r="C627" s="40"/>
      <c r="D627" s="217" t="s">
        <v>169</v>
      </c>
      <c r="E627" s="40"/>
      <c r="F627" s="218" t="s">
        <v>462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169</v>
      </c>
      <c r="AU627" s="17" t="s">
        <v>196</v>
      </c>
    </row>
    <row r="628" s="14" customFormat="1">
      <c r="A628" s="14"/>
      <c r="B628" s="232"/>
      <c r="C628" s="233"/>
      <c r="D628" s="217" t="s">
        <v>171</v>
      </c>
      <c r="E628" s="233"/>
      <c r="F628" s="235" t="s">
        <v>464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171</v>
      </c>
      <c r="AU628" s="242" t="s">
        <v>196</v>
      </c>
      <c r="AV628" s="14" t="s">
        <v>167</v>
      </c>
      <c r="AW628" s="14" t="s">
        <v>4</v>
      </c>
      <c r="AX628" s="14" t="s">
        <v>79</v>
      </c>
      <c r="AY628" s="242" t="s">
        <v>157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465</v>
      </c>
      <c r="F629" s="202" t="s">
        <v>466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167</v>
      </c>
      <c r="AY629" s="199" t="s">
        <v>157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467</v>
      </c>
      <c r="D630" s="204" t="s">
        <v>161</v>
      </c>
      <c r="E630" s="205" t="s">
        <v>468</v>
      </c>
      <c r="F630" s="206" t="s">
        <v>469</v>
      </c>
      <c r="G630" s="207" t="s">
        <v>164</v>
      </c>
      <c r="H630" s="208">
        <v>5.0599999999999996</v>
      </c>
      <c r="I630" s="209"/>
      <c r="J630" s="210">
        <f>ROUND(I630*H630,2)</f>
        <v>0</v>
      </c>
      <c r="K630" s="206" t="s">
        <v>165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166</v>
      </c>
      <c r="AT630" s="215" t="s">
        <v>161</v>
      </c>
      <c r="AU630" s="215" t="s">
        <v>196</v>
      </c>
      <c r="AY630" s="17" t="s">
        <v>157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167</v>
      </c>
      <c r="BK630" s="216">
        <f>ROUND(I630*H630,2)</f>
        <v>0</v>
      </c>
      <c r="BL630" s="17" t="s">
        <v>166</v>
      </c>
      <c r="BM630" s="215" t="s">
        <v>470</v>
      </c>
    </row>
    <row r="631" s="2" customFormat="1">
      <c r="A631" s="38"/>
      <c r="B631" s="39"/>
      <c r="C631" s="40"/>
      <c r="D631" s="217" t="s">
        <v>169</v>
      </c>
      <c r="E631" s="40"/>
      <c r="F631" s="218" t="s">
        <v>471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169</v>
      </c>
      <c r="AU631" s="17" t="s">
        <v>196</v>
      </c>
    </row>
    <row r="632" s="13" customFormat="1">
      <c r="A632" s="13"/>
      <c r="B632" s="222"/>
      <c r="C632" s="223"/>
      <c r="D632" s="217" t="s">
        <v>171</v>
      </c>
      <c r="E632" s="224" t="s">
        <v>19</v>
      </c>
      <c r="F632" s="225" t="s">
        <v>232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171</v>
      </c>
      <c r="AU632" s="231" t="s">
        <v>196</v>
      </c>
      <c r="AV632" s="13" t="s">
        <v>79</v>
      </c>
      <c r="AW632" s="13" t="s">
        <v>33</v>
      </c>
      <c r="AX632" s="13" t="s">
        <v>71</v>
      </c>
      <c r="AY632" s="231" t="s">
        <v>157</v>
      </c>
    </row>
    <row r="633" s="14" customFormat="1">
      <c r="A633" s="14"/>
      <c r="B633" s="232"/>
      <c r="C633" s="233"/>
      <c r="D633" s="217" t="s">
        <v>171</v>
      </c>
      <c r="E633" s="234" t="s">
        <v>19</v>
      </c>
      <c r="F633" s="235" t="s">
        <v>472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171</v>
      </c>
      <c r="AU633" s="242" t="s">
        <v>196</v>
      </c>
      <c r="AV633" s="14" t="s">
        <v>167</v>
      </c>
      <c r="AW633" s="14" t="s">
        <v>33</v>
      </c>
      <c r="AX633" s="14" t="s">
        <v>79</v>
      </c>
      <c r="AY633" s="242" t="s">
        <v>157</v>
      </c>
    </row>
    <row r="634" s="2" customFormat="1" ht="14.4" customHeight="1">
      <c r="A634" s="38"/>
      <c r="B634" s="39"/>
      <c r="C634" s="204" t="s">
        <v>473</v>
      </c>
      <c r="D634" s="204" t="s">
        <v>161</v>
      </c>
      <c r="E634" s="205" t="s">
        <v>474</v>
      </c>
      <c r="F634" s="206" t="s">
        <v>475</v>
      </c>
      <c r="G634" s="207" t="s">
        <v>164</v>
      </c>
      <c r="H634" s="208">
        <v>5.0599999999999996</v>
      </c>
      <c r="I634" s="209"/>
      <c r="J634" s="210">
        <f>ROUND(I634*H634,2)</f>
        <v>0</v>
      </c>
      <c r="K634" s="206" t="s">
        <v>165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166</v>
      </c>
      <c r="AT634" s="215" t="s">
        <v>161</v>
      </c>
      <c r="AU634" s="215" t="s">
        <v>196</v>
      </c>
      <c r="AY634" s="17" t="s">
        <v>157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167</v>
      </c>
      <c r="BK634" s="216">
        <f>ROUND(I634*H634,2)</f>
        <v>0</v>
      </c>
      <c r="BL634" s="17" t="s">
        <v>166</v>
      </c>
      <c r="BM634" s="215" t="s">
        <v>476</v>
      </c>
    </row>
    <row r="635" s="2" customFormat="1">
      <c r="A635" s="38"/>
      <c r="B635" s="39"/>
      <c r="C635" s="40"/>
      <c r="D635" s="217" t="s">
        <v>169</v>
      </c>
      <c r="E635" s="40"/>
      <c r="F635" s="218" t="s">
        <v>477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169</v>
      </c>
      <c r="AU635" s="17" t="s">
        <v>196</v>
      </c>
    </row>
    <row r="636" s="13" customFormat="1">
      <c r="A636" s="13"/>
      <c r="B636" s="222"/>
      <c r="C636" s="223"/>
      <c r="D636" s="217" t="s">
        <v>171</v>
      </c>
      <c r="E636" s="224" t="s">
        <v>19</v>
      </c>
      <c r="F636" s="225" t="s">
        <v>232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171</v>
      </c>
      <c r="AU636" s="231" t="s">
        <v>196</v>
      </c>
      <c r="AV636" s="13" t="s">
        <v>79</v>
      </c>
      <c r="AW636" s="13" t="s">
        <v>33</v>
      </c>
      <c r="AX636" s="13" t="s">
        <v>71</v>
      </c>
      <c r="AY636" s="231" t="s">
        <v>157</v>
      </c>
    </row>
    <row r="637" s="14" customFormat="1">
      <c r="A637" s="14"/>
      <c r="B637" s="232"/>
      <c r="C637" s="233"/>
      <c r="D637" s="217" t="s">
        <v>171</v>
      </c>
      <c r="E637" s="234" t="s">
        <v>19</v>
      </c>
      <c r="F637" s="235" t="s">
        <v>472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171</v>
      </c>
      <c r="AU637" s="242" t="s">
        <v>196</v>
      </c>
      <c r="AV637" s="14" t="s">
        <v>167</v>
      </c>
      <c r="AW637" s="14" t="s">
        <v>33</v>
      </c>
      <c r="AX637" s="14" t="s">
        <v>79</v>
      </c>
      <c r="AY637" s="242" t="s">
        <v>157</v>
      </c>
    </row>
    <row r="638" s="2" customFormat="1" ht="24.15" customHeight="1">
      <c r="A638" s="38"/>
      <c r="B638" s="39"/>
      <c r="C638" s="204" t="s">
        <v>478</v>
      </c>
      <c r="D638" s="204" t="s">
        <v>161</v>
      </c>
      <c r="E638" s="205" t="s">
        <v>479</v>
      </c>
      <c r="F638" s="206" t="s">
        <v>480</v>
      </c>
      <c r="G638" s="207" t="s">
        <v>164</v>
      </c>
      <c r="H638" s="208">
        <v>5.0599999999999996</v>
      </c>
      <c r="I638" s="209"/>
      <c r="J638" s="210">
        <f>ROUND(I638*H638,2)</f>
        <v>0</v>
      </c>
      <c r="K638" s="206" t="s">
        <v>165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166</v>
      </c>
      <c r="AT638" s="215" t="s">
        <v>161</v>
      </c>
      <c r="AU638" s="215" t="s">
        <v>196</v>
      </c>
      <c r="AY638" s="17" t="s">
        <v>157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167</v>
      </c>
      <c r="BK638" s="216">
        <f>ROUND(I638*H638,2)</f>
        <v>0</v>
      </c>
      <c r="BL638" s="17" t="s">
        <v>166</v>
      </c>
      <c r="BM638" s="215" t="s">
        <v>481</v>
      </c>
    </row>
    <row r="639" s="2" customFormat="1">
      <c r="A639" s="38"/>
      <c r="B639" s="39"/>
      <c r="C639" s="40"/>
      <c r="D639" s="217" t="s">
        <v>169</v>
      </c>
      <c r="E639" s="40"/>
      <c r="F639" s="218" t="s">
        <v>482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169</v>
      </c>
      <c r="AU639" s="17" t="s">
        <v>196</v>
      </c>
    </row>
    <row r="640" s="13" customFormat="1">
      <c r="A640" s="13"/>
      <c r="B640" s="222"/>
      <c r="C640" s="223"/>
      <c r="D640" s="217" t="s">
        <v>171</v>
      </c>
      <c r="E640" s="224" t="s">
        <v>19</v>
      </c>
      <c r="F640" s="225" t="s">
        <v>232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171</v>
      </c>
      <c r="AU640" s="231" t="s">
        <v>196</v>
      </c>
      <c r="AV640" s="13" t="s">
        <v>79</v>
      </c>
      <c r="AW640" s="13" t="s">
        <v>33</v>
      </c>
      <c r="AX640" s="13" t="s">
        <v>71</v>
      </c>
      <c r="AY640" s="231" t="s">
        <v>157</v>
      </c>
    </row>
    <row r="641" s="14" customFormat="1">
      <c r="A641" s="14"/>
      <c r="B641" s="232"/>
      <c r="C641" s="233"/>
      <c r="D641" s="217" t="s">
        <v>171</v>
      </c>
      <c r="E641" s="234" t="s">
        <v>19</v>
      </c>
      <c r="F641" s="235" t="s">
        <v>472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171</v>
      </c>
      <c r="AU641" s="242" t="s">
        <v>196</v>
      </c>
      <c r="AV641" s="14" t="s">
        <v>167</v>
      </c>
      <c r="AW641" s="14" t="s">
        <v>33</v>
      </c>
      <c r="AX641" s="14" t="s">
        <v>79</v>
      </c>
      <c r="AY641" s="242" t="s">
        <v>157</v>
      </c>
    </row>
    <row r="642" s="2" customFormat="1" ht="14.4" customHeight="1">
      <c r="A642" s="38"/>
      <c r="B642" s="39"/>
      <c r="C642" s="204" t="s">
        <v>483</v>
      </c>
      <c r="D642" s="204" t="s">
        <v>161</v>
      </c>
      <c r="E642" s="205" t="s">
        <v>484</v>
      </c>
      <c r="F642" s="206" t="s">
        <v>485</v>
      </c>
      <c r="G642" s="207" t="s">
        <v>164</v>
      </c>
      <c r="H642" s="208">
        <v>5.0599999999999996</v>
      </c>
      <c r="I642" s="209"/>
      <c r="J642" s="210">
        <f>ROUND(I642*H642,2)</f>
        <v>0</v>
      </c>
      <c r="K642" s="206" t="s">
        <v>165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166</v>
      </c>
      <c r="AT642" s="215" t="s">
        <v>161</v>
      </c>
      <c r="AU642" s="215" t="s">
        <v>196</v>
      </c>
      <c r="AY642" s="17" t="s">
        <v>157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167</v>
      </c>
      <c r="BK642" s="216">
        <f>ROUND(I642*H642,2)</f>
        <v>0</v>
      </c>
      <c r="BL642" s="17" t="s">
        <v>166</v>
      </c>
      <c r="BM642" s="215" t="s">
        <v>486</v>
      </c>
    </row>
    <row r="643" s="2" customFormat="1">
      <c r="A643" s="38"/>
      <c r="B643" s="39"/>
      <c r="C643" s="40"/>
      <c r="D643" s="217" t="s">
        <v>169</v>
      </c>
      <c r="E643" s="40"/>
      <c r="F643" s="218" t="s">
        <v>487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169</v>
      </c>
      <c r="AU643" s="17" t="s">
        <v>196</v>
      </c>
    </row>
    <row r="644" s="13" customFormat="1">
      <c r="A644" s="13"/>
      <c r="B644" s="222"/>
      <c r="C644" s="223"/>
      <c r="D644" s="217" t="s">
        <v>171</v>
      </c>
      <c r="E644" s="224" t="s">
        <v>19</v>
      </c>
      <c r="F644" s="225" t="s">
        <v>232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171</v>
      </c>
      <c r="AU644" s="231" t="s">
        <v>196</v>
      </c>
      <c r="AV644" s="13" t="s">
        <v>79</v>
      </c>
      <c r="AW644" s="13" t="s">
        <v>33</v>
      </c>
      <c r="AX644" s="13" t="s">
        <v>71</v>
      </c>
      <c r="AY644" s="231" t="s">
        <v>157</v>
      </c>
    </row>
    <row r="645" s="14" customFormat="1">
      <c r="A645" s="14"/>
      <c r="B645" s="232"/>
      <c r="C645" s="233"/>
      <c r="D645" s="217" t="s">
        <v>171</v>
      </c>
      <c r="E645" s="234" t="s">
        <v>19</v>
      </c>
      <c r="F645" s="235" t="s">
        <v>472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171</v>
      </c>
      <c r="AU645" s="242" t="s">
        <v>196</v>
      </c>
      <c r="AV645" s="14" t="s">
        <v>167</v>
      </c>
      <c r="AW645" s="14" t="s">
        <v>33</v>
      </c>
      <c r="AX645" s="14" t="s">
        <v>79</v>
      </c>
      <c r="AY645" s="242" t="s">
        <v>157</v>
      </c>
    </row>
    <row r="646" s="2" customFormat="1" ht="24.15" customHeight="1">
      <c r="A646" s="38"/>
      <c r="B646" s="39"/>
      <c r="C646" s="204" t="s">
        <v>488</v>
      </c>
      <c r="D646" s="204" t="s">
        <v>161</v>
      </c>
      <c r="E646" s="205" t="s">
        <v>489</v>
      </c>
      <c r="F646" s="206" t="s">
        <v>490</v>
      </c>
      <c r="G646" s="207" t="s">
        <v>164</v>
      </c>
      <c r="H646" s="208">
        <v>5.0599999999999996</v>
      </c>
      <c r="I646" s="209"/>
      <c r="J646" s="210">
        <f>ROUND(I646*H646,2)</f>
        <v>0</v>
      </c>
      <c r="K646" s="206" t="s">
        <v>165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166</v>
      </c>
      <c r="AT646" s="215" t="s">
        <v>161</v>
      </c>
      <c r="AU646" s="215" t="s">
        <v>196</v>
      </c>
      <c r="AY646" s="17" t="s">
        <v>157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167</v>
      </c>
      <c r="BK646" s="216">
        <f>ROUND(I646*H646,2)</f>
        <v>0</v>
      </c>
      <c r="BL646" s="17" t="s">
        <v>166</v>
      </c>
      <c r="BM646" s="215" t="s">
        <v>491</v>
      </c>
    </row>
    <row r="647" s="2" customFormat="1">
      <c r="A647" s="38"/>
      <c r="B647" s="39"/>
      <c r="C647" s="40"/>
      <c r="D647" s="217" t="s">
        <v>169</v>
      </c>
      <c r="E647" s="40"/>
      <c r="F647" s="218" t="s">
        <v>492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169</v>
      </c>
      <c r="AU647" s="17" t="s">
        <v>196</v>
      </c>
    </row>
    <row r="648" s="13" customFormat="1">
      <c r="A648" s="13"/>
      <c r="B648" s="222"/>
      <c r="C648" s="223"/>
      <c r="D648" s="217" t="s">
        <v>171</v>
      </c>
      <c r="E648" s="224" t="s">
        <v>19</v>
      </c>
      <c r="F648" s="225" t="s">
        <v>232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171</v>
      </c>
      <c r="AU648" s="231" t="s">
        <v>196</v>
      </c>
      <c r="AV648" s="13" t="s">
        <v>79</v>
      </c>
      <c r="AW648" s="13" t="s">
        <v>33</v>
      </c>
      <c r="AX648" s="13" t="s">
        <v>71</v>
      </c>
      <c r="AY648" s="231" t="s">
        <v>157</v>
      </c>
    </row>
    <row r="649" s="14" customFormat="1">
      <c r="A649" s="14"/>
      <c r="B649" s="232"/>
      <c r="C649" s="233"/>
      <c r="D649" s="217" t="s">
        <v>171</v>
      </c>
      <c r="E649" s="234" t="s">
        <v>19</v>
      </c>
      <c r="F649" s="235" t="s">
        <v>472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171</v>
      </c>
      <c r="AU649" s="242" t="s">
        <v>196</v>
      </c>
      <c r="AV649" s="14" t="s">
        <v>167</v>
      </c>
      <c r="AW649" s="14" t="s">
        <v>33</v>
      </c>
      <c r="AX649" s="14" t="s">
        <v>79</v>
      </c>
      <c r="AY649" s="242" t="s">
        <v>157</v>
      </c>
    </row>
    <row r="650" s="2" customFormat="1" ht="14.4" customHeight="1">
      <c r="A650" s="38"/>
      <c r="B650" s="39"/>
      <c r="C650" s="204" t="s">
        <v>493</v>
      </c>
      <c r="D650" s="204" t="s">
        <v>161</v>
      </c>
      <c r="E650" s="205" t="s">
        <v>494</v>
      </c>
      <c r="F650" s="206" t="s">
        <v>495</v>
      </c>
      <c r="G650" s="207" t="s">
        <v>164</v>
      </c>
      <c r="H650" s="208">
        <v>5.0599999999999996</v>
      </c>
      <c r="I650" s="209"/>
      <c r="J650" s="210">
        <f>ROUND(I650*H650,2)</f>
        <v>0</v>
      </c>
      <c r="K650" s="206" t="s">
        <v>165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166</v>
      </c>
      <c r="AT650" s="215" t="s">
        <v>161</v>
      </c>
      <c r="AU650" s="215" t="s">
        <v>196</v>
      </c>
      <c r="AY650" s="17" t="s">
        <v>157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167</v>
      </c>
      <c r="BK650" s="216">
        <f>ROUND(I650*H650,2)</f>
        <v>0</v>
      </c>
      <c r="BL650" s="17" t="s">
        <v>166</v>
      </c>
      <c r="BM650" s="215" t="s">
        <v>496</v>
      </c>
    </row>
    <row r="651" s="2" customFormat="1">
      <c r="A651" s="38"/>
      <c r="B651" s="39"/>
      <c r="C651" s="40"/>
      <c r="D651" s="217" t="s">
        <v>169</v>
      </c>
      <c r="E651" s="40"/>
      <c r="F651" s="218" t="s">
        <v>497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169</v>
      </c>
      <c r="AU651" s="17" t="s">
        <v>196</v>
      </c>
    </row>
    <row r="652" s="13" customFormat="1">
      <c r="A652" s="13"/>
      <c r="B652" s="222"/>
      <c r="C652" s="223"/>
      <c r="D652" s="217" t="s">
        <v>171</v>
      </c>
      <c r="E652" s="224" t="s">
        <v>19</v>
      </c>
      <c r="F652" s="225" t="s">
        <v>232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171</v>
      </c>
      <c r="AU652" s="231" t="s">
        <v>196</v>
      </c>
      <c r="AV652" s="13" t="s">
        <v>79</v>
      </c>
      <c r="AW652" s="13" t="s">
        <v>33</v>
      </c>
      <c r="AX652" s="13" t="s">
        <v>71</v>
      </c>
      <c r="AY652" s="231" t="s">
        <v>157</v>
      </c>
    </row>
    <row r="653" s="14" customFormat="1">
      <c r="A653" s="14"/>
      <c r="B653" s="232"/>
      <c r="C653" s="233"/>
      <c r="D653" s="217" t="s">
        <v>171</v>
      </c>
      <c r="E653" s="234" t="s">
        <v>19</v>
      </c>
      <c r="F653" s="235" t="s">
        <v>472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171</v>
      </c>
      <c r="AU653" s="242" t="s">
        <v>196</v>
      </c>
      <c r="AV653" s="14" t="s">
        <v>167</v>
      </c>
      <c r="AW653" s="14" t="s">
        <v>33</v>
      </c>
      <c r="AX653" s="14" t="s">
        <v>79</v>
      </c>
      <c r="AY653" s="242" t="s">
        <v>157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264</v>
      </c>
      <c r="F654" s="202" t="s">
        <v>498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7.6372859999999996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157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396</v>
      </c>
      <c r="D655" s="204" t="s">
        <v>161</v>
      </c>
      <c r="E655" s="205" t="s">
        <v>499</v>
      </c>
      <c r="F655" s="206" t="s">
        <v>500</v>
      </c>
      <c r="G655" s="207" t="s">
        <v>164</v>
      </c>
      <c r="H655" s="208">
        <v>156.58000000000001</v>
      </c>
      <c r="I655" s="209"/>
      <c r="J655" s="210">
        <f>ROUND(I655*H655,2)</f>
        <v>0</v>
      </c>
      <c r="K655" s="206" t="s">
        <v>165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166</v>
      </c>
      <c r="AT655" s="215" t="s">
        <v>161</v>
      </c>
      <c r="AU655" s="215" t="s">
        <v>167</v>
      </c>
      <c r="AY655" s="17" t="s">
        <v>157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167</v>
      </c>
      <c r="BK655" s="216">
        <f>ROUND(I655*H655,2)</f>
        <v>0</v>
      </c>
      <c r="BL655" s="17" t="s">
        <v>166</v>
      </c>
      <c r="BM655" s="215" t="s">
        <v>501</v>
      </c>
    </row>
    <row r="656" s="2" customFormat="1">
      <c r="A656" s="38"/>
      <c r="B656" s="39"/>
      <c r="C656" s="40"/>
      <c r="D656" s="217" t="s">
        <v>169</v>
      </c>
      <c r="E656" s="40"/>
      <c r="F656" s="218" t="s">
        <v>502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169</v>
      </c>
      <c r="AU656" s="17" t="s">
        <v>167</v>
      </c>
    </row>
    <row r="657" s="13" customFormat="1">
      <c r="A657" s="13"/>
      <c r="B657" s="222"/>
      <c r="C657" s="223"/>
      <c r="D657" s="217" t="s">
        <v>171</v>
      </c>
      <c r="E657" s="224" t="s">
        <v>19</v>
      </c>
      <c r="F657" s="225" t="s">
        <v>503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171</v>
      </c>
      <c r="AU657" s="231" t="s">
        <v>167</v>
      </c>
      <c r="AV657" s="13" t="s">
        <v>79</v>
      </c>
      <c r="AW657" s="13" t="s">
        <v>33</v>
      </c>
      <c r="AX657" s="13" t="s">
        <v>71</v>
      </c>
      <c r="AY657" s="231" t="s">
        <v>157</v>
      </c>
    </row>
    <row r="658" s="14" customFormat="1">
      <c r="A658" s="14"/>
      <c r="B658" s="232"/>
      <c r="C658" s="233"/>
      <c r="D658" s="217" t="s">
        <v>171</v>
      </c>
      <c r="E658" s="234" t="s">
        <v>19</v>
      </c>
      <c r="F658" s="235" t="s">
        <v>454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171</v>
      </c>
      <c r="AU658" s="242" t="s">
        <v>167</v>
      </c>
      <c r="AV658" s="14" t="s">
        <v>167</v>
      </c>
      <c r="AW658" s="14" t="s">
        <v>33</v>
      </c>
      <c r="AX658" s="14" t="s">
        <v>71</v>
      </c>
      <c r="AY658" s="242" t="s">
        <v>157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504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167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505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167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24.15" customHeight="1">
      <c r="A661" s="38"/>
      <c r="B661" s="39"/>
      <c r="C661" s="204" t="s">
        <v>506</v>
      </c>
      <c r="D661" s="204" t="s">
        <v>161</v>
      </c>
      <c r="E661" s="205" t="s">
        <v>507</v>
      </c>
      <c r="F661" s="206" t="s">
        <v>508</v>
      </c>
      <c r="G661" s="207" t="s">
        <v>164</v>
      </c>
      <c r="H661" s="208">
        <v>387.59399999999999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5.4263159999999999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167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509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510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167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216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167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217</v>
      </c>
      <c r="G664" s="233"/>
      <c r="H664" s="236">
        <v>49.799999999999997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167</v>
      </c>
      <c r="AV664" s="14" t="s">
        <v>167</v>
      </c>
      <c r="AW664" s="14" t="s">
        <v>33</v>
      </c>
      <c r="AX664" s="14" t="s">
        <v>71</v>
      </c>
      <c r="AY664" s="242" t="s">
        <v>157</v>
      </c>
    </row>
    <row r="665" s="13" customFormat="1">
      <c r="A665" s="13"/>
      <c r="B665" s="222"/>
      <c r="C665" s="223"/>
      <c r="D665" s="217" t="s">
        <v>171</v>
      </c>
      <c r="E665" s="224" t="s">
        <v>19</v>
      </c>
      <c r="F665" s="225" t="s">
        <v>218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171</v>
      </c>
      <c r="AU665" s="231" t="s">
        <v>167</v>
      </c>
      <c r="AV665" s="13" t="s">
        <v>79</v>
      </c>
      <c r="AW665" s="13" t="s">
        <v>33</v>
      </c>
      <c r="AX665" s="13" t="s">
        <v>71</v>
      </c>
      <c r="AY665" s="231" t="s">
        <v>157</v>
      </c>
    </row>
    <row r="666" s="14" customFormat="1">
      <c r="A666" s="14"/>
      <c r="B666" s="232"/>
      <c r="C666" s="233"/>
      <c r="D666" s="217" t="s">
        <v>171</v>
      </c>
      <c r="E666" s="234" t="s">
        <v>19</v>
      </c>
      <c r="F666" s="235" t="s">
        <v>219</v>
      </c>
      <c r="G666" s="233"/>
      <c r="H666" s="236">
        <v>314.375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171</v>
      </c>
      <c r="AU666" s="242" t="s">
        <v>167</v>
      </c>
      <c r="AV666" s="14" t="s">
        <v>167</v>
      </c>
      <c r="AW666" s="14" t="s">
        <v>33</v>
      </c>
      <c r="AX666" s="14" t="s">
        <v>71</v>
      </c>
      <c r="AY666" s="242" t="s">
        <v>157</v>
      </c>
    </row>
    <row r="667" s="13" customFormat="1">
      <c r="A667" s="13"/>
      <c r="B667" s="222"/>
      <c r="C667" s="223"/>
      <c r="D667" s="217" t="s">
        <v>171</v>
      </c>
      <c r="E667" s="224" t="s">
        <v>19</v>
      </c>
      <c r="F667" s="225" t="s">
        <v>220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171</v>
      </c>
      <c r="AU667" s="231" t="s">
        <v>167</v>
      </c>
      <c r="AV667" s="13" t="s">
        <v>79</v>
      </c>
      <c r="AW667" s="13" t="s">
        <v>33</v>
      </c>
      <c r="AX667" s="13" t="s">
        <v>71</v>
      </c>
      <c r="AY667" s="231" t="s">
        <v>157</v>
      </c>
    </row>
    <row r="668" s="14" customFormat="1">
      <c r="A668" s="14"/>
      <c r="B668" s="232"/>
      <c r="C668" s="233"/>
      <c r="D668" s="217" t="s">
        <v>171</v>
      </c>
      <c r="E668" s="234" t="s">
        <v>19</v>
      </c>
      <c r="F668" s="235" t="s">
        <v>221</v>
      </c>
      <c r="G668" s="233"/>
      <c r="H668" s="236">
        <v>-20.25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171</v>
      </c>
      <c r="AU668" s="242" t="s">
        <v>167</v>
      </c>
      <c r="AV668" s="14" t="s">
        <v>167</v>
      </c>
      <c r="AW668" s="14" t="s">
        <v>33</v>
      </c>
      <c r="AX668" s="14" t="s">
        <v>71</v>
      </c>
      <c r="AY668" s="242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222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4" customFormat="1">
      <c r="A670" s="14"/>
      <c r="B670" s="232"/>
      <c r="C670" s="233"/>
      <c r="D670" s="217" t="s">
        <v>171</v>
      </c>
      <c r="E670" s="234" t="s">
        <v>19</v>
      </c>
      <c r="F670" s="235" t="s">
        <v>223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171</v>
      </c>
      <c r="AU670" s="242" t="s">
        <v>167</v>
      </c>
      <c r="AV670" s="14" t="s">
        <v>167</v>
      </c>
      <c r="AW670" s="14" t="s">
        <v>33</v>
      </c>
      <c r="AX670" s="14" t="s">
        <v>71</v>
      </c>
      <c r="AY670" s="242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224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71</v>
      </c>
      <c r="AY671" s="242" t="s">
        <v>157</v>
      </c>
    </row>
    <row r="672" s="14" customFormat="1">
      <c r="A672" s="14"/>
      <c r="B672" s="232"/>
      <c r="C672" s="233"/>
      <c r="D672" s="217" t="s">
        <v>171</v>
      </c>
      <c r="E672" s="234" t="s">
        <v>19</v>
      </c>
      <c r="F672" s="235" t="s">
        <v>225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171</v>
      </c>
      <c r="AU672" s="242" t="s">
        <v>167</v>
      </c>
      <c r="AV672" s="14" t="s">
        <v>167</v>
      </c>
      <c r="AW672" s="14" t="s">
        <v>33</v>
      </c>
      <c r="AX672" s="14" t="s">
        <v>71</v>
      </c>
      <c r="AY672" s="242" t="s">
        <v>157</v>
      </c>
    </row>
    <row r="673" s="14" customFormat="1">
      <c r="A673" s="14"/>
      <c r="B673" s="232"/>
      <c r="C673" s="233"/>
      <c r="D673" s="217" t="s">
        <v>171</v>
      </c>
      <c r="E673" s="234" t="s">
        <v>19</v>
      </c>
      <c r="F673" s="235" t="s">
        <v>226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171</v>
      </c>
      <c r="AU673" s="242" t="s">
        <v>167</v>
      </c>
      <c r="AV673" s="14" t="s">
        <v>167</v>
      </c>
      <c r="AW673" s="14" t="s">
        <v>33</v>
      </c>
      <c r="AX673" s="14" t="s">
        <v>71</v>
      </c>
      <c r="AY673" s="242" t="s">
        <v>157</v>
      </c>
    </row>
    <row r="674" s="14" customFormat="1">
      <c r="A674" s="14"/>
      <c r="B674" s="232"/>
      <c r="C674" s="233"/>
      <c r="D674" s="217" t="s">
        <v>171</v>
      </c>
      <c r="E674" s="234" t="s">
        <v>19</v>
      </c>
      <c r="F674" s="235" t="s">
        <v>227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171</v>
      </c>
      <c r="AU674" s="242" t="s">
        <v>167</v>
      </c>
      <c r="AV674" s="14" t="s">
        <v>167</v>
      </c>
      <c r="AW674" s="14" t="s">
        <v>33</v>
      </c>
      <c r="AX674" s="14" t="s">
        <v>71</v>
      </c>
      <c r="AY674" s="242" t="s">
        <v>157</v>
      </c>
    </row>
    <row r="675" s="13" customFormat="1">
      <c r="A675" s="13"/>
      <c r="B675" s="222"/>
      <c r="C675" s="223"/>
      <c r="D675" s="217" t="s">
        <v>171</v>
      </c>
      <c r="E675" s="224" t="s">
        <v>19</v>
      </c>
      <c r="F675" s="225" t="s">
        <v>228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171</v>
      </c>
      <c r="AU675" s="231" t="s">
        <v>167</v>
      </c>
      <c r="AV675" s="13" t="s">
        <v>79</v>
      </c>
      <c r="AW675" s="13" t="s">
        <v>33</v>
      </c>
      <c r="AX675" s="13" t="s">
        <v>71</v>
      </c>
      <c r="AY675" s="231" t="s">
        <v>157</v>
      </c>
    </row>
    <row r="676" s="14" customFormat="1">
      <c r="A676" s="14"/>
      <c r="B676" s="232"/>
      <c r="C676" s="233"/>
      <c r="D676" s="217" t="s">
        <v>171</v>
      </c>
      <c r="E676" s="234" t="s">
        <v>19</v>
      </c>
      <c r="F676" s="235" t="s">
        <v>229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171</v>
      </c>
      <c r="AU676" s="242" t="s">
        <v>167</v>
      </c>
      <c r="AV676" s="14" t="s">
        <v>167</v>
      </c>
      <c r="AW676" s="14" t="s">
        <v>33</v>
      </c>
      <c r="AX676" s="14" t="s">
        <v>71</v>
      </c>
      <c r="AY676" s="242" t="s">
        <v>157</v>
      </c>
    </row>
    <row r="677" s="13" customFormat="1">
      <c r="A677" s="13"/>
      <c r="B677" s="222"/>
      <c r="C677" s="223"/>
      <c r="D677" s="217" t="s">
        <v>171</v>
      </c>
      <c r="E677" s="224" t="s">
        <v>19</v>
      </c>
      <c r="F677" s="225" t="s">
        <v>230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171</v>
      </c>
      <c r="AU677" s="231" t="s">
        <v>167</v>
      </c>
      <c r="AV677" s="13" t="s">
        <v>79</v>
      </c>
      <c r="AW677" s="13" t="s">
        <v>33</v>
      </c>
      <c r="AX677" s="13" t="s">
        <v>71</v>
      </c>
      <c r="AY677" s="231" t="s">
        <v>157</v>
      </c>
    </row>
    <row r="678" s="14" customFormat="1">
      <c r="A678" s="14"/>
      <c r="B678" s="232"/>
      <c r="C678" s="233"/>
      <c r="D678" s="217" t="s">
        <v>171</v>
      </c>
      <c r="E678" s="234" t="s">
        <v>19</v>
      </c>
      <c r="F678" s="235" t="s">
        <v>231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171</v>
      </c>
      <c r="AU678" s="242" t="s">
        <v>167</v>
      </c>
      <c r="AV678" s="14" t="s">
        <v>167</v>
      </c>
      <c r="AW678" s="14" t="s">
        <v>33</v>
      </c>
      <c r="AX678" s="14" t="s">
        <v>71</v>
      </c>
      <c r="AY678" s="242" t="s">
        <v>157</v>
      </c>
    </row>
    <row r="679" s="13" customFormat="1">
      <c r="A679" s="13"/>
      <c r="B679" s="222"/>
      <c r="C679" s="223"/>
      <c r="D679" s="217" t="s">
        <v>171</v>
      </c>
      <c r="E679" s="224" t="s">
        <v>19</v>
      </c>
      <c r="F679" s="225" t="s">
        <v>232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171</v>
      </c>
      <c r="AU679" s="231" t="s">
        <v>167</v>
      </c>
      <c r="AV679" s="13" t="s">
        <v>79</v>
      </c>
      <c r="AW679" s="13" t="s">
        <v>33</v>
      </c>
      <c r="AX679" s="13" t="s">
        <v>71</v>
      </c>
      <c r="AY679" s="231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233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3" customFormat="1">
      <c r="A681" s="13"/>
      <c r="B681" s="222"/>
      <c r="C681" s="223"/>
      <c r="D681" s="217" t="s">
        <v>171</v>
      </c>
      <c r="E681" s="224" t="s">
        <v>19</v>
      </c>
      <c r="F681" s="225" t="s">
        <v>234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171</v>
      </c>
      <c r="AU681" s="231" t="s">
        <v>167</v>
      </c>
      <c r="AV681" s="13" t="s">
        <v>79</v>
      </c>
      <c r="AW681" s="13" t="s">
        <v>33</v>
      </c>
      <c r="AX681" s="13" t="s">
        <v>71</v>
      </c>
      <c r="AY681" s="231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235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3" customFormat="1">
      <c r="A683" s="13"/>
      <c r="B683" s="222"/>
      <c r="C683" s="223"/>
      <c r="D683" s="217" t="s">
        <v>171</v>
      </c>
      <c r="E683" s="224" t="s">
        <v>19</v>
      </c>
      <c r="F683" s="225" t="s">
        <v>220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171</v>
      </c>
      <c r="AU683" s="231" t="s">
        <v>167</v>
      </c>
      <c r="AV683" s="13" t="s">
        <v>79</v>
      </c>
      <c r="AW683" s="13" t="s">
        <v>33</v>
      </c>
      <c r="AX683" s="13" t="s">
        <v>71</v>
      </c>
      <c r="AY683" s="231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236</v>
      </c>
      <c r="G684" s="233"/>
      <c r="H684" s="236">
        <v>13.365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237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4" customFormat="1">
      <c r="A686" s="14"/>
      <c r="B686" s="232"/>
      <c r="C686" s="233"/>
      <c r="D686" s="217" t="s">
        <v>171</v>
      </c>
      <c r="E686" s="234" t="s">
        <v>19</v>
      </c>
      <c r="F686" s="235" t="s">
        <v>238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171</v>
      </c>
      <c r="AU686" s="242" t="s">
        <v>167</v>
      </c>
      <c r="AV686" s="14" t="s">
        <v>167</v>
      </c>
      <c r="AW686" s="14" t="s">
        <v>33</v>
      </c>
      <c r="AX686" s="14" t="s">
        <v>71</v>
      </c>
      <c r="AY686" s="242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239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4" customFormat="1">
      <c r="A688" s="14"/>
      <c r="B688" s="232"/>
      <c r="C688" s="233"/>
      <c r="D688" s="217" t="s">
        <v>171</v>
      </c>
      <c r="E688" s="234" t="s">
        <v>19</v>
      </c>
      <c r="F688" s="235" t="s">
        <v>240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171</v>
      </c>
      <c r="AU688" s="242" t="s">
        <v>167</v>
      </c>
      <c r="AV688" s="14" t="s">
        <v>167</v>
      </c>
      <c r="AW688" s="14" t="s">
        <v>33</v>
      </c>
      <c r="AX688" s="14" t="s">
        <v>71</v>
      </c>
      <c r="AY688" s="242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241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4" customFormat="1">
      <c r="A690" s="14"/>
      <c r="B690" s="232"/>
      <c r="C690" s="233"/>
      <c r="D690" s="217" t="s">
        <v>171</v>
      </c>
      <c r="E690" s="234" t="s">
        <v>19</v>
      </c>
      <c r="F690" s="235" t="s">
        <v>242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171</v>
      </c>
      <c r="AU690" s="242" t="s">
        <v>167</v>
      </c>
      <c r="AV690" s="14" t="s">
        <v>167</v>
      </c>
      <c r="AW690" s="14" t="s">
        <v>33</v>
      </c>
      <c r="AX690" s="14" t="s">
        <v>71</v>
      </c>
      <c r="AY690" s="242" t="s">
        <v>157</v>
      </c>
    </row>
    <row r="691" s="13" customFormat="1">
      <c r="A691" s="13"/>
      <c r="B691" s="222"/>
      <c r="C691" s="223"/>
      <c r="D691" s="217" t="s">
        <v>171</v>
      </c>
      <c r="E691" s="224" t="s">
        <v>19</v>
      </c>
      <c r="F691" s="225" t="s">
        <v>243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171</v>
      </c>
      <c r="AU691" s="231" t="s">
        <v>167</v>
      </c>
      <c r="AV691" s="13" t="s">
        <v>79</v>
      </c>
      <c r="AW691" s="13" t="s">
        <v>33</v>
      </c>
      <c r="AX691" s="13" t="s">
        <v>71</v>
      </c>
      <c r="AY691" s="231" t="s">
        <v>157</v>
      </c>
    </row>
    <row r="692" s="14" customFormat="1">
      <c r="A692" s="14"/>
      <c r="B692" s="232"/>
      <c r="C692" s="233"/>
      <c r="D692" s="217" t="s">
        <v>171</v>
      </c>
      <c r="E692" s="234" t="s">
        <v>19</v>
      </c>
      <c r="F692" s="235" t="s">
        <v>244</v>
      </c>
      <c r="G692" s="233"/>
      <c r="H692" s="236">
        <v>8.0500000000000007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171</v>
      </c>
      <c r="AU692" s="242" t="s">
        <v>167</v>
      </c>
      <c r="AV692" s="14" t="s">
        <v>167</v>
      </c>
      <c r="AW692" s="14" t="s">
        <v>33</v>
      </c>
      <c r="AX692" s="14" t="s">
        <v>71</v>
      </c>
      <c r="AY692" s="242" t="s">
        <v>157</v>
      </c>
    </row>
    <row r="693" s="13" customFormat="1">
      <c r="A693" s="13"/>
      <c r="B693" s="222"/>
      <c r="C693" s="223"/>
      <c r="D693" s="217" t="s">
        <v>171</v>
      </c>
      <c r="E693" s="224" t="s">
        <v>19</v>
      </c>
      <c r="F693" s="225" t="s">
        <v>245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171</v>
      </c>
      <c r="AU693" s="231" t="s">
        <v>167</v>
      </c>
      <c r="AV693" s="13" t="s">
        <v>79</v>
      </c>
      <c r="AW693" s="13" t="s">
        <v>33</v>
      </c>
      <c r="AX693" s="13" t="s">
        <v>71</v>
      </c>
      <c r="AY693" s="231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220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246</v>
      </c>
      <c r="G695" s="233"/>
      <c r="H695" s="236">
        <v>4.4550000000000001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247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248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249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250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251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3" customFormat="1">
      <c r="A701" s="13"/>
      <c r="B701" s="222"/>
      <c r="C701" s="223"/>
      <c r="D701" s="217" t="s">
        <v>171</v>
      </c>
      <c r="E701" s="224" t="s">
        <v>19</v>
      </c>
      <c r="F701" s="225" t="s">
        <v>252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171</v>
      </c>
      <c r="AU701" s="231" t="s">
        <v>167</v>
      </c>
      <c r="AV701" s="13" t="s">
        <v>79</v>
      </c>
      <c r="AW701" s="13" t="s">
        <v>33</v>
      </c>
      <c r="AX701" s="13" t="s">
        <v>71</v>
      </c>
      <c r="AY701" s="231" t="s">
        <v>157</v>
      </c>
    </row>
    <row r="702" s="14" customFormat="1">
      <c r="A702" s="14"/>
      <c r="B702" s="232"/>
      <c r="C702" s="233"/>
      <c r="D702" s="217" t="s">
        <v>171</v>
      </c>
      <c r="E702" s="234" t="s">
        <v>19</v>
      </c>
      <c r="F702" s="235" t="s">
        <v>253</v>
      </c>
      <c r="G702" s="233"/>
      <c r="H702" s="236">
        <v>1.617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171</v>
      </c>
      <c r="AU702" s="242" t="s">
        <v>167</v>
      </c>
      <c r="AV702" s="14" t="s">
        <v>167</v>
      </c>
      <c r="AW702" s="14" t="s">
        <v>33</v>
      </c>
      <c r="AX702" s="14" t="s">
        <v>71</v>
      </c>
      <c r="AY702" s="242" t="s">
        <v>157</v>
      </c>
    </row>
    <row r="703" s="15" customFormat="1">
      <c r="A703" s="15"/>
      <c r="B703" s="243"/>
      <c r="C703" s="244"/>
      <c r="D703" s="217" t="s">
        <v>171</v>
      </c>
      <c r="E703" s="245" t="s">
        <v>19</v>
      </c>
      <c r="F703" s="246" t="s">
        <v>191</v>
      </c>
      <c r="G703" s="244"/>
      <c r="H703" s="247">
        <v>387.59399999999999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171</v>
      </c>
      <c r="AU703" s="253" t="s">
        <v>167</v>
      </c>
      <c r="AV703" s="15" t="s">
        <v>166</v>
      </c>
      <c r="AW703" s="15" t="s">
        <v>33</v>
      </c>
      <c r="AX703" s="15" t="s">
        <v>79</v>
      </c>
      <c r="AY703" s="253" t="s">
        <v>157</v>
      </c>
    </row>
    <row r="704" s="2" customFormat="1" ht="24.15" customHeight="1">
      <c r="A704" s="38"/>
      <c r="B704" s="39"/>
      <c r="C704" s="204" t="s">
        <v>511</v>
      </c>
      <c r="D704" s="204" t="s">
        <v>161</v>
      </c>
      <c r="E704" s="205" t="s">
        <v>512</v>
      </c>
      <c r="F704" s="206" t="s">
        <v>513</v>
      </c>
      <c r="G704" s="207" t="s">
        <v>164</v>
      </c>
      <c r="H704" s="208">
        <v>4.2000000000000002</v>
      </c>
      <c r="I704" s="209"/>
      <c r="J704" s="210">
        <f>ROUND(I704*H704,2)</f>
        <v>0</v>
      </c>
      <c r="K704" s="206" t="s">
        <v>165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0.27300000000000002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166</v>
      </c>
      <c r="AT704" s="215" t="s">
        <v>161</v>
      </c>
      <c r="AU704" s="215" t="s">
        <v>167</v>
      </c>
      <c r="AY704" s="17" t="s">
        <v>157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167</v>
      </c>
      <c r="BK704" s="216">
        <f>ROUND(I704*H704,2)</f>
        <v>0</v>
      </c>
      <c r="BL704" s="17" t="s">
        <v>166</v>
      </c>
      <c r="BM704" s="215" t="s">
        <v>514</v>
      </c>
    </row>
    <row r="705" s="2" customFormat="1">
      <c r="A705" s="38"/>
      <c r="B705" s="39"/>
      <c r="C705" s="40"/>
      <c r="D705" s="217" t="s">
        <v>169</v>
      </c>
      <c r="E705" s="40"/>
      <c r="F705" s="218" t="s">
        <v>515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169</v>
      </c>
      <c r="AU705" s="17" t="s">
        <v>167</v>
      </c>
    </row>
    <row r="706" s="13" customFormat="1">
      <c r="A706" s="13"/>
      <c r="B706" s="222"/>
      <c r="C706" s="223"/>
      <c r="D706" s="217" t="s">
        <v>171</v>
      </c>
      <c r="E706" s="224" t="s">
        <v>19</v>
      </c>
      <c r="F706" s="225" t="s">
        <v>516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171</v>
      </c>
      <c r="AU706" s="231" t="s">
        <v>167</v>
      </c>
      <c r="AV706" s="13" t="s">
        <v>79</v>
      </c>
      <c r="AW706" s="13" t="s">
        <v>33</v>
      </c>
      <c r="AX706" s="13" t="s">
        <v>71</v>
      </c>
      <c r="AY706" s="231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517</v>
      </c>
      <c r="G707" s="233"/>
      <c r="H707" s="236">
        <v>4.2000000000000002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79</v>
      </c>
      <c r="AY707" s="242" t="s">
        <v>157</v>
      </c>
    </row>
    <row r="708" s="2" customFormat="1" ht="37.8" customHeight="1">
      <c r="A708" s="38"/>
      <c r="B708" s="39"/>
      <c r="C708" s="204" t="s">
        <v>518</v>
      </c>
      <c r="D708" s="204" t="s">
        <v>161</v>
      </c>
      <c r="E708" s="205" t="s">
        <v>519</v>
      </c>
      <c r="F708" s="206" t="s">
        <v>520</v>
      </c>
      <c r="G708" s="207" t="s">
        <v>164</v>
      </c>
      <c r="H708" s="208">
        <v>387.59399999999999</v>
      </c>
      <c r="I708" s="209"/>
      <c r="J708" s="210">
        <f>ROUND(I708*H708,2)</f>
        <v>0</v>
      </c>
      <c r="K708" s="206" t="s">
        <v>165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1.93797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166</v>
      </c>
      <c r="AT708" s="215" t="s">
        <v>161</v>
      </c>
      <c r="AU708" s="215" t="s">
        <v>167</v>
      </c>
      <c r="AY708" s="17" t="s">
        <v>157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167</v>
      </c>
      <c r="BK708" s="216">
        <f>ROUND(I708*H708,2)</f>
        <v>0</v>
      </c>
      <c r="BL708" s="17" t="s">
        <v>166</v>
      </c>
      <c r="BM708" s="215" t="s">
        <v>521</v>
      </c>
    </row>
    <row r="709" s="2" customFormat="1">
      <c r="A709" s="38"/>
      <c r="B709" s="39"/>
      <c r="C709" s="40"/>
      <c r="D709" s="217" t="s">
        <v>169</v>
      </c>
      <c r="E709" s="40"/>
      <c r="F709" s="218" t="s">
        <v>522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169</v>
      </c>
      <c r="AU709" s="17" t="s">
        <v>167</v>
      </c>
    </row>
    <row r="710" s="13" customFormat="1">
      <c r="A710" s="13"/>
      <c r="B710" s="222"/>
      <c r="C710" s="223"/>
      <c r="D710" s="217" t="s">
        <v>171</v>
      </c>
      <c r="E710" s="224" t="s">
        <v>19</v>
      </c>
      <c r="F710" s="225" t="s">
        <v>216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171</v>
      </c>
      <c r="AU710" s="231" t="s">
        <v>167</v>
      </c>
      <c r="AV710" s="13" t="s">
        <v>79</v>
      </c>
      <c r="AW710" s="13" t="s">
        <v>33</v>
      </c>
      <c r="AX710" s="13" t="s">
        <v>71</v>
      </c>
      <c r="AY710" s="231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217</v>
      </c>
      <c r="G711" s="233"/>
      <c r="H711" s="236">
        <v>49.799999999999997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218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219</v>
      </c>
      <c r="G713" s="233"/>
      <c r="H713" s="236">
        <v>314.375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3" customFormat="1">
      <c r="A714" s="13"/>
      <c r="B714" s="222"/>
      <c r="C714" s="223"/>
      <c r="D714" s="217" t="s">
        <v>171</v>
      </c>
      <c r="E714" s="224" t="s">
        <v>19</v>
      </c>
      <c r="F714" s="225" t="s">
        <v>220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171</v>
      </c>
      <c r="AU714" s="231" t="s">
        <v>167</v>
      </c>
      <c r="AV714" s="13" t="s">
        <v>79</v>
      </c>
      <c r="AW714" s="13" t="s">
        <v>33</v>
      </c>
      <c r="AX714" s="13" t="s">
        <v>71</v>
      </c>
      <c r="AY714" s="231" t="s">
        <v>157</v>
      </c>
    </row>
    <row r="715" s="14" customFormat="1">
      <c r="A715" s="14"/>
      <c r="B715" s="232"/>
      <c r="C715" s="233"/>
      <c r="D715" s="217" t="s">
        <v>171</v>
      </c>
      <c r="E715" s="234" t="s">
        <v>19</v>
      </c>
      <c r="F715" s="235" t="s">
        <v>221</v>
      </c>
      <c r="G715" s="233"/>
      <c r="H715" s="236">
        <v>-20.25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171</v>
      </c>
      <c r="AU715" s="242" t="s">
        <v>167</v>
      </c>
      <c r="AV715" s="14" t="s">
        <v>167</v>
      </c>
      <c r="AW715" s="14" t="s">
        <v>33</v>
      </c>
      <c r="AX715" s="14" t="s">
        <v>71</v>
      </c>
      <c r="AY715" s="242" t="s">
        <v>157</v>
      </c>
    </row>
    <row r="716" s="14" customFormat="1">
      <c r="A716" s="14"/>
      <c r="B716" s="232"/>
      <c r="C716" s="233"/>
      <c r="D716" s="217" t="s">
        <v>171</v>
      </c>
      <c r="E716" s="234" t="s">
        <v>19</v>
      </c>
      <c r="F716" s="235" t="s">
        <v>222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171</v>
      </c>
      <c r="AU716" s="242" t="s">
        <v>167</v>
      </c>
      <c r="AV716" s="14" t="s">
        <v>167</v>
      </c>
      <c r="AW716" s="14" t="s">
        <v>33</v>
      </c>
      <c r="AX716" s="14" t="s">
        <v>71</v>
      </c>
      <c r="AY716" s="242" t="s">
        <v>157</v>
      </c>
    </row>
    <row r="717" s="14" customFormat="1">
      <c r="A717" s="14"/>
      <c r="B717" s="232"/>
      <c r="C717" s="233"/>
      <c r="D717" s="217" t="s">
        <v>171</v>
      </c>
      <c r="E717" s="234" t="s">
        <v>19</v>
      </c>
      <c r="F717" s="235" t="s">
        <v>223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171</v>
      </c>
      <c r="AU717" s="242" t="s">
        <v>167</v>
      </c>
      <c r="AV717" s="14" t="s">
        <v>167</v>
      </c>
      <c r="AW717" s="14" t="s">
        <v>33</v>
      </c>
      <c r="AX717" s="14" t="s">
        <v>71</v>
      </c>
      <c r="AY717" s="242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224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71</v>
      </c>
      <c r="AY718" s="242" t="s">
        <v>157</v>
      </c>
    </row>
    <row r="719" s="14" customFormat="1">
      <c r="A719" s="14"/>
      <c r="B719" s="232"/>
      <c r="C719" s="233"/>
      <c r="D719" s="217" t="s">
        <v>171</v>
      </c>
      <c r="E719" s="234" t="s">
        <v>19</v>
      </c>
      <c r="F719" s="235" t="s">
        <v>225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171</v>
      </c>
      <c r="AU719" s="242" t="s">
        <v>167</v>
      </c>
      <c r="AV719" s="14" t="s">
        <v>167</v>
      </c>
      <c r="AW719" s="14" t="s">
        <v>33</v>
      </c>
      <c r="AX719" s="14" t="s">
        <v>71</v>
      </c>
      <c r="AY719" s="242" t="s">
        <v>157</v>
      </c>
    </row>
    <row r="720" s="14" customFormat="1">
      <c r="A720" s="14"/>
      <c r="B720" s="232"/>
      <c r="C720" s="233"/>
      <c r="D720" s="217" t="s">
        <v>171</v>
      </c>
      <c r="E720" s="234" t="s">
        <v>19</v>
      </c>
      <c r="F720" s="235" t="s">
        <v>226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171</v>
      </c>
      <c r="AU720" s="242" t="s">
        <v>167</v>
      </c>
      <c r="AV720" s="14" t="s">
        <v>167</v>
      </c>
      <c r="AW720" s="14" t="s">
        <v>33</v>
      </c>
      <c r="AX720" s="14" t="s">
        <v>71</v>
      </c>
      <c r="AY720" s="242" t="s">
        <v>157</v>
      </c>
    </row>
    <row r="721" s="14" customFormat="1">
      <c r="A721" s="14"/>
      <c r="B721" s="232"/>
      <c r="C721" s="233"/>
      <c r="D721" s="217" t="s">
        <v>171</v>
      </c>
      <c r="E721" s="234" t="s">
        <v>19</v>
      </c>
      <c r="F721" s="235" t="s">
        <v>227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171</v>
      </c>
      <c r="AU721" s="242" t="s">
        <v>167</v>
      </c>
      <c r="AV721" s="14" t="s">
        <v>167</v>
      </c>
      <c r="AW721" s="14" t="s">
        <v>33</v>
      </c>
      <c r="AX721" s="14" t="s">
        <v>71</v>
      </c>
      <c r="AY721" s="242" t="s">
        <v>157</v>
      </c>
    </row>
    <row r="722" s="13" customFormat="1">
      <c r="A722" s="13"/>
      <c r="B722" s="222"/>
      <c r="C722" s="223"/>
      <c r="D722" s="217" t="s">
        <v>171</v>
      </c>
      <c r="E722" s="224" t="s">
        <v>19</v>
      </c>
      <c r="F722" s="225" t="s">
        <v>228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171</v>
      </c>
      <c r="AU722" s="231" t="s">
        <v>167</v>
      </c>
      <c r="AV722" s="13" t="s">
        <v>79</v>
      </c>
      <c r="AW722" s="13" t="s">
        <v>33</v>
      </c>
      <c r="AX722" s="13" t="s">
        <v>71</v>
      </c>
      <c r="AY722" s="231" t="s">
        <v>157</v>
      </c>
    </row>
    <row r="723" s="14" customFormat="1">
      <c r="A723" s="14"/>
      <c r="B723" s="232"/>
      <c r="C723" s="233"/>
      <c r="D723" s="217" t="s">
        <v>171</v>
      </c>
      <c r="E723" s="234" t="s">
        <v>19</v>
      </c>
      <c r="F723" s="235" t="s">
        <v>229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171</v>
      </c>
      <c r="AU723" s="242" t="s">
        <v>167</v>
      </c>
      <c r="AV723" s="14" t="s">
        <v>167</v>
      </c>
      <c r="AW723" s="14" t="s">
        <v>33</v>
      </c>
      <c r="AX723" s="14" t="s">
        <v>71</v>
      </c>
      <c r="AY723" s="242" t="s">
        <v>157</v>
      </c>
    </row>
    <row r="724" s="13" customFormat="1">
      <c r="A724" s="13"/>
      <c r="B724" s="222"/>
      <c r="C724" s="223"/>
      <c r="D724" s="217" t="s">
        <v>171</v>
      </c>
      <c r="E724" s="224" t="s">
        <v>19</v>
      </c>
      <c r="F724" s="225" t="s">
        <v>230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171</v>
      </c>
      <c r="AU724" s="231" t="s">
        <v>167</v>
      </c>
      <c r="AV724" s="13" t="s">
        <v>79</v>
      </c>
      <c r="AW724" s="13" t="s">
        <v>33</v>
      </c>
      <c r="AX724" s="13" t="s">
        <v>71</v>
      </c>
      <c r="AY724" s="231" t="s">
        <v>157</v>
      </c>
    </row>
    <row r="725" s="14" customFormat="1">
      <c r="A725" s="14"/>
      <c r="B725" s="232"/>
      <c r="C725" s="233"/>
      <c r="D725" s="217" t="s">
        <v>171</v>
      </c>
      <c r="E725" s="234" t="s">
        <v>19</v>
      </c>
      <c r="F725" s="235" t="s">
        <v>231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171</v>
      </c>
      <c r="AU725" s="242" t="s">
        <v>167</v>
      </c>
      <c r="AV725" s="14" t="s">
        <v>167</v>
      </c>
      <c r="AW725" s="14" t="s">
        <v>33</v>
      </c>
      <c r="AX725" s="14" t="s">
        <v>71</v>
      </c>
      <c r="AY725" s="242" t="s">
        <v>157</v>
      </c>
    </row>
    <row r="726" s="13" customFormat="1">
      <c r="A726" s="13"/>
      <c r="B726" s="222"/>
      <c r="C726" s="223"/>
      <c r="D726" s="217" t="s">
        <v>171</v>
      </c>
      <c r="E726" s="224" t="s">
        <v>19</v>
      </c>
      <c r="F726" s="225" t="s">
        <v>232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171</v>
      </c>
      <c r="AU726" s="231" t="s">
        <v>167</v>
      </c>
      <c r="AV726" s="13" t="s">
        <v>79</v>
      </c>
      <c r="AW726" s="13" t="s">
        <v>33</v>
      </c>
      <c r="AX726" s="13" t="s">
        <v>71</v>
      </c>
      <c r="AY726" s="231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233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3" customFormat="1">
      <c r="A728" s="13"/>
      <c r="B728" s="222"/>
      <c r="C728" s="223"/>
      <c r="D728" s="217" t="s">
        <v>171</v>
      </c>
      <c r="E728" s="224" t="s">
        <v>19</v>
      </c>
      <c r="F728" s="225" t="s">
        <v>234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171</v>
      </c>
      <c r="AU728" s="231" t="s">
        <v>167</v>
      </c>
      <c r="AV728" s="13" t="s">
        <v>79</v>
      </c>
      <c r="AW728" s="13" t="s">
        <v>33</v>
      </c>
      <c r="AX728" s="13" t="s">
        <v>71</v>
      </c>
      <c r="AY728" s="231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235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3" customFormat="1">
      <c r="A730" s="13"/>
      <c r="B730" s="222"/>
      <c r="C730" s="223"/>
      <c r="D730" s="217" t="s">
        <v>171</v>
      </c>
      <c r="E730" s="224" t="s">
        <v>19</v>
      </c>
      <c r="F730" s="225" t="s">
        <v>220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171</v>
      </c>
      <c r="AU730" s="231" t="s">
        <v>167</v>
      </c>
      <c r="AV730" s="13" t="s">
        <v>79</v>
      </c>
      <c r="AW730" s="13" t="s">
        <v>33</v>
      </c>
      <c r="AX730" s="13" t="s">
        <v>71</v>
      </c>
      <c r="AY730" s="231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236</v>
      </c>
      <c r="G731" s="233"/>
      <c r="H731" s="236">
        <v>13.365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237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4" customFormat="1">
      <c r="A733" s="14"/>
      <c r="B733" s="232"/>
      <c r="C733" s="233"/>
      <c r="D733" s="217" t="s">
        <v>171</v>
      </c>
      <c r="E733" s="234" t="s">
        <v>19</v>
      </c>
      <c r="F733" s="235" t="s">
        <v>238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171</v>
      </c>
      <c r="AU733" s="242" t="s">
        <v>167</v>
      </c>
      <c r="AV733" s="14" t="s">
        <v>167</v>
      </c>
      <c r="AW733" s="14" t="s">
        <v>33</v>
      </c>
      <c r="AX733" s="14" t="s">
        <v>71</v>
      </c>
      <c r="AY733" s="242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239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4" customFormat="1">
      <c r="A735" s="14"/>
      <c r="B735" s="232"/>
      <c r="C735" s="233"/>
      <c r="D735" s="217" t="s">
        <v>171</v>
      </c>
      <c r="E735" s="234" t="s">
        <v>19</v>
      </c>
      <c r="F735" s="235" t="s">
        <v>240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171</v>
      </c>
      <c r="AU735" s="242" t="s">
        <v>167</v>
      </c>
      <c r="AV735" s="14" t="s">
        <v>167</v>
      </c>
      <c r="AW735" s="14" t="s">
        <v>33</v>
      </c>
      <c r="AX735" s="14" t="s">
        <v>71</v>
      </c>
      <c r="AY735" s="242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241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4" customFormat="1">
      <c r="A737" s="14"/>
      <c r="B737" s="232"/>
      <c r="C737" s="233"/>
      <c r="D737" s="217" t="s">
        <v>171</v>
      </c>
      <c r="E737" s="234" t="s">
        <v>19</v>
      </c>
      <c r="F737" s="235" t="s">
        <v>242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171</v>
      </c>
      <c r="AU737" s="242" t="s">
        <v>167</v>
      </c>
      <c r="AV737" s="14" t="s">
        <v>167</v>
      </c>
      <c r="AW737" s="14" t="s">
        <v>33</v>
      </c>
      <c r="AX737" s="14" t="s">
        <v>71</v>
      </c>
      <c r="AY737" s="242" t="s">
        <v>157</v>
      </c>
    </row>
    <row r="738" s="13" customFormat="1">
      <c r="A738" s="13"/>
      <c r="B738" s="222"/>
      <c r="C738" s="223"/>
      <c r="D738" s="217" t="s">
        <v>171</v>
      </c>
      <c r="E738" s="224" t="s">
        <v>19</v>
      </c>
      <c r="F738" s="225" t="s">
        <v>243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171</v>
      </c>
      <c r="AU738" s="231" t="s">
        <v>167</v>
      </c>
      <c r="AV738" s="13" t="s">
        <v>79</v>
      </c>
      <c r="AW738" s="13" t="s">
        <v>33</v>
      </c>
      <c r="AX738" s="13" t="s">
        <v>71</v>
      </c>
      <c r="AY738" s="231" t="s">
        <v>157</v>
      </c>
    </row>
    <row r="739" s="14" customFormat="1">
      <c r="A739" s="14"/>
      <c r="B739" s="232"/>
      <c r="C739" s="233"/>
      <c r="D739" s="217" t="s">
        <v>171</v>
      </c>
      <c r="E739" s="234" t="s">
        <v>19</v>
      </c>
      <c r="F739" s="235" t="s">
        <v>244</v>
      </c>
      <c r="G739" s="233"/>
      <c r="H739" s="236">
        <v>8.0500000000000007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171</v>
      </c>
      <c r="AU739" s="242" t="s">
        <v>167</v>
      </c>
      <c r="AV739" s="14" t="s">
        <v>167</v>
      </c>
      <c r="AW739" s="14" t="s">
        <v>33</v>
      </c>
      <c r="AX739" s="14" t="s">
        <v>71</v>
      </c>
      <c r="AY739" s="242" t="s">
        <v>157</v>
      </c>
    </row>
    <row r="740" s="13" customFormat="1">
      <c r="A740" s="13"/>
      <c r="B740" s="222"/>
      <c r="C740" s="223"/>
      <c r="D740" s="217" t="s">
        <v>171</v>
      </c>
      <c r="E740" s="224" t="s">
        <v>19</v>
      </c>
      <c r="F740" s="225" t="s">
        <v>245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171</v>
      </c>
      <c r="AU740" s="231" t="s">
        <v>167</v>
      </c>
      <c r="AV740" s="13" t="s">
        <v>79</v>
      </c>
      <c r="AW740" s="13" t="s">
        <v>33</v>
      </c>
      <c r="AX740" s="13" t="s">
        <v>71</v>
      </c>
      <c r="AY740" s="231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220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246</v>
      </c>
      <c r="G742" s="233"/>
      <c r="H742" s="236">
        <v>4.4550000000000001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247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248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249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250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251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3" customFormat="1">
      <c r="A748" s="13"/>
      <c r="B748" s="222"/>
      <c r="C748" s="223"/>
      <c r="D748" s="217" t="s">
        <v>171</v>
      </c>
      <c r="E748" s="224" t="s">
        <v>19</v>
      </c>
      <c r="F748" s="225" t="s">
        <v>252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171</v>
      </c>
      <c r="AU748" s="231" t="s">
        <v>167</v>
      </c>
      <c r="AV748" s="13" t="s">
        <v>79</v>
      </c>
      <c r="AW748" s="13" t="s">
        <v>33</v>
      </c>
      <c r="AX748" s="13" t="s">
        <v>71</v>
      </c>
      <c r="AY748" s="231" t="s">
        <v>157</v>
      </c>
    </row>
    <row r="749" s="14" customFormat="1">
      <c r="A749" s="14"/>
      <c r="B749" s="232"/>
      <c r="C749" s="233"/>
      <c r="D749" s="217" t="s">
        <v>171</v>
      </c>
      <c r="E749" s="234" t="s">
        <v>19</v>
      </c>
      <c r="F749" s="235" t="s">
        <v>253</v>
      </c>
      <c r="G749" s="233"/>
      <c r="H749" s="236">
        <v>1.617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171</v>
      </c>
      <c r="AU749" s="242" t="s">
        <v>167</v>
      </c>
      <c r="AV749" s="14" t="s">
        <v>167</v>
      </c>
      <c r="AW749" s="14" t="s">
        <v>33</v>
      </c>
      <c r="AX749" s="14" t="s">
        <v>71</v>
      </c>
      <c r="AY749" s="242" t="s">
        <v>157</v>
      </c>
    </row>
    <row r="750" s="15" customFormat="1">
      <c r="A750" s="15"/>
      <c r="B750" s="243"/>
      <c r="C750" s="244"/>
      <c r="D750" s="217" t="s">
        <v>171</v>
      </c>
      <c r="E750" s="245" t="s">
        <v>19</v>
      </c>
      <c r="F750" s="246" t="s">
        <v>191</v>
      </c>
      <c r="G750" s="244"/>
      <c r="H750" s="247">
        <v>387.59399999999999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171</v>
      </c>
      <c r="AU750" s="253" t="s">
        <v>167</v>
      </c>
      <c r="AV750" s="15" t="s">
        <v>166</v>
      </c>
      <c r="AW750" s="15" t="s">
        <v>33</v>
      </c>
      <c r="AX750" s="15" t="s">
        <v>79</v>
      </c>
      <c r="AY750" s="253" t="s">
        <v>157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523</v>
      </c>
      <c r="F751" s="202" t="s">
        <v>524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167</v>
      </c>
      <c r="AY751" s="199" t="s">
        <v>157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525</v>
      </c>
      <c r="D752" s="204" t="s">
        <v>161</v>
      </c>
      <c r="E752" s="205" t="s">
        <v>526</v>
      </c>
      <c r="F752" s="206" t="s">
        <v>527</v>
      </c>
      <c r="G752" s="207" t="s">
        <v>164</v>
      </c>
      <c r="H752" s="208">
        <v>414</v>
      </c>
      <c r="I752" s="209"/>
      <c r="J752" s="210">
        <f>ROUND(I752*H752,2)</f>
        <v>0</v>
      </c>
      <c r="K752" s="206" t="s">
        <v>165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166</v>
      </c>
      <c r="AT752" s="215" t="s">
        <v>161</v>
      </c>
      <c r="AU752" s="215" t="s">
        <v>196</v>
      </c>
      <c r="AY752" s="17" t="s">
        <v>157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167</v>
      </c>
      <c r="BK752" s="216">
        <f>ROUND(I752*H752,2)</f>
        <v>0</v>
      </c>
      <c r="BL752" s="17" t="s">
        <v>166</v>
      </c>
      <c r="BM752" s="215" t="s">
        <v>528</v>
      </c>
    </row>
    <row r="753" s="2" customFormat="1">
      <c r="A753" s="38"/>
      <c r="B753" s="39"/>
      <c r="C753" s="40"/>
      <c r="D753" s="217" t="s">
        <v>169</v>
      </c>
      <c r="E753" s="40"/>
      <c r="F753" s="218" t="s">
        <v>529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169</v>
      </c>
      <c r="AU753" s="17" t="s">
        <v>196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530</v>
      </c>
      <c r="G754" s="233"/>
      <c r="H754" s="236">
        <v>414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196</v>
      </c>
      <c r="AV754" s="14" t="s">
        <v>167</v>
      </c>
      <c r="AW754" s="14" t="s">
        <v>33</v>
      </c>
      <c r="AX754" s="14" t="s">
        <v>79</v>
      </c>
      <c r="AY754" s="242" t="s">
        <v>157</v>
      </c>
    </row>
    <row r="755" s="2" customFormat="1" ht="24.15" customHeight="1">
      <c r="A755" s="38"/>
      <c r="B755" s="39"/>
      <c r="C755" s="204" t="s">
        <v>531</v>
      </c>
      <c r="D755" s="204" t="s">
        <v>161</v>
      </c>
      <c r="E755" s="205" t="s">
        <v>532</v>
      </c>
      <c r="F755" s="206" t="s">
        <v>533</v>
      </c>
      <c r="G755" s="207" t="s">
        <v>164</v>
      </c>
      <c r="H755" s="208">
        <v>24840</v>
      </c>
      <c r="I755" s="209"/>
      <c r="J755" s="210">
        <f>ROUND(I755*H755,2)</f>
        <v>0</v>
      </c>
      <c r="K755" s="206" t="s">
        <v>165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166</v>
      </c>
      <c r="AT755" s="215" t="s">
        <v>161</v>
      </c>
      <c r="AU755" s="215" t="s">
        <v>196</v>
      </c>
      <c r="AY755" s="17" t="s">
        <v>157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167</v>
      </c>
      <c r="BK755" s="216">
        <f>ROUND(I755*H755,2)</f>
        <v>0</v>
      </c>
      <c r="BL755" s="17" t="s">
        <v>166</v>
      </c>
      <c r="BM755" s="215" t="s">
        <v>534</v>
      </c>
    </row>
    <row r="756" s="2" customFormat="1">
      <c r="A756" s="38"/>
      <c r="B756" s="39"/>
      <c r="C756" s="40"/>
      <c r="D756" s="217" t="s">
        <v>169</v>
      </c>
      <c r="E756" s="40"/>
      <c r="F756" s="218" t="s">
        <v>535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169</v>
      </c>
      <c r="AU756" s="17" t="s">
        <v>196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530</v>
      </c>
      <c r="G757" s="233"/>
      <c r="H757" s="236">
        <v>414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196</v>
      </c>
      <c r="AV757" s="14" t="s">
        <v>167</v>
      </c>
      <c r="AW757" s="14" t="s">
        <v>33</v>
      </c>
      <c r="AX757" s="14" t="s">
        <v>79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3"/>
      <c r="F758" s="235" t="s">
        <v>536</v>
      </c>
      <c r="G758" s="233"/>
      <c r="H758" s="236">
        <v>24840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196</v>
      </c>
      <c r="AV758" s="14" t="s">
        <v>167</v>
      </c>
      <c r="AW758" s="14" t="s">
        <v>4</v>
      </c>
      <c r="AX758" s="14" t="s">
        <v>79</v>
      </c>
      <c r="AY758" s="242" t="s">
        <v>157</v>
      </c>
    </row>
    <row r="759" s="2" customFormat="1" ht="24.15" customHeight="1">
      <c r="A759" s="38"/>
      <c r="B759" s="39"/>
      <c r="C759" s="204" t="s">
        <v>537</v>
      </c>
      <c r="D759" s="204" t="s">
        <v>161</v>
      </c>
      <c r="E759" s="205" t="s">
        <v>538</v>
      </c>
      <c r="F759" s="206" t="s">
        <v>539</v>
      </c>
      <c r="G759" s="207" t="s">
        <v>164</v>
      </c>
      <c r="H759" s="208">
        <v>414</v>
      </c>
      <c r="I759" s="209"/>
      <c r="J759" s="210">
        <f>ROUND(I759*H759,2)</f>
        <v>0</v>
      </c>
      <c r="K759" s="206" t="s">
        <v>165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166</v>
      </c>
      <c r="AT759" s="215" t="s">
        <v>161</v>
      </c>
      <c r="AU759" s="215" t="s">
        <v>196</v>
      </c>
      <c r="AY759" s="17" t="s">
        <v>157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167</v>
      </c>
      <c r="BK759" s="216">
        <f>ROUND(I759*H759,2)</f>
        <v>0</v>
      </c>
      <c r="BL759" s="17" t="s">
        <v>166</v>
      </c>
      <c r="BM759" s="215" t="s">
        <v>540</v>
      </c>
    </row>
    <row r="760" s="2" customFormat="1">
      <c r="A760" s="38"/>
      <c r="B760" s="39"/>
      <c r="C760" s="40"/>
      <c r="D760" s="217" t="s">
        <v>169</v>
      </c>
      <c r="E760" s="40"/>
      <c r="F760" s="218" t="s">
        <v>541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169</v>
      </c>
      <c r="AU760" s="17" t="s">
        <v>196</v>
      </c>
    </row>
    <row r="761" s="14" customFormat="1">
      <c r="A761" s="14"/>
      <c r="B761" s="232"/>
      <c r="C761" s="233"/>
      <c r="D761" s="217" t="s">
        <v>171</v>
      </c>
      <c r="E761" s="234" t="s">
        <v>19</v>
      </c>
      <c r="F761" s="235" t="s">
        <v>530</v>
      </c>
      <c r="G761" s="233"/>
      <c r="H761" s="236">
        <v>414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171</v>
      </c>
      <c r="AU761" s="242" t="s">
        <v>196</v>
      </c>
      <c r="AV761" s="14" t="s">
        <v>167</v>
      </c>
      <c r="AW761" s="14" t="s">
        <v>33</v>
      </c>
      <c r="AX761" s="14" t="s">
        <v>79</v>
      </c>
      <c r="AY761" s="242" t="s">
        <v>157</v>
      </c>
    </row>
    <row r="762" s="2" customFormat="1" ht="14.4" customHeight="1">
      <c r="A762" s="38"/>
      <c r="B762" s="39"/>
      <c r="C762" s="204" t="s">
        <v>542</v>
      </c>
      <c r="D762" s="204" t="s">
        <v>161</v>
      </c>
      <c r="E762" s="205" t="s">
        <v>543</v>
      </c>
      <c r="F762" s="206" t="s">
        <v>544</v>
      </c>
      <c r="G762" s="207" t="s">
        <v>164</v>
      </c>
      <c r="H762" s="208">
        <v>414</v>
      </c>
      <c r="I762" s="209"/>
      <c r="J762" s="210">
        <f>ROUND(I762*H762,2)</f>
        <v>0</v>
      </c>
      <c r="K762" s="206" t="s">
        <v>165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166</v>
      </c>
      <c r="AT762" s="215" t="s">
        <v>161</v>
      </c>
      <c r="AU762" s="215" t="s">
        <v>196</v>
      </c>
      <c r="AY762" s="17" t="s">
        <v>157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167</v>
      </c>
      <c r="BK762" s="216">
        <f>ROUND(I762*H762,2)</f>
        <v>0</v>
      </c>
      <c r="BL762" s="17" t="s">
        <v>166</v>
      </c>
      <c r="BM762" s="215" t="s">
        <v>545</v>
      </c>
    </row>
    <row r="763" s="2" customFormat="1">
      <c r="A763" s="38"/>
      <c r="B763" s="39"/>
      <c r="C763" s="40"/>
      <c r="D763" s="217" t="s">
        <v>169</v>
      </c>
      <c r="E763" s="40"/>
      <c r="F763" s="218" t="s">
        <v>546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169</v>
      </c>
      <c r="AU763" s="17" t="s">
        <v>196</v>
      </c>
    </row>
    <row r="764" s="14" customFormat="1">
      <c r="A764" s="14"/>
      <c r="B764" s="232"/>
      <c r="C764" s="233"/>
      <c r="D764" s="217" t="s">
        <v>171</v>
      </c>
      <c r="E764" s="234" t="s">
        <v>19</v>
      </c>
      <c r="F764" s="235" t="s">
        <v>530</v>
      </c>
      <c r="G764" s="233"/>
      <c r="H764" s="236">
        <v>414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171</v>
      </c>
      <c r="AU764" s="242" t="s">
        <v>196</v>
      </c>
      <c r="AV764" s="14" t="s">
        <v>167</v>
      </c>
      <c r="AW764" s="14" t="s">
        <v>33</v>
      </c>
      <c r="AX764" s="14" t="s">
        <v>79</v>
      </c>
      <c r="AY764" s="242" t="s">
        <v>157</v>
      </c>
    </row>
    <row r="765" s="2" customFormat="1" ht="14.4" customHeight="1">
      <c r="A765" s="38"/>
      <c r="B765" s="39"/>
      <c r="C765" s="204" t="s">
        <v>547</v>
      </c>
      <c r="D765" s="204" t="s">
        <v>161</v>
      </c>
      <c r="E765" s="205" t="s">
        <v>548</v>
      </c>
      <c r="F765" s="206" t="s">
        <v>549</v>
      </c>
      <c r="G765" s="207" t="s">
        <v>164</v>
      </c>
      <c r="H765" s="208">
        <v>24840</v>
      </c>
      <c r="I765" s="209"/>
      <c r="J765" s="210">
        <f>ROUND(I765*H765,2)</f>
        <v>0</v>
      </c>
      <c r="K765" s="206" t="s">
        <v>165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166</v>
      </c>
      <c r="AT765" s="215" t="s">
        <v>161</v>
      </c>
      <c r="AU765" s="215" t="s">
        <v>196</v>
      </c>
      <c r="AY765" s="17" t="s">
        <v>157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167</v>
      </c>
      <c r="BK765" s="216">
        <f>ROUND(I765*H765,2)</f>
        <v>0</v>
      </c>
      <c r="BL765" s="17" t="s">
        <v>166</v>
      </c>
      <c r="BM765" s="215" t="s">
        <v>550</v>
      </c>
    </row>
    <row r="766" s="2" customFormat="1">
      <c r="A766" s="38"/>
      <c r="B766" s="39"/>
      <c r="C766" s="40"/>
      <c r="D766" s="217" t="s">
        <v>169</v>
      </c>
      <c r="E766" s="40"/>
      <c r="F766" s="218" t="s">
        <v>551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169</v>
      </c>
      <c r="AU766" s="17" t="s">
        <v>196</v>
      </c>
    </row>
    <row r="767" s="14" customFormat="1">
      <c r="A767" s="14"/>
      <c r="B767" s="232"/>
      <c r="C767" s="233"/>
      <c r="D767" s="217" t="s">
        <v>171</v>
      </c>
      <c r="E767" s="234" t="s">
        <v>19</v>
      </c>
      <c r="F767" s="235" t="s">
        <v>530</v>
      </c>
      <c r="G767" s="233"/>
      <c r="H767" s="236">
        <v>414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171</v>
      </c>
      <c r="AU767" s="242" t="s">
        <v>196</v>
      </c>
      <c r="AV767" s="14" t="s">
        <v>167</v>
      </c>
      <c r="AW767" s="14" t="s">
        <v>33</v>
      </c>
      <c r="AX767" s="14" t="s">
        <v>79</v>
      </c>
      <c r="AY767" s="242" t="s">
        <v>157</v>
      </c>
    </row>
    <row r="768" s="14" customFormat="1">
      <c r="A768" s="14"/>
      <c r="B768" s="232"/>
      <c r="C768" s="233"/>
      <c r="D768" s="217" t="s">
        <v>171</v>
      </c>
      <c r="E768" s="233"/>
      <c r="F768" s="235" t="s">
        <v>536</v>
      </c>
      <c r="G768" s="233"/>
      <c r="H768" s="236">
        <v>24840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196</v>
      </c>
      <c r="AV768" s="14" t="s">
        <v>167</v>
      </c>
      <c r="AW768" s="14" t="s">
        <v>4</v>
      </c>
      <c r="AX768" s="14" t="s">
        <v>79</v>
      </c>
      <c r="AY768" s="242" t="s">
        <v>157</v>
      </c>
    </row>
    <row r="769" s="2" customFormat="1" ht="14.4" customHeight="1">
      <c r="A769" s="38"/>
      <c r="B769" s="39"/>
      <c r="C769" s="204" t="s">
        <v>552</v>
      </c>
      <c r="D769" s="204" t="s">
        <v>161</v>
      </c>
      <c r="E769" s="205" t="s">
        <v>553</v>
      </c>
      <c r="F769" s="206" t="s">
        <v>554</v>
      </c>
      <c r="G769" s="207" t="s">
        <v>164</v>
      </c>
      <c r="H769" s="208">
        <v>414</v>
      </c>
      <c r="I769" s="209"/>
      <c r="J769" s="210">
        <f>ROUND(I769*H769,2)</f>
        <v>0</v>
      </c>
      <c r="K769" s="206" t="s">
        <v>165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166</v>
      </c>
      <c r="AT769" s="215" t="s">
        <v>161</v>
      </c>
      <c r="AU769" s="215" t="s">
        <v>196</v>
      </c>
      <c r="AY769" s="17" t="s">
        <v>157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167</v>
      </c>
      <c r="BK769" s="216">
        <f>ROUND(I769*H769,2)</f>
        <v>0</v>
      </c>
      <c r="BL769" s="17" t="s">
        <v>166</v>
      </c>
      <c r="BM769" s="215" t="s">
        <v>555</v>
      </c>
    </row>
    <row r="770" s="2" customFormat="1">
      <c r="A770" s="38"/>
      <c r="B770" s="39"/>
      <c r="C770" s="40"/>
      <c r="D770" s="217" t="s">
        <v>169</v>
      </c>
      <c r="E770" s="40"/>
      <c r="F770" s="218" t="s">
        <v>556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169</v>
      </c>
      <c r="AU770" s="17" t="s">
        <v>196</v>
      </c>
    </row>
    <row r="771" s="14" customFormat="1">
      <c r="A771" s="14"/>
      <c r="B771" s="232"/>
      <c r="C771" s="233"/>
      <c r="D771" s="217" t="s">
        <v>171</v>
      </c>
      <c r="E771" s="234" t="s">
        <v>19</v>
      </c>
      <c r="F771" s="235" t="s">
        <v>530</v>
      </c>
      <c r="G771" s="233"/>
      <c r="H771" s="236">
        <v>414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171</v>
      </c>
      <c r="AU771" s="242" t="s">
        <v>196</v>
      </c>
      <c r="AV771" s="14" t="s">
        <v>167</v>
      </c>
      <c r="AW771" s="14" t="s">
        <v>33</v>
      </c>
      <c r="AX771" s="14" t="s">
        <v>79</v>
      </c>
      <c r="AY771" s="242" t="s">
        <v>157</v>
      </c>
    </row>
    <row r="772" s="2" customFormat="1" ht="14.4" customHeight="1">
      <c r="A772" s="38"/>
      <c r="B772" s="39"/>
      <c r="C772" s="204" t="s">
        <v>557</v>
      </c>
      <c r="D772" s="204" t="s">
        <v>161</v>
      </c>
      <c r="E772" s="205" t="s">
        <v>558</v>
      </c>
      <c r="F772" s="206" t="s">
        <v>559</v>
      </c>
      <c r="G772" s="207" t="s">
        <v>274</v>
      </c>
      <c r="H772" s="208">
        <v>2.5</v>
      </c>
      <c r="I772" s="209"/>
      <c r="J772" s="210">
        <f>ROUND(I772*H772,2)</f>
        <v>0</v>
      </c>
      <c r="K772" s="206" t="s">
        <v>165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166</v>
      </c>
      <c r="AT772" s="215" t="s">
        <v>161</v>
      </c>
      <c r="AU772" s="215" t="s">
        <v>196</v>
      </c>
      <c r="AY772" s="17" t="s">
        <v>157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167</v>
      </c>
      <c r="BK772" s="216">
        <f>ROUND(I772*H772,2)</f>
        <v>0</v>
      </c>
      <c r="BL772" s="17" t="s">
        <v>166</v>
      </c>
      <c r="BM772" s="215" t="s">
        <v>560</v>
      </c>
    </row>
    <row r="773" s="2" customFormat="1">
      <c r="A773" s="38"/>
      <c r="B773" s="39"/>
      <c r="C773" s="40"/>
      <c r="D773" s="217" t="s">
        <v>169</v>
      </c>
      <c r="E773" s="40"/>
      <c r="F773" s="218" t="s">
        <v>561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169</v>
      </c>
      <c r="AU773" s="17" t="s">
        <v>196</v>
      </c>
    </row>
    <row r="774" s="2" customFormat="1" ht="24.15" customHeight="1">
      <c r="A774" s="38"/>
      <c r="B774" s="39"/>
      <c r="C774" s="204" t="s">
        <v>562</v>
      </c>
      <c r="D774" s="204" t="s">
        <v>161</v>
      </c>
      <c r="E774" s="205" t="s">
        <v>563</v>
      </c>
      <c r="F774" s="206" t="s">
        <v>564</v>
      </c>
      <c r="G774" s="207" t="s">
        <v>274</v>
      </c>
      <c r="H774" s="208">
        <v>150</v>
      </c>
      <c r="I774" s="209"/>
      <c r="J774" s="210">
        <f>ROUND(I774*H774,2)</f>
        <v>0</v>
      </c>
      <c r="K774" s="206" t="s">
        <v>165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166</v>
      </c>
      <c r="AT774" s="215" t="s">
        <v>161</v>
      </c>
      <c r="AU774" s="215" t="s">
        <v>196</v>
      </c>
      <c r="AY774" s="17" t="s">
        <v>157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167</v>
      </c>
      <c r="BK774" s="216">
        <f>ROUND(I774*H774,2)</f>
        <v>0</v>
      </c>
      <c r="BL774" s="17" t="s">
        <v>166</v>
      </c>
      <c r="BM774" s="215" t="s">
        <v>565</v>
      </c>
    </row>
    <row r="775" s="2" customFormat="1">
      <c r="A775" s="38"/>
      <c r="B775" s="39"/>
      <c r="C775" s="40"/>
      <c r="D775" s="217" t="s">
        <v>169</v>
      </c>
      <c r="E775" s="40"/>
      <c r="F775" s="218" t="s">
        <v>566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169</v>
      </c>
      <c r="AU775" s="17" t="s">
        <v>196</v>
      </c>
    </row>
    <row r="776" s="14" customFormat="1">
      <c r="A776" s="14"/>
      <c r="B776" s="232"/>
      <c r="C776" s="233"/>
      <c r="D776" s="217" t="s">
        <v>171</v>
      </c>
      <c r="E776" s="233"/>
      <c r="F776" s="235" t="s">
        <v>567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171</v>
      </c>
      <c r="AU776" s="242" t="s">
        <v>196</v>
      </c>
      <c r="AV776" s="14" t="s">
        <v>167</v>
      </c>
      <c r="AW776" s="14" t="s">
        <v>4</v>
      </c>
      <c r="AX776" s="14" t="s">
        <v>79</v>
      </c>
      <c r="AY776" s="242" t="s">
        <v>157</v>
      </c>
    </row>
    <row r="777" s="2" customFormat="1" ht="14.4" customHeight="1">
      <c r="A777" s="38"/>
      <c r="B777" s="39"/>
      <c r="C777" s="204" t="s">
        <v>568</v>
      </c>
      <c r="D777" s="204" t="s">
        <v>161</v>
      </c>
      <c r="E777" s="205" t="s">
        <v>569</v>
      </c>
      <c r="F777" s="206" t="s">
        <v>570</v>
      </c>
      <c r="G777" s="207" t="s">
        <v>274</v>
      </c>
      <c r="H777" s="208">
        <v>2.5</v>
      </c>
      <c r="I777" s="209"/>
      <c r="J777" s="210">
        <f>ROUND(I777*H777,2)</f>
        <v>0</v>
      </c>
      <c r="K777" s="206" t="s">
        <v>165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166</v>
      </c>
      <c r="AT777" s="215" t="s">
        <v>161</v>
      </c>
      <c r="AU777" s="215" t="s">
        <v>196</v>
      </c>
      <c r="AY777" s="17" t="s">
        <v>157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167</v>
      </c>
      <c r="BK777" s="216">
        <f>ROUND(I777*H777,2)</f>
        <v>0</v>
      </c>
      <c r="BL777" s="17" t="s">
        <v>166</v>
      </c>
      <c r="BM777" s="215" t="s">
        <v>571</v>
      </c>
    </row>
    <row r="778" s="2" customFormat="1">
      <c r="A778" s="38"/>
      <c r="B778" s="39"/>
      <c r="C778" s="40"/>
      <c r="D778" s="217" t="s">
        <v>169</v>
      </c>
      <c r="E778" s="40"/>
      <c r="F778" s="218" t="s">
        <v>572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169</v>
      </c>
      <c r="AU778" s="17" t="s">
        <v>196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573</v>
      </c>
      <c r="F779" s="202" t="s">
        <v>574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157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449</v>
      </c>
      <c r="D780" s="204" t="s">
        <v>161</v>
      </c>
      <c r="E780" s="205" t="s">
        <v>575</v>
      </c>
      <c r="F780" s="206" t="s">
        <v>576</v>
      </c>
      <c r="G780" s="207" t="s">
        <v>577</v>
      </c>
      <c r="H780" s="208">
        <v>8.6869999999999994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167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578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579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167</v>
      </c>
    </row>
    <row r="782" s="2" customFormat="1" ht="24.15" customHeight="1">
      <c r="A782" s="38"/>
      <c r="B782" s="39"/>
      <c r="C782" s="204" t="s">
        <v>580</v>
      </c>
      <c r="D782" s="204" t="s">
        <v>161</v>
      </c>
      <c r="E782" s="205" t="s">
        <v>581</v>
      </c>
      <c r="F782" s="206" t="s">
        <v>582</v>
      </c>
      <c r="G782" s="207" t="s">
        <v>577</v>
      </c>
      <c r="H782" s="208">
        <v>8.6869999999999994</v>
      </c>
      <c r="I782" s="209"/>
      <c r="J782" s="210">
        <f>ROUND(I782*H782,2)</f>
        <v>0</v>
      </c>
      <c r="K782" s="206" t="s">
        <v>165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166</v>
      </c>
      <c r="AT782" s="215" t="s">
        <v>161</v>
      </c>
      <c r="AU782" s="215" t="s">
        <v>167</v>
      </c>
      <c r="AY782" s="17" t="s">
        <v>157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167</v>
      </c>
      <c r="BK782" s="216">
        <f>ROUND(I782*H782,2)</f>
        <v>0</v>
      </c>
      <c r="BL782" s="17" t="s">
        <v>166</v>
      </c>
      <c r="BM782" s="215" t="s">
        <v>583</v>
      </c>
    </row>
    <row r="783" s="2" customFormat="1">
      <c r="A783" s="38"/>
      <c r="B783" s="39"/>
      <c r="C783" s="40"/>
      <c r="D783" s="217" t="s">
        <v>169</v>
      </c>
      <c r="E783" s="40"/>
      <c r="F783" s="218" t="s">
        <v>584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169</v>
      </c>
      <c r="AU783" s="17" t="s">
        <v>167</v>
      </c>
    </row>
    <row r="784" s="2" customFormat="1" ht="24.15" customHeight="1">
      <c r="A784" s="38"/>
      <c r="B784" s="39"/>
      <c r="C784" s="204" t="s">
        <v>465</v>
      </c>
      <c r="D784" s="204" t="s">
        <v>161</v>
      </c>
      <c r="E784" s="205" t="s">
        <v>585</v>
      </c>
      <c r="F784" s="206" t="s">
        <v>586</v>
      </c>
      <c r="G784" s="207" t="s">
        <v>577</v>
      </c>
      <c r="H784" s="208">
        <v>121.618</v>
      </c>
      <c r="I784" s="209"/>
      <c r="J784" s="210">
        <f>ROUND(I784*H784,2)</f>
        <v>0</v>
      </c>
      <c r="K784" s="206" t="s">
        <v>165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166</v>
      </c>
      <c r="AT784" s="215" t="s">
        <v>161</v>
      </c>
      <c r="AU784" s="215" t="s">
        <v>167</v>
      </c>
      <c r="AY784" s="17" t="s">
        <v>157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167</v>
      </c>
      <c r="BK784" s="216">
        <f>ROUND(I784*H784,2)</f>
        <v>0</v>
      </c>
      <c r="BL784" s="17" t="s">
        <v>166</v>
      </c>
      <c r="BM784" s="215" t="s">
        <v>587</v>
      </c>
    </row>
    <row r="785" s="2" customFormat="1">
      <c r="A785" s="38"/>
      <c r="B785" s="39"/>
      <c r="C785" s="40"/>
      <c r="D785" s="217" t="s">
        <v>169</v>
      </c>
      <c r="E785" s="40"/>
      <c r="F785" s="218" t="s">
        <v>588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169</v>
      </c>
      <c r="AU785" s="17" t="s">
        <v>167</v>
      </c>
    </row>
    <row r="786" s="14" customFormat="1">
      <c r="A786" s="14"/>
      <c r="B786" s="232"/>
      <c r="C786" s="233"/>
      <c r="D786" s="217" t="s">
        <v>171</v>
      </c>
      <c r="E786" s="233"/>
      <c r="F786" s="235" t="s">
        <v>589</v>
      </c>
      <c r="G786" s="233"/>
      <c r="H786" s="236">
        <v>121.618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171</v>
      </c>
      <c r="AU786" s="242" t="s">
        <v>167</v>
      </c>
      <c r="AV786" s="14" t="s">
        <v>167</v>
      </c>
      <c r="AW786" s="14" t="s">
        <v>4</v>
      </c>
      <c r="AX786" s="14" t="s">
        <v>79</v>
      </c>
      <c r="AY786" s="242" t="s">
        <v>157</v>
      </c>
    </row>
    <row r="787" s="2" customFormat="1" ht="24.15" customHeight="1">
      <c r="A787" s="38"/>
      <c r="B787" s="39"/>
      <c r="C787" s="204" t="s">
        <v>590</v>
      </c>
      <c r="D787" s="204" t="s">
        <v>161</v>
      </c>
      <c r="E787" s="205" t="s">
        <v>591</v>
      </c>
      <c r="F787" s="206" t="s">
        <v>592</v>
      </c>
      <c r="G787" s="207" t="s">
        <v>577</v>
      </c>
      <c r="H787" s="208">
        <v>8.6869999999999994</v>
      </c>
      <c r="I787" s="209"/>
      <c r="J787" s="210">
        <f>ROUND(I787*H787,2)</f>
        <v>0</v>
      </c>
      <c r="K787" s="206" t="s">
        <v>165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166</v>
      </c>
      <c r="AT787" s="215" t="s">
        <v>161</v>
      </c>
      <c r="AU787" s="215" t="s">
        <v>167</v>
      </c>
      <c r="AY787" s="17" t="s">
        <v>157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167</v>
      </c>
      <c r="BK787" s="216">
        <f>ROUND(I787*H787,2)</f>
        <v>0</v>
      </c>
      <c r="BL787" s="17" t="s">
        <v>166</v>
      </c>
      <c r="BM787" s="215" t="s">
        <v>593</v>
      </c>
    </row>
    <row r="788" s="2" customFormat="1">
      <c r="A788" s="38"/>
      <c r="B788" s="39"/>
      <c r="C788" s="40"/>
      <c r="D788" s="217" t="s">
        <v>169</v>
      </c>
      <c r="E788" s="40"/>
      <c r="F788" s="218" t="s">
        <v>594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169</v>
      </c>
      <c r="AU788" s="17" t="s">
        <v>167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595</v>
      </c>
      <c r="F789" s="202" t="s">
        <v>596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157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597</v>
      </c>
      <c r="D790" s="204" t="s">
        <v>161</v>
      </c>
      <c r="E790" s="205" t="s">
        <v>598</v>
      </c>
      <c r="F790" s="206" t="s">
        <v>599</v>
      </c>
      <c r="G790" s="207" t="s">
        <v>577</v>
      </c>
      <c r="H790" s="208">
        <v>16.637</v>
      </c>
      <c r="I790" s="209"/>
      <c r="J790" s="210">
        <f>ROUND(I790*H790,2)</f>
        <v>0</v>
      </c>
      <c r="K790" s="206" t="s">
        <v>165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166</v>
      </c>
      <c r="AT790" s="215" t="s">
        <v>161</v>
      </c>
      <c r="AU790" s="215" t="s">
        <v>167</v>
      </c>
      <c r="AY790" s="17" t="s">
        <v>157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167</v>
      </c>
      <c r="BK790" s="216">
        <f>ROUND(I790*H790,2)</f>
        <v>0</v>
      </c>
      <c r="BL790" s="17" t="s">
        <v>166</v>
      </c>
      <c r="BM790" s="215" t="s">
        <v>600</v>
      </c>
    </row>
    <row r="791" s="2" customFormat="1">
      <c r="A791" s="38"/>
      <c r="B791" s="39"/>
      <c r="C791" s="40"/>
      <c r="D791" s="217" t="s">
        <v>169</v>
      </c>
      <c r="E791" s="40"/>
      <c r="F791" s="218" t="s">
        <v>601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169</v>
      </c>
      <c r="AU791" s="17" t="s">
        <v>167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602</v>
      </c>
      <c r="F792" s="191" t="s">
        <v>603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P793+P804+P811+P838+P850+P929+P956+P978+P1034+P1055+P1068</f>
        <v>0</v>
      </c>
      <c r="Q792" s="196"/>
      <c r="R792" s="197">
        <f>R793+R804+R811+R838+R850+R929+R956+R978+R1034+R1055+R1068</f>
        <v>5.1353297900000001</v>
      </c>
      <c r="S792" s="196"/>
      <c r="T792" s="198">
        <f>T793+T804+T811+T838+T850+T929+T956+T978+T1034+T1055+T1068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167</v>
      </c>
      <c r="AT792" s="200" t="s">
        <v>70</v>
      </c>
      <c r="AU792" s="200" t="s">
        <v>71</v>
      </c>
      <c r="AY792" s="199" t="s">
        <v>157</v>
      </c>
      <c r="BK792" s="201">
        <f>BK793+BK804+BK811+BK838+BK850+BK929+BK956+BK978+BK1034+BK1055+BK1068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604</v>
      </c>
      <c r="F793" s="202" t="s">
        <v>605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167</v>
      </c>
      <c r="AT793" s="200" t="s">
        <v>70</v>
      </c>
      <c r="AU793" s="200" t="s">
        <v>79</v>
      </c>
      <c r="AY793" s="199" t="s">
        <v>157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606</v>
      </c>
      <c r="D794" s="204" t="s">
        <v>161</v>
      </c>
      <c r="E794" s="205" t="s">
        <v>607</v>
      </c>
      <c r="F794" s="206" t="s">
        <v>608</v>
      </c>
      <c r="G794" s="207" t="s">
        <v>164</v>
      </c>
      <c r="H794" s="208">
        <v>6.3700000000000001</v>
      </c>
      <c r="I794" s="209"/>
      <c r="J794" s="210">
        <f>ROUND(I794*H794,2)</f>
        <v>0</v>
      </c>
      <c r="K794" s="206" t="s">
        <v>165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314</v>
      </c>
      <c r="AT794" s="215" t="s">
        <v>161</v>
      </c>
      <c r="AU794" s="215" t="s">
        <v>167</v>
      </c>
      <c r="AY794" s="17" t="s">
        <v>157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167</v>
      </c>
      <c r="BK794" s="216">
        <f>ROUND(I794*H794,2)</f>
        <v>0</v>
      </c>
      <c r="BL794" s="17" t="s">
        <v>314</v>
      </c>
      <c r="BM794" s="215" t="s">
        <v>609</v>
      </c>
    </row>
    <row r="795" s="2" customFormat="1">
      <c r="A795" s="38"/>
      <c r="B795" s="39"/>
      <c r="C795" s="40"/>
      <c r="D795" s="217" t="s">
        <v>169</v>
      </c>
      <c r="E795" s="40"/>
      <c r="F795" s="218" t="s">
        <v>610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169</v>
      </c>
      <c r="AU795" s="17" t="s">
        <v>167</v>
      </c>
    </row>
    <row r="796" s="13" customFormat="1">
      <c r="A796" s="13"/>
      <c r="B796" s="222"/>
      <c r="C796" s="223"/>
      <c r="D796" s="217" t="s">
        <v>171</v>
      </c>
      <c r="E796" s="224" t="s">
        <v>19</v>
      </c>
      <c r="F796" s="225" t="s">
        <v>232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171</v>
      </c>
      <c r="AU796" s="231" t="s">
        <v>167</v>
      </c>
      <c r="AV796" s="13" t="s">
        <v>79</v>
      </c>
      <c r="AW796" s="13" t="s">
        <v>33</v>
      </c>
      <c r="AX796" s="13" t="s">
        <v>71</v>
      </c>
      <c r="AY796" s="231" t="s">
        <v>157</v>
      </c>
    </row>
    <row r="797" s="14" customFormat="1">
      <c r="A797" s="14"/>
      <c r="B797" s="232"/>
      <c r="C797" s="233"/>
      <c r="D797" s="217" t="s">
        <v>171</v>
      </c>
      <c r="E797" s="234" t="s">
        <v>19</v>
      </c>
      <c r="F797" s="235" t="s">
        <v>190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33</v>
      </c>
      <c r="AX797" s="14" t="s">
        <v>79</v>
      </c>
      <c r="AY797" s="242" t="s">
        <v>157</v>
      </c>
    </row>
    <row r="798" s="2" customFormat="1" ht="37.8" customHeight="1">
      <c r="A798" s="38"/>
      <c r="B798" s="39"/>
      <c r="C798" s="204" t="s">
        <v>611</v>
      </c>
      <c r="D798" s="204" t="s">
        <v>161</v>
      </c>
      <c r="E798" s="205" t="s">
        <v>612</v>
      </c>
      <c r="F798" s="206" t="s">
        <v>613</v>
      </c>
      <c r="G798" s="207" t="s">
        <v>164</v>
      </c>
      <c r="H798" s="208">
        <v>0.93000000000000005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314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314</v>
      </c>
      <c r="BM798" s="215" t="s">
        <v>614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615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3" customFormat="1">
      <c r="A800" s="13"/>
      <c r="B800" s="222"/>
      <c r="C800" s="223"/>
      <c r="D800" s="217" t="s">
        <v>171</v>
      </c>
      <c r="E800" s="224" t="s">
        <v>19</v>
      </c>
      <c r="F800" s="225" t="s">
        <v>616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171</v>
      </c>
      <c r="AU800" s="231" t="s">
        <v>167</v>
      </c>
      <c r="AV800" s="13" t="s">
        <v>79</v>
      </c>
      <c r="AW800" s="13" t="s">
        <v>33</v>
      </c>
      <c r="AX800" s="13" t="s">
        <v>71</v>
      </c>
      <c r="AY800" s="231" t="s">
        <v>157</v>
      </c>
    </row>
    <row r="801" s="14" customFormat="1">
      <c r="A801" s="14"/>
      <c r="B801" s="232"/>
      <c r="C801" s="233"/>
      <c r="D801" s="217" t="s">
        <v>171</v>
      </c>
      <c r="E801" s="234" t="s">
        <v>19</v>
      </c>
      <c r="F801" s="235" t="s">
        <v>617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171</v>
      </c>
      <c r="AU801" s="242" t="s">
        <v>167</v>
      </c>
      <c r="AV801" s="14" t="s">
        <v>167</v>
      </c>
      <c r="AW801" s="14" t="s">
        <v>33</v>
      </c>
      <c r="AX801" s="14" t="s">
        <v>79</v>
      </c>
      <c r="AY801" s="242" t="s">
        <v>157</v>
      </c>
    </row>
    <row r="802" s="2" customFormat="1" ht="24.15" customHeight="1">
      <c r="A802" s="38"/>
      <c r="B802" s="39"/>
      <c r="C802" s="204" t="s">
        <v>618</v>
      </c>
      <c r="D802" s="204" t="s">
        <v>161</v>
      </c>
      <c r="E802" s="205" t="s">
        <v>619</v>
      </c>
      <c r="F802" s="206" t="s">
        <v>620</v>
      </c>
      <c r="G802" s="207" t="s">
        <v>621</v>
      </c>
      <c r="H802" s="264"/>
      <c r="I802" s="209"/>
      <c r="J802" s="210">
        <f>ROUND(I802*H802,2)</f>
        <v>0</v>
      </c>
      <c r="K802" s="206" t="s">
        <v>165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314</v>
      </c>
      <c r="AT802" s="215" t="s">
        <v>161</v>
      </c>
      <c r="AU802" s="215" t="s">
        <v>167</v>
      </c>
      <c r="AY802" s="17" t="s">
        <v>157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167</v>
      </c>
      <c r="BK802" s="216">
        <f>ROUND(I802*H802,2)</f>
        <v>0</v>
      </c>
      <c r="BL802" s="17" t="s">
        <v>314</v>
      </c>
      <c r="BM802" s="215" t="s">
        <v>622</v>
      </c>
    </row>
    <row r="803" s="2" customFormat="1">
      <c r="A803" s="38"/>
      <c r="B803" s="39"/>
      <c r="C803" s="40"/>
      <c r="D803" s="217" t="s">
        <v>169</v>
      </c>
      <c r="E803" s="40"/>
      <c r="F803" s="218" t="s">
        <v>623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169</v>
      </c>
      <c r="AU803" s="17" t="s">
        <v>167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624</v>
      </c>
      <c r="F804" s="202" t="s">
        <v>625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626</v>
      </c>
      <c r="D805" s="204" t="s">
        <v>161</v>
      </c>
      <c r="E805" s="205" t="s">
        <v>627</v>
      </c>
      <c r="F805" s="206" t="s">
        <v>628</v>
      </c>
      <c r="G805" s="207" t="s">
        <v>164</v>
      </c>
      <c r="H805" s="208">
        <v>4.625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314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314</v>
      </c>
      <c r="BM805" s="215" t="s">
        <v>629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630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187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188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24.15" customHeight="1">
      <c r="A809" s="38"/>
      <c r="B809" s="39"/>
      <c r="C809" s="204" t="s">
        <v>631</v>
      </c>
      <c r="D809" s="204" t="s">
        <v>161</v>
      </c>
      <c r="E809" s="205" t="s">
        <v>632</v>
      </c>
      <c r="F809" s="206" t="s">
        <v>633</v>
      </c>
      <c r="G809" s="207" t="s">
        <v>621</v>
      </c>
      <c r="H809" s="264"/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314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314</v>
      </c>
      <c r="BM809" s="215" t="s">
        <v>634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635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636</v>
      </c>
      <c r="F811" s="202" t="s">
        <v>637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167</v>
      </c>
      <c r="AT811" s="200" t="s">
        <v>70</v>
      </c>
      <c r="AU811" s="200" t="s">
        <v>79</v>
      </c>
      <c r="AY811" s="199" t="s">
        <v>157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638</v>
      </c>
      <c r="D812" s="204" t="s">
        <v>161</v>
      </c>
      <c r="E812" s="205" t="s">
        <v>639</v>
      </c>
      <c r="F812" s="206" t="s">
        <v>640</v>
      </c>
      <c r="G812" s="207" t="s">
        <v>164</v>
      </c>
      <c r="H812" s="208">
        <v>163.97999999999999</v>
      </c>
      <c r="I812" s="209"/>
      <c r="J812" s="210">
        <f>ROUND(I812*H812,2)</f>
        <v>0</v>
      </c>
      <c r="K812" s="206" t="s">
        <v>165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314</v>
      </c>
      <c r="AT812" s="215" t="s">
        <v>161</v>
      </c>
      <c r="AU812" s="215" t="s">
        <v>167</v>
      </c>
      <c r="AY812" s="17" t="s">
        <v>157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167</v>
      </c>
      <c r="BK812" s="216">
        <f>ROUND(I812*H812,2)</f>
        <v>0</v>
      </c>
      <c r="BL812" s="17" t="s">
        <v>314</v>
      </c>
      <c r="BM812" s="215" t="s">
        <v>641</v>
      </c>
    </row>
    <row r="813" s="2" customFormat="1">
      <c r="A813" s="38"/>
      <c r="B813" s="39"/>
      <c r="C813" s="40"/>
      <c r="D813" s="217" t="s">
        <v>169</v>
      </c>
      <c r="E813" s="40"/>
      <c r="F813" s="218" t="s">
        <v>642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169</v>
      </c>
      <c r="AU813" s="17" t="s">
        <v>167</v>
      </c>
    </row>
    <row r="814" s="13" customFormat="1">
      <c r="A814" s="13"/>
      <c r="B814" s="222"/>
      <c r="C814" s="223"/>
      <c r="D814" s="217" t="s">
        <v>171</v>
      </c>
      <c r="E814" s="224" t="s">
        <v>19</v>
      </c>
      <c r="F814" s="225" t="s">
        <v>504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171</v>
      </c>
      <c r="AU814" s="231" t="s">
        <v>167</v>
      </c>
      <c r="AV814" s="13" t="s">
        <v>79</v>
      </c>
      <c r="AW814" s="13" t="s">
        <v>33</v>
      </c>
      <c r="AX814" s="13" t="s">
        <v>71</v>
      </c>
      <c r="AY814" s="231" t="s">
        <v>157</v>
      </c>
    </row>
    <row r="815" s="14" customFormat="1">
      <c r="A815" s="14"/>
      <c r="B815" s="232"/>
      <c r="C815" s="233"/>
      <c r="D815" s="217" t="s">
        <v>171</v>
      </c>
      <c r="E815" s="234" t="s">
        <v>19</v>
      </c>
      <c r="F815" s="235" t="s">
        <v>505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171</v>
      </c>
      <c r="AU815" s="242" t="s">
        <v>167</v>
      </c>
      <c r="AV815" s="14" t="s">
        <v>167</v>
      </c>
      <c r="AW815" s="14" t="s">
        <v>33</v>
      </c>
      <c r="AX815" s="14" t="s">
        <v>71</v>
      </c>
      <c r="AY815" s="242" t="s">
        <v>157</v>
      </c>
    </row>
    <row r="816" s="13" customFormat="1">
      <c r="A816" s="13"/>
      <c r="B816" s="222"/>
      <c r="C816" s="223"/>
      <c r="D816" s="217" t="s">
        <v>171</v>
      </c>
      <c r="E816" s="224" t="s">
        <v>19</v>
      </c>
      <c r="F816" s="225" t="s">
        <v>643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171</v>
      </c>
      <c r="AU816" s="231" t="s">
        <v>167</v>
      </c>
      <c r="AV816" s="13" t="s">
        <v>79</v>
      </c>
      <c r="AW816" s="13" t="s">
        <v>33</v>
      </c>
      <c r="AX816" s="13" t="s">
        <v>71</v>
      </c>
      <c r="AY816" s="231" t="s">
        <v>157</v>
      </c>
    </row>
    <row r="817" s="14" customFormat="1">
      <c r="A817" s="14"/>
      <c r="B817" s="232"/>
      <c r="C817" s="233"/>
      <c r="D817" s="217" t="s">
        <v>171</v>
      </c>
      <c r="E817" s="234" t="s">
        <v>19</v>
      </c>
      <c r="F817" s="235" t="s">
        <v>644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171</v>
      </c>
      <c r="AU817" s="242" t="s">
        <v>167</v>
      </c>
      <c r="AV817" s="14" t="s">
        <v>167</v>
      </c>
      <c r="AW817" s="14" t="s">
        <v>33</v>
      </c>
      <c r="AX817" s="14" t="s">
        <v>71</v>
      </c>
      <c r="AY817" s="242" t="s">
        <v>157</v>
      </c>
    </row>
    <row r="818" s="15" customFormat="1">
      <c r="A818" s="15"/>
      <c r="B818" s="243"/>
      <c r="C818" s="244"/>
      <c r="D818" s="217" t="s">
        <v>171</v>
      </c>
      <c r="E818" s="245" t="s">
        <v>19</v>
      </c>
      <c r="F818" s="246" t="s">
        <v>191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171</v>
      </c>
      <c r="AU818" s="253" t="s">
        <v>167</v>
      </c>
      <c r="AV818" s="15" t="s">
        <v>166</v>
      </c>
      <c r="AW818" s="15" t="s">
        <v>33</v>
      </c>
      <c r="AX818" s="15" t="s">
        <v>79</v>
      </c>
      <c r="AY818" s="253" t="s">
        <v>157</v>
      </c>
    </row>
    <row r="819" s="2" customFormat="1" ht="24.15" customHeight="1">
      <c r="A819" s="38"/>
      <c r="B819" s="39"/>
      <c r="C819" s="254" t="s">
        <v>645</v>
      </c>
      <c r="D819" s="254" t="s">
        <v>201</v>
      </c>
      <c r="E819" s="255" t="s">
        <v>646</v>
      </c>
      <c r="F819" s="256" t="s">
        <v>647</v>
      </c>
      <c r="G819" s="257" t="s">
        <v>164</v>
      </c>
      <c r="H819" s="258">
        <v>334.51900000000001</v>
      </c>
      <c r="I819" s="259"/>
      <c r="J819" s="260">
        <f>ROUND(I819*H819,2)</f>
        <v>0</v>
      </c>
      <c r="K819" s="256" t="s">
        <v>165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388</v>
      </c>
      <c r="AT819" s="215" t="s">
        <v>201</v>
      </c>
      <c r="AU819" s="215" t="s">
        <v>167</v>
      </c>
      <c r="AY819" s="17" t="s">
        <v>157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167</v>
      </c>
      <c r="BK819" s="216">
        <f>ROUND(I819*H819,2)</f>
        <v>0</v>
      </c>
      <c r="BL819" s="17" t="s">
        <v>314</v>
      </c>
      <c r="BM819" s="215" t="s">
        <v>648</v>
      </c>
    </row>
    <row r="820" s="2" customFormat="1">
      <c r="A820" s="38"/>
      <c r="B820" s="39"/>
      <c r="C820" s="40"/>
      <c r="D820" s="217" t="s">
        <v>169</v>
      </c>
      <c r="E820" s="40"/>
      <c r="F820" s="218" t="s">
        <v>647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169</v>
      </c>
      <c r="AU820" s="17" t="s">
        <v>167</v>
      </c>
    </row>
    <row r="821" s="14" customFormat="1">
      <c r="A821" s="14"/>
      <c r="B821" s="232"/>
      <c r="C821" s="233"/>
      <c r="D821" s="217" t="s">
        <v>171</v>
      </c>
      <c r="E821" s="233"/>
      <c r="F821" s="235" t="s">
        <v>649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171</v>
      </c>
      <c r="AU821" s="242" t="s">
        <v>167</v>
      </c>
      <c r="AV821" s="14" t="s">
        <v>167</v>
      </c>
      <c r="AW821" s="14" t="s">
        <v>4</v>
      </c>
      <c r="AX821" s="14" t="s">
        <v>79</v>
      </c>
      <c r="AY821" s="242" t="s">
        <v>157</v>
      </c>
    </row>
    <row r="822" s="2" customFormat="1" ht="14.4" customHeight="1">
      <c r="A822" s="38"/>
      <c r="B822" s="39"/>
      <c r="C822" s="204" t="s">
        <v>650</v>
      </c>
      <c r="D822" s="204" t="s">
        <v>161</v>
      </c>
      <c r="E822" s="205" t="s">
        <v>651</v>
      </c>
      <c r="F822" s="206" t="s">
        <v>652</v>
      </c>
      <c r="G822" s="207" t="s">
        <v>164</v>
      </c>
      <c r="H822" s="208">
        <v>163.97999999999999</v>
      </c>
      <c r="I822" s="209"/>
      <c r="J822" s="210">
        <f>ROUND(I822*H822,2)</f>
        <v>0</v>
      </c>
      <c r="K822" s="206" t="s">
        <v>165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314</v>
      </c>
      <c r="AT822" s="215" t="s">
        <v>161</v>
      </c>
      <c r="AU822" s="215" t="s">
        <v>167</v>
      </c>
      <c r="AY822" s="17" t="s">
        <v>157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167</v>
      </c>
      <c r="BK822" s="216">
        <f>ROUND(I822*H822,2)</f>
        <v>0</v>
      </c>
      <c r="BL822" s="17" t="s">
        <v>314</v>
      </c>
      <c r="BM822" s="215" t="s">
        <v>653</v>
      </c>
    </row>
    <row r="823" s="2" customFormat="1">
      <c r="A823" s="38"/>
      <c r="B823" s="39"/>
      <c r="C823" s="40"/>
      <c r="D823" s="217" t="s">
        <v>169</v>
      </c>
      <c r="E823" s="40"/>
      <c r="F823" s="218" t="s">
        <v>654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169</v>
      </c>
      <c r="AU823" s="17" t="s">
        <v>167</v>
      </c>
    </row>
    <row r="824" s="13" customFormat="1">
      <c r="A824" s="13"/>
      <c r="B824" s="222"/>
      <c r="C824" s="223"/>
      <c r="D824" s="217" t="s">
        <v>171</v>
      </c>
      <c r="E824" s="224" t="s">
        <v>19</v>
      </c>
      <c r="F824" s="225" t="s">
        <v>504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171</v>
      </c>
      <c r="AU824" s="231" t="s">
        <v>167</v>
      </c>
      <c r="AV824" s="13" t="s">
        <v>79</v>
      </c>
      <c r="AW824" s="13" t="s">
        <v>33</v>
      </c>
      <c r="AX824" s="13" t="s">
        <v>71</v>
      </c>
      <c r="AY824" s="231" t="s">
        <v>157</v>
      </c>
    </row>
    <row r="825" s="14" customFormat="1">
      <c r="A825" s="14"/>
      <c r="B825" s="232"/>
      <c r="C825" s="233"/>
      <c r="D825" s="217" t="s">
        <v>171</v>
      </c>
      <c r="E825" s="234" t="s">
        <v>19</v>
      </c>
      <c r="F825" s="235" t="s">
        <v>505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171</v>
      </c>
      <c r="AU825" s="242" t="s">
        <v>167</v>
      </c>
      <c r="AV825" s="14" t="s">
        <v>167</v>
      </c>
      <c r="AW825" s="14" t="s">
        <v>33</v>
      </c>
      <c r="AX825" s="14" t="s">
        <v>71</v>
      </c>
      <c r="AY825" s="242" t="s">
        <v>157</v>
      </c>
    </row>
    <row r="826" s="13" customFormat="1">
      <c r="A826" s="13"/>
      <c r="B826" s="222"/>
      <c r="C826" s="223"/>
      <c r="D826" s="217" t="s">
        <v>171</v>
      </c>
      <c r="E826" s="224" t="s">
        <v>19</v>
      </c>
      <c r="F826" s="225" t="s">
        <v>643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171</v>
      </c>
      <c r="AU826" s="231" t="s">
        <v>167</v>
      </c>
      <c r="AV826" s="13" t="s">
        <v>79</v>
      </c>
      <c r="AW826" s="13" t="s">
        <v>33</v>
      </c>
      <c r="AX826" s="13" t="s">
        <v>71</v>
      </c>
      <c r="AY826" s="231" t="s">
        <v>157</v>
      </c>
    </row>
    <row r="827" s="14" customFormat="1">
      <c r="A827" s="14"/>
      <c r="B827" s="232"/>
      <c r="C827" s="233"/>
      <c r="D827" s="217" t="s">
        <v>171</v>
      </c>
      <c r="E827" s="234" t="s">
        <v>19</v>
      </c>
      <c r="F827" s="235" t="s">
        <v>644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171</v>
      </c>
      <c r="AU827" s="242" t="s">
        <v>167</v>
      </c>
      <c r="AV827" s="14" t="s">
        <v>167</v>
      </c>
      <c r="AW827" s="14" t="s">
        <v>33</v>
      </c>
      <c r="AX827" s="14" t="s">
        <v>71</v>
      </c>
      <c r="AY827" s="242" t="s">
        <v>157</v>
      </c>
    </row>
    <row r="828" s="15" customFormat="1">
      <c r="A828" s="15"/>
      <c r="B828" s="243"/>
      <c r="C828" s="244"/>
      <c r="D828" s="217" t="s">
        <v>171</v>
      </c>
      <c r="E828" s="245" t="s">
        <v>19</v>
      </c>
      <c r="F828" s="246" t="s">
        <v>191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171</v>
      </c>
      <c r="AU828" s="253" t="s">
        <v>167</v>
      </c>
      <c r="AV828" s="15" t="s">
        <v>166</v>
      </c>
      <c r="AW828" s="15" t="s">
        <v>33</v>
      </c>
      <c r="AX828" s="15" t="s">
        <v>79</v>
      </c>
      <c r="AY828" s="253" t="s">
        <v>157</v>
      </c>
    </row>
    <row r="829" s="2" customFormat="1" ht="24.15" customHeight="1">
      <c r="A829" s="38"/>
      <c r="B829" s="39"/>
      <c r="C829" s="204" t="s">
        <v>655</v>
      </c>
      <c r="D829" s="204" t="s">
        <v>161</v>
      </c>
      <c r="E829" s="205" t="s">
        <v>656</v>
      </c>
      <c r="F829" s="206" t="s">
        <v>657</v>
      </c>
      <c r="G829" s="207" t="s">
        <v>164</v>
      </c>
      <c r="H829" s="208">
        <v>8.8000000000000007</v>
      </c>
      <c r="I829" s="209"/>
      <c r="J829" s="210">
        <f>ROUND(I829*H829,2)</f>
        <v>0</v>
      </c>
      <c r="K829" s="206" t="s">
        <v>165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314</v>
      </c>
      <c r="AT829" s="215" t="s">
        <v>161</v>
      </c>
      <c r="AU829" s="215" t="s">
        <v>167</v>
      </c>
      <c r="AY829" s="17" t="s">
        <v>157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167</v>
      </c>
      <c r="BK829" s="216">
        <f>ROUND(I829*H829,2)</f>
        <v>0</v>
      </c>
      <c r="BL829" s="17" t="s">
        <v>314</v>
      </c>
      <c r="BM829" s="215" t="s">
        <v>658</v>
      </c>
    </row>
    <row r="830" s="2" customFormat="1">
      <c r="A830" s="38"/>
      <c r="B830" s="39"/>
      <c r="C830" s="40"/>
      <c r="D830" s="217" t="s">
        <v>169</v>
      </c>
      <c r="E830" s="40"/>
      <c r="F830" s="218" t="s">
        <v>659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169</v>
      </c>
      <c r="AU830" s="17" t="s">
        <v>167</v>
      </c>
    </row>
    <row r="831" s="13" customFormat="1">
      <c r="A831" s="13"/>
      <c r="B831" s="222"/>
      <c r="C831" s="223"/>
      <c r="D831" s="217" t="s">
        <v>171</v>
      </c>
      <c r="E831" s="224" t="s">
        <v>19</v>
      </c>
      <c r="F831" s="225" t="s">
        <v>660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171</v>
      </c>
      <c r="AU831" s="231" t="s">
        <v>167</v>
      </c>
      <c r="AV831" s="13" t="s">
        <v>79</v>
      </c>
      <c r="AW831" s="13" t="s">
        <v>33</v>
      </c>
      <c r="AX831" s="13" t="s">
        <v>71</v>
      </c>
      <c r="AY831" s="231" t="s">
        <v>157</v>
      </c>
    </row>
    <row r="832" s="14" customFormat="1">
      <c r="A832" s="14"/>
      <c r="B832" s="232"/>
      <c r="C832" s="233"/>
      <c r="D832" s="217" t="s">
        <v>171</v>
      </c>
      <c r="E832" s="234" t="s">
        <v>19</v>
      </c>
      <c r="F832" s="235" t="s">
        <v>661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33</v>
      </c>
      <c r="AX832" s="14" t="s">
        <v>79</v>
      </c>
      <c r="AY832" s="242" t="s">
        <v>157</v>
      </c>
    </row>
    <row r="833" s="2" customFormat="1" ht="24.15" customHeight="1">
      <c r="A833" s="38"/>
      <c r="B833" s="39"/>
      <c r="C833" s="254" t="s">
        <v>662</v>
      </c>
      <c r="D833" s="254" t="s">
        <v>201</v>
      </c>
      <c r="E833" s="255" t="s">
        <v>663</v>
      </c>
      <c r="F833" s="256" t="s">
        <v>664</v>
      </c>
      <c r="G833" s="257" t="s">
        <v>164</v>
      </c>
      <c r="H833" s="258">
        <v>8.9760000000000009</v>
      </c>
      <c r="I833" s="259"/>
      <c r="J833" s="260">
        <f>ROUND(I833*H833,2)</f>
        <v>0</v>
      </c>
      <c r="K833" s="256" t="s">
        <v>165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388</v>
      </c>
      <c r="AT833" s="215" t="s">
        <v>201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314</v>
      </c>
      <c r="BM833" s="215" t="s">
        <v>665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664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4" customFormat="1">
      <c r="A835" s="14"/>
      <c r="B835" s="232"/>
      <c r="C835" s="233"/>
      <c r="D835" s="217" t="s">
        <v>171</v>
      </c>
      <c r="E835" s="233"/>
      <c r="F835" s="235" t="s">
        <v>666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171</v>
      </c>
      <c r="AU835" s="242" t="s">
        <v>167</v>
      </c>
      <c r="AV835" s="14" t="s">
        <v>167</v>
      </c>
      <c r="AW835" s="14" t="s">
        <v>4</v>
      </c>
      <c r="AX835" s="14" t="s">
        <v>79</v>
      </c>
      <c r="AY835" s="242" t="s">
        <v>157</v>
      </c>
    </row>
    <row r="836" s="2" customFormat="1" ht="24.15" customHeight="1">
      <c r="A836" s="38"/>
      <c r="B836" s="39"/>
      <c r="C836" s="204" t="s">
        <v>667</v>
      </c>
      <c r="D836" s="204" t="s">
        <v>161</v>
      </c>
      <c r="E836" s="205" t="s">
        <v>668</v>
      </c>
      <c r="F836" s="206" t="s">
        <v>669</v>
      </c>
      <c r="G836" s="207" t="s">
        <v>621</v>
      </c>
      <c r="H836" s="264"/>
      <c r="I836" s="209"/>
      <c r="J836" s="210">
        <f>ROUND(I836*H836,2)</f>
        <v>0</v>
      </c>
      <c r="K836" s="206" t="s">
        <v>165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314</v>
      </c>
      <c r="AT836" s="215" t="s">
        <v>161</v>
      </c>
      <c r="AU836" s="215" t="s">
        <v>167</v>
      </c>
      <c r="AY836" s="17" t="s">
        <v>157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167</v>
      </c>
      <c r="BK836" s="216">
        <f>ROUND(I836*H836,2)</f>
        <v>0</v>
      </c>
      <c r="BL836" s="17" t="s">
        <v>314</v>
      </c>
      <c r="BM836" s="215" t="s">
        <v>670</v>
      </c>
    </row>
    <row r="837" s="2" customFormat="1">
      <c r="A837" s="38"/>
      <c r="B837" s="39"/>
      <c r="C837" s="40"/>
      <c r="D837" s="217" t="s">
        <v>169</v>
      </c>
      <c r="E837" s="40"/>
      <c r="F837" s="218" t="s">
        <v>671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169</v>
      </c>
      <c r="AU837" s="17" t="s">
        <v>167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672</v>
      </c>
      <c r="F838" s="202" t="s">
        <v>673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167</v>
      </c>
      <c r="AT838" s="200" t="s">
        <v>70</v>
      </c>
      <c r="AU838" s="200" t="s">
        <v>79</v>
      </c>
      <c r="AY838" s="199" t="s">
        <v>157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674</v>
      </c>
      <c r="D839" s="204" t="s">
        <v>161</v>
      </c>
      <c r="E839" s="205" t="s">
        <v>675</v>
      </c>
      <c r="F839" s="206" t="s">
        <v>676</v>
      </c>
      <c r="G839" s="207" t="s">
        <v>164</v>
      </c>
      <c r="H839" s="208">
        <v>4.625</v>
      </c>
      <c r="I839" s="209"/>
      <c r="J839" s="210">
        <f>ROUND(I839*H839,2)</f>
        <v>0</v>
      </c>
      <c r="K839" s="206" t="s">
        <v>165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314</v>
      </c>
      <c r="AT839" s="215" t="s">
        <v>161</v>
      </c>
      <c r="AU839" s="215" t="s">
        <v>167</v>
      </c>
      <c r="AY839" s="17" t="s">
        <v>157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167</v>
      </c>
      <c r="BK839" s="216">
        <f>ROUND(I839*H839,2)</f>
        <v>0</v>
      </c>
      <c r="BL839" s="17" t="s">
        <v>314</v>
      </c>
      <c r="BM839" s="215" t="s">
        <v>677</v>
      </c>
    </row>
    <row r="840" s="2" customFormat="1">
      <c r="A840" s="38"/>
      <c r="B840" s="39"/>
      <c r="C840" s="40"/>
      <c r="D840" s="217" t="s">
        <v>169</v>
      </c>
      <c r="E840" s="40"/>
      <c r="F840" s="218" t="s">
        <v>678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169</v>
      </c>
      <c r="AU840" s="17" t="s">
        <v>167</v>
      </c>
    </row>
    <row r="841" s="13" customFormat="1">
      <c r="A841" s="13"/>
      <c r="B841" s="222"/>
      <c r="C841" s="223"/>
      <c r="D841" s="217" t="s">
        <v>171</v>
      </c>
      <c r="E841" s="224" t="s">
        <v>19</v>
      </c>
      <c r="F841" s="225" t="s">
        <v>187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171</v>
      </c>
      <c r="AU841" s="231" t="s">
        <v>167</v>
      </c>
      <c r="AV841" s="13" t="s">
        <v>79</v>
      </c>
      <c r="AW841" s="13" t="s">
        <v>33</v>
      </c>
      <c r="AX841" s="13" t="s">
        <v>71</v>
      </c>
      <c r="AY841" s="231" t="s">
        <v>157</v>
      </c>
    </row>
    <row r="842" s="14" customFormat="1">
      <c r="A842" s="14"/>
      <c r="B842" s="232"/>
      <c r="C842" s="233"/>
      <c r="D842" s="217" t="s">
        <v>171</v>
      </c>
      <c r="E842" s="234" t="s">
        <v>19</v>
      </c>
      <c r="F842" s="235" t="s">
        <v>188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171</v>
      </c>
      <c r="AU842" s="242" t="s">
        <v>167</v>
      </c>
      <c r="AV842" s="14" t="s">
        <v>167</v>
      </c>
      <c r="AW842" s="14" t="s">
        <v>33</v>
      </c>
      <c r="AX842" s="14" t="s">
        <v>79</v>
      </c>
      <c r="AY842" s="242" t="s">
        <v>157</v>
      </c>
    </row>
    <row r="843" s="2" customFormat="1" ht="24.15" customHeight="1">
      <c r="A843" s="38"/>
      <c r="B843" s="39"/>
      <c r="C843" s="204" t="s">
        <v>679</v>
      </c>
      <c r="D843" s="204" t="s">
        <v>161</v>
      </c>
      <c r="E843" s="205" t="s">
        <v>680</v>
      </c>
      <c r="F843" s="206" t="s">
        <v>681</v>
      </c>
      <c r="G843" s="207" t="s">
        <v>164</v>
      </c>
      <c r="H843" s="208">
        <v>11.199999999999999</v>
      </c>
      <c r="I843" s="209"/>
      <c r="J843" s="210">
        <f>ROUND(I843*H843,2)</f>
        <v>0</v>
      </c>
      <c r="K843" s="206" t="s">
        <v>165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314</v>
      </c>
      <c r="AT843" s="215" t="s">
        <v>161</v>
      </c>
      <c r="AU843" s="215" t="s">
        <v>167</v>
      </c>
      <c r="AY843" s="17" t="s">
        <v>157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167</v>
      </c>
      <c r="BK843" s="216">
        <f>ROUND(I843*H843,2)</f>
        <v>0</v>
      </c>
      <c r="BL843" s="17" t="s">
        <v>314</v>
      </c>
      <c r="BM843" s="215" t="s">
        <v>682</v>
      </c>
    </row>
    <row r="844" s="2" customFormat="1">
      <c r="A844" s="38"/>
      <c r="B844" s="39"/>
      <c r="C844" s="40"/>
      <c r="D844" s="217" t="s">
        <v>169</v>
      </c>
      <c r="E844" s="40"/>
      <c r="F844" s="218" t="s">
        <v>683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169</v>
      </c>
      <c r="AU844" s="17" t="s">
        <v>167</v>
      </c>
    </row>
    <row r="845" s="13" customFormat="1">
      <c r="A845" s="13"/>
      <c r="B845" s="222"/>
      <c r="C845" s="223"/>
      <c r="D845" s="217" t="s">
        <v>171</v>
      </c>
      <c r="E845" s="224" t="s">
        <v>19</v>
      </c>
      <c r="F845" s="225" t="s">
        <v>684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171</v>
      </c>
      <c r="AU845" s="231" t="s">
        <v>167</v>
      </c>
      <c r="AV845" s="13" t="s">
        <v>79</v>
      </c>
      <c r="AW845" s="13" t="s">
        <v>33</v>
      </c>
      <c r="AX845" s="13" t="s">
        <v>71</v>
      </c>
      <c r="AY845" s="231" t="s">
        <v>157</v>
      </c>
    </row>
    <row r="846" s="14" customFormat="1">
      <c r="A846" s="14"/>
      <c r="B846" s="232"/>
      <c r="C846" s="233"/>
      <c r="D846" s="217" t="s">
        <v>171</v>
      </c>
      <c r="E846" s="234" t="s">
        <v>19</v>
      </c>
      <c r="F846" s="235" t="s">
        <v>685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33</v>
      </c>
      <c r="AX846" s="14" t="s">
        <v>79</v>
      </c>
      <c r="AY846" s="242" t="s">
        <v>157</v>
      </c>
    </row>
    <row r="847" s="14" customFormat="1">
      <c r="A847" s="14"/>
      <c r="B847" s="232"/>
      <c r="C847" s="233"/>
      <c r="D847" s="217" t="s">
        <v>171</v>
      </c>
      <c r="E847" s="233"/>
      <c r="F847" s="235" t="s">
        <v>686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171</v>
      </c>
      <c r="AU847" s="242" t="s">
        <v>167</v>
      </c>
      <c r="AV847" s="14" t="s">
        <v>167</v>
      </c>
      <c r="AW847" s="14" t="s">
        <v>4</v>
      </c>
      <c r="AX847" s="14" t="s">
        <v>79</v>
      </c>
      <c r="AY847" s="242" t="s">
        <v>157</v>
      </c>
    </row>
    <row r="848" s="2" customFormat="1" ht="24.15" customHeight="1">
      <c r="A848" s="38"/>
      <c r="B848" s="39"/>
      <c r="C848" s="204" t="s">
        <v>687</v>
      </c>
      <c r="D848" s="204" t="s">
        <v>161</v>
      </c>
      <c r="E848" s="205" t="s">
        <v>688</v>
      </c>
      <c r="F848" s="206" t="s">
        <v>689</v>
      </c>
      <c r="G848" s="207" t="s">
        <v>621</v>
      </c>
      <c r="H848" s="264"/>
      <c r="I848" s="209"/>
      <c r="J848" s="210">
        <f>ROUND(I848*H848,2)</f>
        <v>0</v>
      </c>
      <c r="K848" s="206" t="s">
        <v>165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314</v>
      </c>
      <c r="AT848" s="215" t="s">
        <v>161</v>
      </c>
      <c r="AU848" s="215" t="s">
        <v>167</v>
      </c>
      <c r="AY848" s="17" t="s">
        <v>157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167</v>
      </c>
      <c r="BK848" s="216">
        <f>ROUND(I848*H848,2)</f>
        <v>0</v>
      </c>
      <c r="BL848" s="17" t="s">
        <v>314</v>
      </c>
      <c r="BM848" s="215" t="s">
        <v>690</v>
      </c>
    </row>
    <row r="849" s="2" customFormat="1">
      <c r="A849" s="38"/>
      <c r="B849" s="39"/>
      <c r="C849" s="40"/>
      <c r="D849" s="217" t="s">
        <v>169</v>
      </c>
      <c r="E849" s="40"/>
      <c r="F849" s="218" t="s">
        <v>691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169</v>
      </c>
      <c r="AU849" s="17" t="s">
        <v>167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692</v>
      </c>
      <c r="F850" s="202" t="s">
        <v>693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167</v>
      </c>
      <c r="AT850" s="200" t="s">
        <v>70</v>
      </c>
      <c r="AU850" s="200" t="s">
        <v>79</v>
      </c>
      <c r="AY850" s="199" t="s">
        <v>157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694</v>
      </c>
      <c r="D851" s="204" t="s">
        <v>161</v>
      </c>
      <c r="E851" s="205" t="s">
        <v>695</v>
      </c>
      <c r="F851" s="206" t="s">
        <v>696</v>
      </c>
      <c r="G851" s="207" t="s">
        <v>164</v>
      </c>
      <c r="H851" s="208">
        <v>4.1040000000000001</v>
      </c>
      <c r="I851" s="209"/>
      <c r="J851" s="210">
        <f>ROUND(I851*H851,2)</f>
        <v>0</v>
      </c>
      <c r="K851" s="206" t="s">
        <v>165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314</v>
      </c>
      <c r="AT851" s="215" t="s">
        <v>161</v>
      </c>
      <c r="AU851" s="215" t="s">
        <v>167</v>
      </c>
      <c r="AY851" s="17" t="s">
        <v>157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167</v>
      </c>
      <c r="BK851" s="216">
        <f>ROUND(I851*H851,2)</f>
        <v>0</v>
      </c>
      <c r="BL851" s="17" t="s">
        <v>314</v>
      </c>
      <c r="BM851" s="215" t="s">
        <v>697</v>
      </c>
    </row>
    <row r="852" s="2" customFormat="1">
      <c r="A852" s="38"/>
      <c r="B852" s="39"/>
      <c r="C852" s="40"/>
      <c r="D852" s="217" t="s">
        <v>169</v>
      </c>
      <c r="E852" s="40"/>
      <c r="F852" s="218" t="s">
        <v>698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169</v>
      </c>
      <c r="AU852" s="17" t="s">
        <v>167</v>
      </c>
    </row>
    <row r="853" s="13" customFormat="1">
      <c r="A853" s="13"/>
      <c r="B853" s="222"/>
      <c r="C853" s="223"/>
      <c r="D853" s="217" t="s">
        <v>171</v>
      </c>
      <c r="E853" s="224" t="s">
        <v>19</v>
      </c>
      <c r="F853" s="225" t="s">
        <v>699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171</v>
      </c>
      <c r="AU853" s="231" t="s">
        <v>167</v>
      </c>
      <c r="AV853" s="13" t="s">
        <v>79</v>
      </c>
      <c r="AW853" s="13" t="s">
        <v>33</v>
      </c>
      <c r="AX853" s="13" t="s">
        <v>71</v>
      </c>
      <c r="AY853" s="231" t="s">
        <v>157</v>
      </c>
    </row>
    <row r="854" s="14" customFormat="1">
      <c r="A854" s="14"/>
      <c r="B854" s="232"/>
      <c r="C854" s="233"/>
      <c r="D854" s="217" t="s">
        <v>171</v>
      </c>
      <c r="E854" s="234" t="s">
        <v>19</v>
      </c>
      <c r="F854" s="235" t="s">
        <v>700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171</v>
      </c>
      <c r="AU854" s="242" t="s">
        <v>167</v>
      </c>
      <c r="AV854" s="14" t="s">
        <v>167</v>
      </c>
      <c r="AW854" s="14" t="s">
        <v>33</v>
      </c>
      <c r="AX854" s="14" t="s">
        <v>79</v>
      </c>
      <c r="AY854" s="242" t="s">
        <v>157</v>
      </c>
    </row>
    <row r="855" s="2" customFormat="1" ht="14.4" customHeight="1">
      <c r="A855" s="38"/>
      <c r="B855" s="39"/>
      <c r="C855" s="204" t="s">
        <v>701</v>
      </c>
      <c r="D855" s="204" t="s">
        <v>161</v>
      </c>
      <c r="E855" s="205" t="s">
        <v>702</v>
      </c>
      <c r="F855" s="206" t="s">
        <v>703</v>
      </c>
      <c r="G855" s="207" t="s">
        <v>274</v>
      </c>
      <c r="H855" s="208">
        <v>33.700000000000003</v>
      </c>
      <c r="I855" s="209"/>
      <c r="J855" s="210">
        <f>ROUND(I855*H855,2)</f>
        <v>0</v>
      </c>
      <c r="K855" s="206" t="s">
        <v>165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314</v>
      </c>
      <c r="AT855" s="215" t="s">
        <v>161</v>
      </c>
      <c r="AU855" s="215" t="s">
        <v>167</v>
      </c>
      <c r="AY855" s="17" t="s">
        <v>157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167</v>
      </c>
      <c r="BK855" s="216">
        <f>ROUND(I855*H855,2)</f>
        <v>0</v>
      </c>
      <c r="BL855" s="17" t="s">
        <v>314</v>
      </c>
      <c r="BM855" s="215" t="s">
        <v>704</v>
      </c>
    </row>
    <row r="856" s="2" customFormat="1">
      <c r="A856" s="38"/>
      <c r="B856" s="39"/>
      <c r="C856" s="40"/>
      <c r="D856" s="217" t="s">
        <v>169</v>
      </c>
      <c r="E856" s="40"/>
      <c r="F856" s="218" t="s">
        <v>705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169</v>
      </c>
      <c r="AU856" s="17" t="s">
        <v>167</v>
      </c>
    </row>
    <row r="857" s="13" customFormat="1">
      <c r="A857" s="13"/>
      <c r="B857" s="222"/>
      <c r="C857" s="223"/>
      <c r="D857" s="217" t="s">
        <v>171</v>
      </c>
      <c r="E857" s="224" t="s">
        <v>19</v>
      </c>
      <c r="F857" s="225" t="s">
        <v>706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171</v>
      </c>
      <c r="AU857" s="231" t="s">
        <v>167</v>
      </c>
      <c r="AV857" s="13" t="s">
        <v>79</v>
      </c>
      <c r="AW857" s="13" t="s">
        <v>33</v>
      </c>
      <c r="AX857" s="13" t="s">
        <v>71</v>
      </c>
      <c r="AY857" s="231" t="s">
        <v>157</v>
      </c>
    </row>
    <row r="858" s="14" customFormat="1">
      <c r="A858" s="14"/>
      <c r="B858" s="232"/>
      <c r="C858" s="233"/>
      <c r="D858" s="217" t="s">
        <v>171</v>
      </c>
      <c r="E858" s="234" t="s">
        <v>19</v>
      </c>
      <c r="F858" s="235" t="s">
        <v>707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33</v>
      </c>
      <c r="AX858" s="14" t="s">
        <v>71</v>
      </c>
      <c r="AY858" s="242" t="s">
        <v>157</v>
      </c>
    </row>
    <row r="859" s="14" customFormat="1">
      <c r="A859" s="14"/>
      <c r="B859" s="232"/>
      <c r="C859" s="233"/>
      <c r="D859" s="217" t="s">
        <v>171</v>
      </c>
      <c r="E859" s="234" t="s">
        <v>19</v>
      </c>
      <c r="F859" s="235" t="s">
        <v>708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171</v>
      </c>
      <c r="AU859" s="242" t="s">
        <v>167</v>
      </c>
      <c r="AV859" s="14" t="s">
        <v>167</v>
      </c>
      <c r="AW859" s="14" t="s">
        <v>33</v>
      </c>
      <c r="AX859" s="14" t="s">
        <v>71</v>
      </c>
      <c r="AY859" s="242" t="s">
        <v>157</v>
      </c>
    </row>
    <row r="860" s="14" customFormat="1">
      <c r="A860" s="14"/>
      <c r="B860" s="232"/>
      <c r="C860" s="233"/>
      <c r="D860" s="217" t="s">
        <v>171</v>
      </c>
      <c r="E860" s="234" t="s">
        <v>19</v>
      </c>
      <c r="F860" s="235" t="s">
        <v>709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171</v>
      </c>
      <c r="AU860" s="242" t="s">
        <v>167</v>
      </c>
      <c r="AV860" s="14" t="s">
        <v>167</v>
      </c>
      <c r="AW860" s="14" t="s">
        <v>33</v>
      </c>
      <c r="AX860" s="14" t="s">
        <v>71</v>
      </c>
      <c r="AY860" s="242" t="s">
        <v>157</v>
      </c>
    </row>
    <row r="861" s="14" customFormat="1">
      <c r="A861" s="14"/>
      <c r="B861" s="232"/>
      <c r="C861" s="233"/>
      <c r="D861" s="217" t="s">
        <v>171</v>
      </c>
      <c r="E861" s="234" t="s">
        <v>19</v>
      </c>
      <c r="F861" s="235" t="s">
        <v>710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171</v>
      </c>
      <c r="AU861" s="242" t="s">
        <v>167</v>
      </c>
      <c r="AV861" s="14" t="s">
        <v>167</v>
      </c>
      <c r="AW861" s="14" t="s">
        <v>33</v>
      </c>
      <c r="AX861" s="14" t="s">
        <v>71</v>
      </c>
      <c r="AY861" s="242" t="s">
        <v>157</v>
      </c>
    </row>
    <row r="862" s="14" customFormat="1">
      <c r="A862" s="14"/>
      <c r="B862" s="232"/>
      <c r="C862" s="233"/>
      <c r="D862" s="217" t="s">
        <v>171</v>
      </c>
      <c r="E862" s="234" t="s">
        <v>19</v>
      </c>
      <c r="F862" s="235" t="s">
        <v>711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171</v>
      </c>
      <c r="AU862" s="242" t="s">
        <v>167</v>
      </c>
      <c r="AV862" s="14" t="s">
        <v>167</v>
      </c>
      <c r="AW862" s="14" t="s">
        <v>33</v>
      </c>
      <c r="AX862" s="14" t="s">
        <v>71</v>
      </c>
      <c r="AY862" s="242" t="s">
        <v>157</v>
      </c>
    </row>
    <row r="863" s="15" customFormat="1">
      <c r="A863" s="15"/>
      <c r="B863" s="243"/>
      <c r="C863" s="244"/>
      <c r="D863" s="217" t="s">
        <v>171</v>
      </c>
      <c r="E863" s="245" t="s">
        <v>19</v>
      </c>
      <c r="F863" s="246" t="s">
        <v>191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171</v>
      </c>
      <c r="AU863" s="253" t="s">
        <v>167</v>
      </c>
      <c r="AV863" s="15" t="s">
        <v>166</v>
      </c>
      <c r="AW863" s="15" t="s">
        <v>33</v>
      </c>
      <c r="AX863" s="15" t="s">
        <v>79</v>
      </c>
      <c r="AY863" s="253" t="s">
        <v>157</v>
      </c>
    </row>
    <row r="864" s="2" customFormat="1" ht="14.4" customHeight="1">
      <c r="A864" s="38"/>
      <c r="B864" s="39"/>
      <c r="C864" s="204" t="s">
        <v>712</v>
      </c>
      <c r="D864" s="204" t="s">
        <v>161</v>
      </c>
      <c r="E864" s="205" t="s">
        <v>713</v>
      </c>
      <c r="F864" s="206" t="s">
        <v>714</v>
      </c>
      <c r="G864" s="207" t="s">
        <v>274</v>
      </c>
      <c r="H864" s="208">
        <v>50</v>
      </c>
      <c r="I864" s="209"/>
      <c r="J864" s="210">
        <f>ROUND(I864*H864,2)</f>
        <v>0</v>
      </c>
      <c r="K864" s="206" t="s">
        <v>165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314</v>
      </c>
      <c r="AT864" s="215" t="s">
        <v>161</v>
      </c>
      <c r="AU864" s="215" t="s">
        <v>167</v>
      </c>
      <c r="AY864" s="17" t="s">
        <v>157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167</v>
      </c>
      <c r="BK864" s="216">
        <f>ROUND(I864*H864,2)</f>
        <v>0</v>
      </c>
      <c r="BL864" s="17" t="s">
        <v>314</v>
      </c>
      <c r="BM864" s="215" t="s">
        <v>715</v>
      </c>
    </row>
    <row r="865" s="2" customFormat="1">
      <c r="A865" s="38"/>
      <c r="B865" s="39"/>
      <c r="C865" s="40"/>
      <c r="D865" s="217" t="s">
        <v>169</v>
      </c>
      <c r="E865" s="40"/>
      <c r="F865" s="218" t="s">
        <v>716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169</v>
      </c>
      <c r="AU865" s="17" t="s">
        <v>167</v>
      </c>
    </row>
    <row r="866" s="13" customFormat="1">
      <c r="A866" s="13"/>
      <c r="B866" s="222"/>
      <c r="C866" s="223"/>
      <c r="D866" s="217" t="s">
        <v>171</v>
      </c>
      <c r="E866" s="224" t="s">
        <v>19</v>
      </c>
      <c r="F866" s="225" t="s">
        <v>185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171</v>
      </c>
      <c r="AU866" s="231" t="s">
        <v>167</v>
      </c>
      <c r="AV866" s="13" t="s">
        <v>79</v>
      </c>
      <c r="AW866" s="13" t="s">
        <v>33</v>
      </c>
      <c r="AX866" s="13" t="s">
        <v>71</v>
      </c>
      <c r="AY866" s="231" t="s">
        <v>157</v>
      </c>
    </row>
    <row r="867" s="14" customFormat="1">
      <c r="A867" s="14"/>
      <c r="B867" s="232"/>
      <c r="C867" s="233"/>
      <c r="D867" s="217" t="s">
        <v>171</v>
      </c>
      <c r="E867" s="234" t="s">
        <v>19</v>
      </c>
      <c r="F867" s="235" t="s">
        <v>396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171</v>
      </c>
      <c r="AU867" s="242" t="s">
        <v>167</v>
      </c>
      <c r="AV867" s="14" t="s">
        <v>167</v>
      </c>
      <c r="AW867" s="14" t="s">
        <v>33</v>
      </c>
      <c r="AX867" s="14" t="s">
        <v>79</v>
      </c>
      <c r="AY867" s="242" t="s">
        <v>157</v>
      </c>
    </row>
    <row r="868" s="2" customFormat="1" ht="14.4" customHeight="1">
      <c r="A868" s="38"/>
      <c r="B868" s="39"/>
      <c r="C868" s="204" t="s">
        <v>717</v>
      </c>
      <c r="D868" s="204" t="s">
        <v>161</v>
      </c>
      <c r="E868" s="205" t="s">
        <v>718</v>
      </c>
      <c r="F868" s="206" t="s">
        <v>719</v>
      </c>
      <c r="G868" s="207" t="s">
        <v>274</v>
      </c>
      <c r="H868" s="208">
        <v>51.200000000000003</v>
      </c>
      <c r="I868" s="209"/>
      <c r="J868" s="210">
        <f>ROUND(I868*H868,2)</f>
        <v>0</v>
      </c>
      <c r="K868" s="206" t="s">
        <v>165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314</v>
      </c>
      <c r="AT868" s="215" t="s">
        <v>161</v>
      </c>
      <c r="AU868" s="215" t="s">
        <v>167</v>
      </c>
      <c r="AY868" s="17" t="s">
        <v>157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167</v>
      </c>
      <c r="BK868" s="216">
        <f>ROUND(I868*H868,2)</f>
        <v>0</v>
      </c>
      <c r="BL868" s="17" t="s">
        <v>314</v>
      </c>
      <c r="BM868" s="215" t="s">
        <v>720</v>
      </c>
    </row>
    <row r="869" s="2" customFormat="1">
      <c r="A869" s="38"/>
      <c r="B869" s="39"/>
      <c r="C869" s="40"/>
      <c r="D869" s="217" t="s">
        <v>169</v>
      </c>
      <c r="E869" s="40"/>
      <c r="F869" s="218" t="s">
        <v>721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169</v>
      </c>
      <c r="AU869" s="17" t="s">
        <v>167</v>
      </c>
    </row>
    <row r="870" s="13" customFormat="1">
      <c r="A870" s="13"/>
      <c r="B870" s="222"/>
      <c r="C870" s="223"/>
      <c r="D870" s="217" t="s">
        <v>171</v>
      </c>
      <c r="E870" s="224" t="s">
        <v>19</v>
      </c>
      <c r="F870" s="225" t="s">
        <v>722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171</v>
      </c>
      <c r="AU870" s="231" t="s">
        <v>167</v>
      </c>
      <c r="AV870" s="13" t="s">
        <v>79</v>
      </c>
      <c r="AW870" s="13" t="s">
        <v>33</v>
      </c>
      <c r="AX870" s="13" t="s">
        <v>71</v>
      </c>
      <c r="AY870" s="231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723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3" customFormat="1">
      <c r="A872" s="13"/>
      <c r="B872" s="222"/>
      <c r="C872" s="223"/>
      <c r="D872" s="217" t="s">
        <v>171</v>
      </c>
      <c r="E872" s="224" t="s">
        <v>19</v>
      </c>
      <c r="F872" s="225" t="s">
        <v>724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171</v>
      </c>
      <c r="AU872" s="231" t="s">
        <v>167</v>
      </c>
      <c r="AV872" s="13" t="s">
        <v>79</v>
      </c>
      <c r="AW872" s="13" t="s">
        <v>33</v>
      </c>
      <c r="AX872" s="13" t="s">
        <v>71</v>
      </c>
      <c r="AY872" s="231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725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726</v>
      </c>
      <c r="D875" s="204" t="s">
        <v>161</v>
      </c>
      <c r="E875" s="205" t="s">
        <v>727</v>
      </c>
      <c r="F875" s="206" t="s">
        <v>728</v>
      </c>
      <c r="G875" s="207" t="s">
        <v>274</v>
      </c>
      <c r="H875" s="208">
        <v>30.899999999999999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314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314</v>
      </c>
      <c r="BM875" s="215" t="s">
        <v>729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730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731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732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24.15" customHeight="1">
      <c r="A879" s="38"/>
      <c r="B879" s="39"/>
      <c r="C879" s="204" t="s">
        <v>733</v>
      </c>
      <c r="D879" s="204" t="s">
        <v>161</v>
      </c>
      <c r="E879" s="205" t="s">
        <v>734</v>
      </c>
      <c r="F879" s="206" t="s">
        <v>735</v>
      </c>
      <c r="G879" s="207" t="s">
        <v>164</v>
      </c>
      <c r="H879" s="208">
        <v>4.1040000000000001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314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314</v>
      </c>
      <c r="BM879" s="215" t="s">
        <v>736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737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699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700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79</v>
      </c>
      <c r="AY882" s="242" t="s">
        <v>157</v>
      </c>
    </row>
    <row r="883" s="2" customFormat="1" ht="24.15" customHeight="1">
      <c r="A883" s="38"/>
      <c r="B883" s="39"/>
      <c r="C883" s="204" t="s">
        <v>738</v>
      </c>
      <c r="D883" s="204" t="s">
        <v>161</v>
      </c>
      <c r="E883" s="205" t="s">
        <v>739</v>
      </c>
      <c r="F883" s="206" t="s">
        <v>740</v>
      </c>
      <c r="G883" s="207" t="s">
        <v>274</v>
      </c>
      <c r="H883" s="208">
        <v>33.700000000000003</v>
      </c>
      <c r="I883" s="209"/>
      <c r="J883" s="210">
        <f>ROUND(I883*H883,2)</f>
        <v>0</v>
      </c>
      <c r="K883" s="206" t="s">
        <v>165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314</v>
      </c>
      <c r="AT883" s="215" t="s">
        <v>161</v>
      </c>
      <c r="AU883" s="215" t="s">
        <v>167</v>
      </c>
      <c r="AY883" s="17" t="s">
        <v>157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167</v>
      </c>
      <c r="BK883" s="216">
        <f>ROUND(I883*H883,2)</f>
        <v>0</v>
      </c>
      <c r="BL883" s="17" t="s">
        <v>314</v>
      </c>
      <c r="BM883" s="215" t="s">
        <v>741</v>
      </c>
    </row>
    <row r="884" s="2" customFormat="1">
      <c r="A884" s="38"/>
      <c r="B884" s="39"/>
      <c r="C884" s="40"/>
      <c r="D884" s="217" t="s">
        <v>169</v>
      </c>
      <c r="E884" s="40"/>
      <c r="F884" s="218" t="s">
        <v>742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169</v>
      </c>
      <c r="AU884" s="17" t="s">
        <v>167</v>
      </c>
    </row>
    <row r="885" s="13" customFormat="1">
      <c r="A885" s="13"/>
      <c r="B885" s="222"/>
      <c r="C885" s="223"/>
      <c r="D885" s="217" t="s">
        <v>171</v>
      </c>
      <c r="E885" s="224" t="s">
        <v>19</v>
      </c>
      <c r="F885" s="225" t="s">
        <v>706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171</v>
      </c>
      <c r="AU885" s="231" t="s">
        <v>167</v>
      </c>
      <c r="AV885" s="13" t="s">
        <v>79</v>
      </c>
      <c r="AW885" s="13" t="s">
        <v>33</v>
      </c>
      <c r="AX885" s="13" t="s">
        <v>71</v>
      </c>
      <c r="AY885" s="231" t="s">
        <v>157</v>
      </c>
    </row>
    <row r="886" s="14" customFormat="1">
      <c r="A886" s="14"/>
      <c r="B886" s="232"/>
      <c r="C886" s="233"/>
      <c r="D886" s="217" t="s">
        <v>171</v>
      </c>
      <c r="E886" s="234" t="s">
        <v>19</v>
      </c>
      <c r="F886" s="235" t="s">
        <v>707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171</v>
      </c>
      <c r="AU886" s="242" t="s">
        <v>167</v>
      </c>
      <c r="AV886" s="14" t="s">
        <v>167</v>
      </c>
      <c r="AW886" s="14" t="s">
        <v>33</v>
      </c>
      <c r="AX886" s="14" t="s">
        <v>71</v>
      </c>
      <c r="AY886" s="242" t="s">
        <v>157</v>
      </c>
    </row>
    <row r="887" s="14" customFormat="1">
      <c r="A887" s="14"/>
      <c r="B887" s="232"/>
      <c r="C887" s="233"/>
      <c r="D887" s="217" t="s">
        <v>171</v>
      </c>
      <c r="E887" s="234" t="s">
        <v>19</v>
      </c>
      <c r="F887" s="235" t="s">
        <v>708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171</v>
      </c>
      <c r="AU887" s="242" t="s">
        <v>167</v>
      </c>
      <c r="AV887" s="14" t="s">
        <v>167</v>
      </c>
      <c r="AW887" s="14" t="s">
        <v>33</v>
      </c>
      <c r="AX887" s="14" t="s">
        <v>71</v>
      </c>
      <c r="AY887" s="242" t="s">
        <v>157</v>
      </c>
    </row>
    <row r="888" s="14" customFormat="1">
      <c r="A888" s="14"/>
      <c r="B888" s="232"/>
      <c r="C888" s="233"/>
      <c r="D888" s="217" t="s">
        <v>171</v>
      </c>
      <c r="E888" s="234" t="s">
        <v>19</v>
      </c>
      <c r="F888" s="235" t="s">
        <v>709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171</v>
      </c>
      <c r="AU888" s="242" t="s">
        <v>167</v>
      </c>
      <c r="AV888" s="14" t="s">
        <v>167</v>
      </c>
      <c r="AW888" s="14" t="s">
        <v>33</v>
      </c>
      <c r="AX888" s="14" t="s">
        <v>71</v>
      </c>
      <c r="AY888" s="242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710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71</v>
      </c>
      <c r="AY889" s="242" t="s">
        <v>157</v>
      </c>
    </row>
    <row r="890" s="14" customFormat="1">
      <c r="A890" s="14"/>
      <c r="B890" s="232"/>
      <c r="C890" s="233"/>
      <c r="D890" s="217" t="s">
        <v>171</v>
      </c>
      <c r="E890" s="234" t="s">
        <v>19</v>
      </c>
      <c r="F890" s="235" t="s">
        <v>711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171</v>
      </c>
      <c r="AU890" s="242" t="s">
        <v>167</v>
      </c>
      <c r="AV890" s="14" t="s">
        <v>167</v>
      </c>
      <c r="AW890" s="14" t="s">
        <v>33</v>
      </c>
      <c r="AX890" s="14" t="s">
        <v>71</v>
      </c>
      <c r="AY890" s="242" t="s">
        <v>157</v>
      </c>
    </row>
    <row r="891" s="15" customFormat="1">
      <c r="A891" s="15"/>
      <c r="B891" s="243"/>
      <c r="C891" s="244"/>
      <c r="D891" s="217" t="s">
        <v>171</v>
      </c>
      <c r="E891" s="245" t="s">
        <v>19</v>
      </c>
      <c r="F891" s="246" t="s">
        <v>191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171</v>
      </c>
      <c r="AU891" s="253" t="s">
        <v>167</v>
      </c>
      <c r="AV891" s="15" t="s">
        <v>166</v>
      </c>
      <c r="AW891" s="15" t="s">
        <v>33</v>
      </c>
      <c r="AX891" s="15" t="s">
        <v>79</v>
      </c>
      <c r="AY891" s="253" t="s">
        <v>157</v>
      </c>
    </row>
    <row r="892" s="2" customFormat="1" ht="24.15" customHeight="1">
      <c r="A892" s="38"/>
      <c r="B892" s="39"/>
      <c r="C892" s="204" t="s">
        <v>743</v>
      </c>
      <c r="D892" s="204" t="s">
        <v>161</v>
      </c>
      <c r="E892" s="205" t="s">
        <v>744</v>
      </c>
      <c r="F892" s="206" t="s">
        <v>745</v>
      </c>
      <c r="G892" s="207" t="s">
        <v>746</v>
      </c>
      <c r="H892" s="208">
        <v>60</v>
      </c>
      <c r="I892" s="209"/>
      <c r="J892" s="210">
        <f>ROUND(I892*H892,2)</f>
        <v>0</v>
      </c>
      <c r="K892" s="206" t="s">
        <v>165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314</v>
      </c>
      <c r="AT892" s="215" t="s">
        <v>161</v>
      </c>
      <c r="AU892" s="215" t="s">
        <v>167</v>
      </c>
      <c r="AY892" s="17" t="s">
        <v>157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167</v>
      </c>
      <c r="BK892" s="216">
        <f>ROUND(I892*H892,2)</f>
        <v>0</v>
      </c>
      <c r="BL892" s="17" t="s">
        <v>314</v>
      </c>
      <c r="BM892" s="215" t="s">
        <v>747</v>
      </c>
    </row>
    <row r="893" s="2" customFormat="1">
      <c r="A893" s="38"/>
      <c r="B893" s="39"/>
      <c r="C893" s="40"/>
      <c r="D893" s="217" t="s">
        <v>169</v>
      </c>
      <c r="E893" s="40"/>
      <c r="F893" s="218" t="s">
        <v>748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169</v>
      </c>
      <c r="AU893" s="17" t="s">
        <v>167</v>
      </c>
    </row>
    <row r="894" s="13" customFormat="1">
      <c r="A894" s="13"/>
      <c r="B894" s="222"/>
      <c r="C894" s="223"/>
      <c r="D894" s="217" t="s">
        <v>171</v>
      </c>
      <c r="E894" s="224" t="s">
        <v>19</v>
      </c>
      <c r="F894" s="225" t="s">
        <v>706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171</v>
      </c>
      <c r="AU894" s="231" t="s">
        <v>167</v>
      </c>
      <c r="AV894" s="13" t="s">
        <v>79</v>
      </c>
      <c r="AW894" s="13" t="s">
        <v>33</v>
      </c>
      <c r="AX894" s="13" t="s">
        <v>71</v>
      </c>
      <c r="AY894" s="231" t="s">
        <v>157</v>
      </c>
    </row>
    <row r="895" s="14" customFormat="1">
      <c r="A895" s="14"/>
      <c r="B895" s="232"/>
      <c r="C895" s="233"/>
      <c r="D895" s="217" t="s">
        <v>171</v>
      </c>
      <c r="E895" s="234" t="s">
        <v>19</v>
      </c>
      <c r="F895" s="235" t="s">
        <v>749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171</v>
      </c>
      <c r="AU895" s="242" t="s">
        <v>167</v>
      </c>
      <c r="AV895" s="14" t="s">
        <v>167</v>
      </c>
      <c r="AW895" s="14" t="s">
        <v>33</v>
      </c>
      <c r="AX895" s="14" t="s">
        <v>71</v>
      </c>
      <c r="AY895" s="242" t="s">
        <v>157</v>
      </c>
    </row>
    <row r="896" s="14" customFormat="1">
      <c r="A896" s="14"/>
      <c r="B896" s="232"/>
      <c r="C896" s="233"/>
      <c r="D896" s="217" t="s">
        <v>171</v>
      </c>
      <c r="E896" s="234" t="s">
        <v>19</v>
      </c>
      <c r="F896" s="235" t="s">
        <v>750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171</v>
      </c>
      <c r="AU896" s="242" t="s">
        <v>167</v>
      </c>
      <c r="AV896" s="14" t="s">
        <v>167</v>
      </c>
      <c r="AW896" s="14" t="s">
        <v>33</v>
      </c>
      <c r="AX896" s="14" t="s">
        <v>71</v>
      </c>
      <c r="AY896" s="242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751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752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752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5" customFormat="1">
      <c r="A900" s="15"/>
      <c r="B900" s="243"/>
      <c r="C900" s="244"/>
      <c r="D900" s="217" t="s">
        <v>171</v>
      </c>
      <c r="E900" s="245" t="s">
        <v>19</v>
      </c>
      <c r="F900" s="246" t="s">
        <v>191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171</v>
      </c>
      <c r="AU900" s="253" t="s">
        <v>167</v>
      </c>
      <c r="AV900" s="15" t="s">
        <v>166</v>
      </c>
      <c r="AW900" s="15" t="s">
        <v>33</v>
      </c>
      <c r="AX900" s="15" t="s">
        <v>79</v>
      </c>
      <c r="AY900" s="253" t="s">
        <v>157</v>
      </c>
    </row>
    <row r="901" s="2" customFormat="1" ht="24.15" customHeight="1">
      <c r="A901" s="38"/>
      <c r="B901" s="39"/>
      <c r="C901" s="204" t="s">
        <v>753</v>
      </c>
      <c r="D901" s="204" t="s">
        <v>161</v>
      </c>
      <c r="E901" s="205" t="s">
        <v>754</v>
      </c>
      <c r="F901" s="206" t="s">
        <v>755</v>
      </c>
      <c r="G901" s="207" t="s">
        <v>274</v>
      </c>
      <c r="H901" s="208">
        <v>3.3500000000000001</v>
      </c>
      <c r="I901" s="209"/>
      <c r="J901" s="210">
        <f>ROUND(I901*H901,2)</f>
        <v>0</v>
      </c>
      <c r="K901" s="206" t="s">
        <v>165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314</v>
      </c>
      <c r="AT901" s="215" t="s">
        <v>161</v>
      </c>
      <c r="AU901" s="215" t="s">
        <v>167</v>
      </c>
      <c r="AY901" s="17" t="s">
        <v>157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167</v>
      </c>
      <c r="BK901" s="216">
        <f>ROUND(I901*H901,2)</f>
        <v>0</v>
      </c>
      <c r="BL901" s="17" t="s">
        <v>314</v>
      </c>
      <c r="BM901" s="215" t="s">
        <v>756</v>
      </c>
    </row>
    <row r="902" s="2" customFormat="1">
      <c r="A902" s="38"/>
      <c r="B902" s="39"/>
      <c r="C902" s="40"/>
      <c r="D902" s="217" t="s">
        <v>169</v>
      </c>
      <c r="E902" s="40"/>
      <c r="F902" s="218" t="s">
        <v>757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169</v>
      </c>
      <c r="AU902" s="17" t="s">
        <v>167</v>
      </c>
    </row>
    <row r="903" s="13" customFormat="1">
      <c r="A903" s="13"/>
      <c r="B903" s="222"/>
      <c r="C903" s="223"/>
      <c r="D903" s="217" t="s">
        <v>171</v>
      </c>
      <c r="E903" s="224" t="s">
        <v>19</v>
      </c>
      <c r="F903" s="225" t="s">
        <v>758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171</v>
      </c>
      <c r="AU903" s="231" t="s">
        <v>167</v>
      </c>
      <c r="AV903" s="13" t="s">
        <v>79</v>
      </c>
      <c r="AW903" s="13" t="s">
        <v>33</v>
      </c>
      <c r="AX903" s="13" t="s">
        <v>71</v>
      </c>
      <c r="AY903" s="231" t="s">
        <v>157</v>
      </c>
    </row>
    <row r="904" s="14" customFormat="1">
      <c r="A904" s="14"/>
      <c r="B904" s="232"/>
      <c r="C904" s="233"/>
      <c r="D904" s="217" t="s">
        <v>171</v>
      </c>
      <c r="E904" s="234" t="s">
        <v>19</v>
      </c>
      <c r="F904" s="235" t="s">
        <v>759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171</v>
      </c>
      <c r="AU904" s="242" t="s">
        <v>167</v>
      </c>
      <c r="AV904" s="14" t="s">
        <v>167</v>
      </c>
      <c r="AW904" s="14" t="s">
        <v>33</v>
      </c>
      <c r="AX904" s="14" t="s">
        <v>79</v>
      </c>
      <c r="AY904" s="242" t="s">
        <v>157</v>
      </c>
    </row>
    <row r="905" s="2" customFormat="1" ht="24.15" customHeight="1">
      <c r="A905" s="38"/>
      <c r="B905" s="39"/>
      <c r="C905" s="204" t="s">
        <v>760</v>
      </c>
      <c r="D905" s="204" t="s">
        <v>161</v>
      </c>
      <c r="E905" s="205" t="s">
        <v>761</v>
      </c>
      <c r="F905" s="206" t="s">
        <v>762</v>
      </c>
      <c r="G905" s="207" t="s">
        <v>274</v>
      </c>
      <c r="H905" s="208">
        <v>3.5</v>
      </c>
      <c r="I905" s="209"/>
      <c r="J905" s="210">
        <f>ROUND(I905*H905,2)</f>
        <v>0</v>
      </c>
      <c r="K905" s="206" t="s">
        <v>165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314</v>
      </c>
      <c r="AT905" s="215" t="s">
        <v>161</v>
      </c>
      <c r="AU905" s="215" t="s">
        <v>167</v>
      </c>
      <c r="AY905" s="17" t="s">
        <v>157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167</v>
      </c>
      <c r="BK905" s="216">
        <f>ROUND(I905*H905,2)</f>
        <v>0</v>
      </c>
      <c r="BL905" s="17" t="s">
        <v>314</v>
      </c>
      <c r="BM905" s="215" t="s">
        <v>763</v>
      </c>
    </row>
    <row r="906" s="2" customFormat="1">
      <c r="A906" s="38"/>
      <c r="B906" s="39"/>
      <c r="C906" s="40"/>
      <c r="D906" s="217" t="s">
        <v>169</v>
      </c>
      <c r="E906" s="40"/>
      <c r="F906" s="218" t="s">
        <v>764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169</v>
      </c>
      <c r="AU906" s="17" t="s">
        <v>167</v>
      </c>
    </row>
    <row r="907" s="13" customFormat="1">
      <c r="A907" s="13"/>
      <c r="B907" s="222"/>
      <c r="C907" s="223"/>
      <c r="D907" s="217" t="s">
        <v>171</v>
      </c>
      <c r="E907" s="224" t="s">
        <v>19</v>
      </c>
      <c r="F907" s="225" t="s">
        <v>722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171</v>
      </c>
      <c r="AU907" s="231" t="s">
        <v>167</v>
      </c>
      <c r="AV907" s="13" t="s">
        <v>79</v>
      </c>
      <c r="AW907" s="13" t="s">
        <v>33</v>
      </c>
      <c r="AX907" s="13" t="s">
        <v>71</v>
      </c>
      <c r="AY907" s="231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723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79</v>
      </c>
      <c r="AY908" s="242" t="s">
        <v>157</v>
      </c>
    </row>
    <row r="909" s="2" customFormat="1" ht="24.15" customHeight="1">
      <c r="A909" s="38"/>
      <c r="B909" s="39"/>
      <c r="C909" s="204" t="s">
        <v>765</v>
      </c>
      <c r="D909" s="204" t="s">
        <v>161</v>
      </c>
      <c r="E909" s="205" t="s">
        <v>766</v>
      </c>
      <c r="F909" s="206" t="s">
        <v>767</v>
      </c>
      <c r="G909" s="207" t="s">
        <v>274</v>
      </c>
      <c r="H909" s="208">
        <v>47.700000000000003</v>
      </c>
      <c r="I909" s="209"/>
      <c r="J909" s="210">
        <f>ROUND(I909*H909,2)</f>
        <v>0</v>
      </c>
      <c r="K909" s="206" t="s">
        <v>165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314</v>
      </c>
      <c r="AT909" s="215" t="s">
        <v>161</v>
      </c>
      <c r="AU909" s="215" t="s">
        <v>167</v>
      </c>
      <c r="AY909" s="17" t="s">
        <v>157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167</v>
      </c>
      <c r="BK909" s="216">
        <f>ROUND(I909*H909,2)</f>
        <v>0</v>
      </c>
      <c r="BL909" s="17" t="s">
        <v>314</v>
      </c>
      <c r="BM909" s="215" t="s">
        <v>768</v>
      </c>
    </row>
    <row r="910" s="2" customFormat="1">
      <c r="A910" s="38"/>
      <c r="B910" s="39"/>
      <c r="C910" s="40"/>
      <c r="D910" s="217" t="s">
        <v>169</v>
      </c>
      <c r="E910" s="40"/>
      <c r="F910" s="218" t="s">
        <v>769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169</v>
      </c>
      <c r="AU910" s="17" t="s">
        <v>167</v>
      </c>
    </row>
    <row r="911" s="13" customFormat="1">
      <c r="A911" s="13"/>
      <c r="B911" s="222"/>
      <c r="C911" s="223"/>
      <c r="D911" s="217" t="s">
        <v>171</v>
      </c>
      <c r="E911" s="224" t="s">
        <v>19</v>
      </c>
      <c r="F911" s="225" t="s">
        <v>724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171</v>
      </c>
      <c r="AU911" s="231" t="s">
        <v>167</v>
      </c>
      <c r="AV911" s="13" t="s">
        <v>79</v>
      </c>
      <c r="AW911" s="13" t="s">
        <v>33</v>
      </c>
      <c r="AX911" s="13" t="s">
        <v>71</v>
      </c>
      <c r="AY911" s="231" t="s">
        <v>157</v>
      </c>
    </row>
    <row r="912" s="14" customFormat="1">
      <c r="A912" s="14"/>
      <c r="B912" s="232"/>
      <c r="C912" s="233"/>
      <c r="D912" s="217" t="s">
        <v>171</v>
      </c>
      <c r="E912" s="234" t="s">
        <v>19</v>
      </c>
      <c r="F912" s="235" t="s">
        <v>725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171</v>
      </c>
      <c r="AU912" s="242" t="s">
        <v>167</v>
      </c>
      <c r="AV912" s="14" t="s">
        <v>167</v>
      </c>
      <c r="AW912" s="14" t="s">
        <v>33</v>
      </c>
      <c r="AX912" s="14" t="s">
        <v>79</v>
      </c>
      <c r="AY912" s="242" t="s">
        <v>157</v>
      </c>
    </row>
    <row r="913" s="2" customFormat="1" ht="24.15" customHeight="1">
      <c r="A913" s="38"/>
      <c r="B913" s="39"/>
      <c r="C913" s="204" t="s">
        <v>770</v>
      </c>
      <c r="D913" s="204" t="s">
        <v>161</v>
      </c>
      <c r="E913" s="205" t="s">
        <v>771</v>
      </c>
      <c r="F913" s="206" t="s">
        <v>772</v>
      </c>
      <c r="G913" s="207" t="s">
        <v>746</v>
      </c>
      <c r="H913" s="208">
        <v>2</v>
      </c>
      <c r="I913" s="209"/>
      <c r="J913" s="210">
        <f>ROUND(I913*H913,2)</f>
        <v>0</v>
      </c>
      <c r="K913" s="206" t="s">
        <v>165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314</v>
      </c>
      <c r="AT913" s="215" t="s">
        <v>161</v>
      </c>
      <c r="AU913" s="215" t="s">
        <v>167</v>
      </c>
      <c r="AY913" s="17" t="s">
        <v>157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167</v>
      </c>
      <c r="BK913" s="216">
        <f>ROUND(I913*H913,2)</f>
        <v>0</v>
      </c>
      <c r="BL913" s="17" t="s">
        <v>314</v>
      </c>
      <c r="BM913" s="215" t="s">
        <v>773</v>
      </c>
    </row>
    <row r="914" s="2" customFormat="1">
      <c r="A914" s="38"/>
      <c r="B914" s="39"/>
      <c r="C914" s="40"/>
      <c r="D914" s="217" t="s">
        <v>169</v>
      </c>
      <c r="E914" s="40"/>
      <c r="F914" s="218" t="s">
        <v>774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169</v>
      </c>
      <c r="AU914" s="17" t="s">
        <v>167</v>
      </c>
    </row>
    <row r="915" s="13" customFormat="1">
      <c r="A915" s="13"/>
      <c r="B915" s="222"/>
      <c r="C915" s="223"/>
      <c r="D915" s="217" t="s">
        <v>171</v>
      </c>
      <c r="E915" s="224" t="s">
        <v>19</v>
      </c>
      <c r="F915" s="225" t="s">
        <v>775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171</v>
      </c>
      <c r="AU915" s="231" t="s">
        <v>167</v>
      </c>
      <c r="AV915" s="13" t="s">
        <v>79</v>
      </c>
      <c r="AW915" s="13" t="s">
        <v>33</v>
      </c>
      <c r="AX915" s="13" t="s">
        <v>71</v>
      </c>
      <c r="AY915" s="231" t="s">
        <v>157</v>
      </c>
    </row>
    <row r="916" s="14" customFormat="1">
      <c r="A916" s="14"/>
      <c r="B916" s="232"/>
      <c r="C916" s="233"/>
      <c r="D916" s="217" t="s">
        <v>171</v>
      </c>
      <c r="E916" s="234" t="s">
        <v>19</v>
      </c>
      <c r="F916" s="235" t="s">
        <v>167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171</v>
      </c>
      <c r="AU916" s="242" t="s">
        <v>167</v>
      </c>
      <c r="AV916" s="14" t="s">
        <v>167</v>
      </c>
      <c r="AW916" s="14" t="s">
        <v>33</v>
      </c>
      <c r="AX916" s="14" t="s">
        <v>79</v>
      </c>
      <c r="AY916" s="242" t="s">
        <v>157</v>
      </c>
    </row>
    <row r="917" s="2" customFormat="1" ht="24.15" customHeight="1">
      <c r="A917" s="38"/>
      <c r="B917" s="39"/>
      <c r="C917" s="204" t="s">
        <v>776</v>
      </c>
      <c r="D917" s="204" t="s">
        <v>161</v>
      </c>
      <c r="E917" s="205" t="s">
        <v>777</v>
      </c>
      <c r="F917" s="206" t="s">
        <v>778</v>
      </c>
      <c r="G917" s="207" t="s">
        <v>746</v>
      </c>
      <c r="H917" s="208">
        <v>4</v>
      </c>
      <c r="I917" s="209"/>
      <c r="J917" s="210">
        <f>ROUND(I917*H917,2)</f>
        <v>0</v>
      </c>
      <c r="K917" s="206" t="s">
        <v>165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314</v>
      </c>
      <c r="AT917" s="215" t="s">
        <v>161</v>
      </c>
      <c r="AU917" s="215" t="s">
        <v>167</v>
      </c>
      <c r="AY917" s="17" t="s">
        <v>157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167</v>
      </c>
      <c r="BK917" s="216">
        <f>ROUND(I917*H917,2)</f>
        <v>0</v>
      </c>
      <c r="BL917" s="17" t="s">
        <v>314</v>
      </c>
      <c r="BM917" s="215" t="s">
        <v>779</v>
      </c>
    </row>
    <row r="918" s="2" customFormat="1">
      <c r="A918" s="38"/>
      <c r="B918" s="39"/>
      <c r="C918" s="40"/>
      <c r="D918" s="217" t="s">
        <v>169</v>
      </c>
      <c r="E918" s="40"/>
      <c r="F918" s="218" t="s">
        <v>780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169</v>
      </c>
      <c r="AU918" s="17" t="s">
        <v>167</v>
      </c>
    </row>
    <row r="919" s="2" customFormat="1" ht="24.15" customHeight="1">
      <c r="A919" s="38"/>
      <c r="B919" s="39"/>
      <c r="C919" s="204" t="s">
        <v>781</v>
      </c>
      <c r="D919" s="204" t="s">
        <v>161</v>
      </c>
      <c r="E919" s="205" t="s">
        <v>782</v>
      </c>
      <c r="F919" s="206" t="s">
        <v>783</v>
      </c>
      <c r="G919" s="207" t="s">
        <v>274</v>
      </c>
      <c r="H919" s="208">
        <v>2.6000000000000001</v>
      </c>
      <c r="I919" s="209"/>
      <c r="J919" s="210">
        <f>ROUND(I919*H919,2)</f>
        <v>0</v>
      </c>
      <c r="K919" s="206" t="s">
        <v>165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314</v>
      </c>
      <c r="AT919" s="215" t="s">
        <v>161</v>
      </c>
      <c r="AU919" s="215" t="s">
        <v>167</v>
      </c>
      <c r="AY919" s="17" t="s">
        <v>157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167</v>
      </c>
      <c r="BK919" s="216">
        <f>ROUND(I919*H919,2)</f>
        <v>0</v>
      </c>
      <c r="BL919" s="17" t="s">
        <v>314</v>
      </c>
      <c r="BM919" s="215" t="s">
        <v>784</v>
      </c>
    </row>
    <row r="920" s="2" customFormat="1">
      <c r="A920" s="38"/>
      <c r="B920" s="39"/>
      <c r="C920" s="40"/>
      <c r="D920" s="217" t="s">
        <v>169</v>
      </c>
      <c r="E920" s="40"/>
      <c r="F920" s="218" t="s">
        <v>785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169</v>
      </c>
      <c r="AU920" s="17" t="s">
        <v>167</v>
      </c>
    </row>
    <row r="921" s="13" customFormat="1">
      <c r="A921" s="13"/>
      <c r="B921" s="222"/>
      <c r="C921" s="223"/>
      <c r="D921" s="217" t="s">
        <v>171</v>
      </c>
      <c r="E921" s="224" t="s">
        <v>19</v>
      </c>
      <c r="F921" s="225" t="s">
        <v>786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171</v>
      </c>
      <c r="AU921" s="231" t="s">
        <v>167</v>
      </c>
      <c r="AV921" s="13" t="s">
        <v>79</v>
      </c>
      <c r="AW921" s="13" t="s">
        <v>33</v>
      </c>
      <c r="AX921" s="13" t="s">
        <v>71</v>
      </c>
      <c r="AY921" s="231" t="s">
        <v>157</v>
      </c>
    </row>
    <row r="922" s="14" customFormat="1">
      <c r="A922" s="14"/>
      <c r="B922" s="232"/>
      <c r="C922" s="233"/>
      <c r="D922" s="217" t="s">
        <v>171</v>
      </c>
      <c r="E922" s="234" t="s">
        <v>19</v>
      </c>
      <c r="F922" s="235" t="s">
        <v>787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171</v>
      </c>
      <c r="AU922" s="242" t="s">
        <v>167</v>
      </c>
      <c r="AV922" s="14" t="s">
        <v>167</v>
      </c>
      <c r="AW922" s="14" t="s">
        <v>33</v>
      </c>
      <c r="AX922" s="14" t="s">
        <v>79</v>
      </c>
      <c r="AY922" s="242" t="s">
        <v>157</v>
      </c>
    </row>
    <row r="923" s="2" customFormat="1" ht="24.15" customHeight="1">
      <c r="A923" s="38"/>
      <c r="B923" s="39"/>
      <c r="C923" s="204" t="s">
        <v>523</v>
      </c>
      <c r="D923" s="204" t="s">
        <v>161</v>
      </c>
      <c r="E923" s="205" t="s">
        <v>788</v>
      </c>
      <c r="F923" s="206" t="s">
        <v>789</v>
      </c>
      <c r="G923" s="207" t="s">
        <v>274</v>
      </c>
      <c r="H923" s="208">
        <v>28.300000000000001</v>
      </c>
      <c r="I923" s="209"/>
      <c r="J923" s="210">
        <f>ROUND(I923*H923,2)</f>
        <v>0</v>
      </c>
      <c r="K923" s="206" t="s">
        <v>165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314</v>
      </c>
      <c r="AT923" s="215" t="s">
        <v>161</v>
      </c>
      <c r="AU923" s="215" t="s">
        <v>167</v>
      </c>
      <c r="AY923" s="17" t="s">
        <v>157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167</v>
      </c>
      <c r="BK923" s="216">
        <f>ROUND(I923*H923,2)</f>
        <v>0</v>
      </c>
      <c r="BL923" s="17" t="s">
        <v>314</v>
      </c>
      <c r="BM923" s="215" t="s">
        <v>790</v>
      </c>
    </row>
    <row r="924" s="2" customFormat="1">
      <c r="A924" s="38"/>
      <c r="B924" s="39"/>
      <c r="C924" s="40"/>
      <c r="D924" s="217" t="s">
        <v>169</v>
      </c>
      <c r="E924" s="40"/>
      <c r="F924" s="218" t="s">
        <v>791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169</v>
      </c>
      <c r="AU924" s="17" t="s">
        <v>167</v>
      </c>
    </row>
    <row r="925" s="13" customFormat="1">
      <c r="A925" s="13"/>
      <c r="B925" s="222"/>
      <c r="C925" s="223"/>
      <c r="D925" s="217" t="s">
        <v>171</v>
      </c>
      <c r="E925" s="224" t="s">
        <v>19</v>
      </c>
      <c r="F925" s="225" t="s">
        <v>792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171</v>
      </c>
      <c r="AU925" s="231" t="s">
        <v>167</v>
      </c>
      <c r="AV925" s="13" t="s">
        <v>79</v>
      </c>
      <c r="AW925" s="13" t="s">
        <v>33</v>
      </c>
      <c r="AX925" s="13" t="s">
        <v>71</v>
      </c>
      <c r="AY925" s="231" t="s">
        <v>157</v>
      </c>
    </row>
    <row r="926" s="14" customFormat="1">
      <c r="A926" s="14"/>
      <c r="B926" s="232"/>
      <c r="C926" s="233"/>
      <c r="D926" s="217" t="s">
        <v>171</v>
      </c>
      <c r="E926" s="234" t="s">
        <v>19</v>
      </c>
      <c r="F926" s="235" t="s">
        <v>793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171</v>
      </c>
      <c r="AU926" s="242" t="s">
        <v>167</v>
      </c>
      <c r="AV926" s="14" t="s">
        <v>167</v>
      </c>
      <c r="AW926" s="14" t="s">
        <v>33</v>
      </c>
      <c r="AX926" s="14" t="s">
        <v>79</v>
      </c>
      <c r="AY926" s="242" t="s">
        <v>157</v>
      </c>
    </row>
    <row r="927" s="2" customFormat="1" ht="24.15" customHeight="1">
      <c r="A927" s="38"/>
      <c r="B927" s="39"/>
      <c r="C927" s="204" t="s">
        <v>794</v>
      </c>
      <c r="D927" s="204" t="s">
        <v>161</v>
      </c>
      <c r="E927" s="205" t="s">
        <v>795</v>
      </c>
      <c r="F927" s="206" t="s">
        <v>796</v>
      </c>
      <c r="G927" s="207" t="s">
        <v>621</v>
      </c>
      <c r="H927" s="264"/>
      <c r="I927" s="209"/>
      <c r="J927" s="210">
        <f>ROUND(I927*H927,2)</f>
        <v>0</v>
      </c>
      <c r="K927" s="206" t="s">
        <v>165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314</v>
      </c>
      <c r="AT927" s="215" t="s">
        <v>161</v>
      </c>
      <c r="AU927" s="215" t="s">
        <v>167</v>
      </c>
      <c r="AY927" s="17" t="s">
        <v>157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167</v>
      </c>
      <c r="BK927" s="216">
        <f>ROUND(I927*H927,2)</f>
        <v>0</v>
      </c>
      <c r="BL927" s="17" t="s">
        <v>314</v>
      </c>
      <c r="BM927" s="215" t="s">
        <v>797</v>
      </c>
    </row>
    <row r="928" s="2" customFormat="1">
      <c r="A928" s="38"/>
      <c r="B928" s="39"/>
      <c r="C928" s="40"/>
      <c r="D928" s="217" t="s">
        <v>169</v>
      </c>
      <c r="E928" s="40"/>
      <c r="F928" s="218" t="s">
        <v>798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169</v>
      </c>
      <c r="AU928" s="17" t="s">
        <v>167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799</v>
      </c>
      <c r="F929" s="202" t="s">
        <v>800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SUM(P930:P955)</f>
        <v>0</v>
      </c>
      <c r="Q929" s="196"/>
      <c r="R929" s="197">
        <f>SUM(R930:R955)</f>
        <v>0.17500399999999999</v>
      </c>
      <c r="S929" s="196"/>
      <c r="T929" s="198">
        <f>SUM(T930:T955)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167</v>
      </c>
      <c r="AT929" s="200" t="s">
        <v>70</v>
      </c>
      <c r="AU929" s="200" t="s">
        <v>79</v>
      </c>
      <c r="AY929" s="199" t="s">
        <v>157</v>
      </c>
      <c r="BK929" s="201">
        <f>SUM(BK930:BK955)</f>
        <v>0</v>
      </c>
    </row>
    <row r="930" s="2" customFormat="1" ht="24.15" customHeight="1">
      <c r="A930" s="38"/>
      <c r="B930" s="39"/>
      <c r="C930" s="204" t="s">
        <v>801</v>
      </c>
      <c r="D930" s="204" t="s">
        <v>161</v>
      </c>
      <c r="E930" s="205" t="s">
        <v>802</v>
      </c>
      <c r="F930" s="206" t="s">
        <v>803</v>
      </c>
      <c r="G930" s="207" t="s">
        <v>746</v>
      </c>
      <c r="H930" s="208">
        <v>14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0.0037799999999999999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314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314</v>
      </c>
      <c r="BM930" s="215" t="s">
        <v>804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805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516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112</v>
      </c>
      <c r="G933" s="233"/>
      <c r="H933" s="236">
        <v>14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54" t="s">
        <v>806</v>
      </c>
      <c r="D934" s="254" t="s">
        <v>201</v>
      </c>
      <c r="E934" s="255" t="s">
        <v>807</v>
      </c>
      <c r="F934" s="256" t="s">
        <v>808</v>
      </c>
      <c r="G934" s="257" t="s">
        <v>164</v>
      </c>
      <c r="H934" s="258">
        <v>4.2000000000000002</v>
      </c>
      <c r="I934" s="259"/>
      <c r="J934" s="260">
        <f>ROUND(I934*H934,2)</f>
        <v>0</v>
      </c>
      <c r="K934" s="256" t="s">
        <v>165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0.14582400000000001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388</v>
      </c>
      <c r="AT934" s="215" t="s">
        <v>201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314</v>
      </c>
      <c r="BM934" s="215" t="s">
        <v>809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808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810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423</v>
      </c>
      <c r="G937" s="233"/>
      <c r="H937" s="236">
        <v>4.2000000000000002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811</v>
      </c>
      <c r="D938" s="204" t="s">
        <v>161</v>
      </c>
      <c r="E938" s="205" t="s">
        <v>812</v>
      </c>
      <c r="F938" s="206" t="s">
        <v>813</v>
      </c>
      <c r="G938" s="207" t="s">
        <v>746</v>
      </c>
      <c r="H938" s="208">
        <v>1</v>
      </c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314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314</v>
      </c>
      <c r="BM938" s="215" t="s">
        <v>814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815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13" customFormat="1">
      <c r="A940" s="13"/>
      <c r="B940" s="222"/>
      <c r="C940" s="223"/>
      <c r="D940" s="217" t="s">
        <v>171</v>
      </c>
      <c r="E940" s="224" t="s">
        <v>19</v>
      </c>
      <c r="F940" s="225" t="s">
        <v>816</v>
      </c>
      <c r="G940" s="223"/>
      <c r="H940" s="224" t="s">
        <v>19</v>
      </c>
      <c r="I940" s="226"/>
      <c r="J940" s="223"/>
      <c r="K940" s="223"/>
      <c r="L940" s="227"/>
      <c r="M940" s="228"/>
      <c r="N940" s="229"/>
      <c r="O940" s="229"/>
      <c r="P940" s="229"/>
      <c r="Q940" s="229"/>
      <c r="R940" s="229"/>
      <c r="S940" s="229"/>
      <c r="T940" s="23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1" t="s">
        <v>171</v>
      </c>
      <c r="AU940" s="231" t="s">
        <v>167</v>
      </c>
      <c r="AV940" s="13" t="s">
        <v>79</v>
      </c>
      <c r="AW940" s="13" t="s">
        <v>33</v>
      </c>
      <c r="AX940" s="13" t="s">
        <v>71</v>
      </c>
      <c r="AY940" s="231" t="s">
        <v>157</v>
      </c>
    </row>
    <row r="941" s="14" customFormat="1">
      <c r="A941" s="14"/>
      <c r="B941" s="232"/>
      <c r="C941" s="233"/>
      <c r="D941" s="217" t="s">
        <v>171</v>
      </c>
      <c r="E941" s="234" t="s">
        <v>19</v>
      </c>
      <c r="F941" s="235" t="s">
        <v>79</v>
      </c>
      <c r="G941" s="233"/>
      <c r="H941" s="236">
        <v>1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2" t="s">
        <v>171</v>
      </c>
      <c r="AU941" s="242" t="s">
        <v>167</v>
      </c>
      <c r="AV941" s="14" t="s">
        <v>167</v>
      </c>
      <c r="AW941" s="14" t="s">
        <v>33</v>
      </c>
      <c r="AX941" s="14" t="s">
        <v>79</v>
      </c>
      <c r="AY941" s="242" t="s">
        <v>157</v>
      </c>
    </row>
    <row r="942" s="2" customFormat="1" ht="14.4" customHeight="1">
      <c r="A942" s="38"/>
      <c r="B942" s="39"/>
      <c r="C942" s="254" t="s">
        <v>817</v>
      </c>
      <c r="D942" s="254" t="s">
        <v>201</v>
      </c>
      <c r="E942" s="255" t="s">
        <v>818</v>
      </c>
      <c r="F942" s="256" t="s">
        <v>819</v>
      </c>
      <c r="G942" s="257" t="s">
        <v>746</v>
      </c>
      <c r="H942" s="258">
        <v>1</v>
      </c>
      <c r="I942" s="259"/>
      <c r="J942" s="260">
        <f>ROUND(I942*H942,2)</f>
        <v>0</v>
      </c>
      <c r="K942" s="256" t="s">
        <v>165</v>
      </c>
      <c r="L942" s="261"/>
      <c r="M942" s="262" t="s">
        <v>19</v>
      </c>
      <c r="N942" s="263" t="s">
        <v>43</v>
      </c>
      <c r="O942" s="84"/>
      <c r="P942" s="213">
        <f>O942*H942</f>
        <v>0</v>
      </c>
      <c r="Q942" s="213">
        <v>0.023</v>
      </c>
      <c r="R942" s="213">
        <f>Q942*H942</f>
        <v>0.023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388</v>
      </c>
      <c r="AT942" s="215" t="s">
        <v>201</v>
      </c>
      <c r="AU942" s="215" t="s">
        <v>167</v>
      </c>
      <c r="AY942" s="17" t="s">
        <v>157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167</v>
      </c>
      <c r="BK942" s="216">
        <f>ROUND(I942*H942,2)</f>
        <v>0</v>
      </c>
      <c r="BL942" s="17" t="s">
        <v>314</v>
      </c>
      <c r="BM942" s="215" t="s">
        <v>820</v>
      </c>
    </row>
    <row r="943" s="2" customFormat="1">
      <c r="A943" s="38"/>
      <c r="B943" s="39"/>
      <c r="C943" s="40"/>
      <c r="D943" s="217" t="s">
        <v>169</v>
      </c>
      <c r="E943" s="40"/>
      <c r="F943" s="218" t="s">
        <v>819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169</v>
      </c>
      <c r="AU943" s="17" t="s">
        <v>167</v>
      </c>
    </row>
    <row r="944" s="13" customFormat="1">
      <c r="A944" s="13"/>
      <c r="B944" s="222"/>
      <c r="C944" s="223"/>
      <c r="D944" s="217" t="s">
        <v>171</v>
      </c>
      <c r="E944" s="224" t="s">
        <v>19</v>
      </c>
      <c r="F944" s="225" t="s">
        <v>821</v>
      </c>
      <c r="G944" s="223"/>
      <c r="H944" s="224" t="s">
        <v>19</v>
      </c>
      <c r="I944" s="226"/>
      <c r="J944" s="223"/>
      <c r="K944" s="223"/>
      <c r="L944" s="227"/>
      <c r="M944" s="228"/>
      <c r="N944" s="229"/>
      <c r="O944" s="229"/>
      <c r="P944" s="229"/>
      <c r="Q944" s="229"/>
      <c r="R944" s="229"/>
      <c r="S944" s="229"/>
      <c r="T944" s="23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1" t="s">
        <v>171</v>
      </c>
      <c r="AU944" s="231" t="s">
        <v>167</v>
      </c>
      <c r="AV944" s="13" t="s">
        <v>79</v>
      </c>
      <c r="AW944" s="13" t="s">
        <v>33</v>
      </c>
      <c r="AX944" s="13" t="s">
        <v>71</v>
      </c>
      <c r="AY944" s="231" t="s">
        <v>157</v>
      </c>
    </row>
    <row r="945" s="14" customFormat="1">
      <c r="A945" s="14"/>
      <c r="B945" s="232"/>
      <c r="C945" s="233"/>
      <c r="D945" s="217" t="s">
        <v>171</v>
      </c>
      <c r="E945" s="234" t="s">
        <v>19</v>
      </c>
      <c r="F945" s="235" t="s">
        <v>79</v>
      </c>
      <c r="G945" s="233"/>
      <c r="H945" s="236">
        <v>1</v>
      </c>
      <c r="I945" s="237"/>
      <c r="J945" s="233"/>
      <c r="K945" s="233"/>
      <c r="L945" s="238"/>
      <c r="M945" s="239"/>
      <c r="N945" s="240"/>
      <c r="O945" s="240"/>
      <c r="P945" s="240"/>
      <c r="Q945" s="240"/>
      <c r="R945" s="240"/>
      <c r="S945" s="240"/>
      <c r="T945" s="24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2" t="s">
        <v>171</v>
      </c>
      <c r="AU945" s="242" t="s">
        <v>167</v>
      </c>
      <c r="AV945" s="14" t="s">
        <v>167</v>
      </c>
      <c r="AW945" s="14" t="s">
        <v>33</v>
      </c>
      <c r="AX945" s="14" t="s">
        <v>79</v>
      </c>
      <c r="AY945" s="242" t="s">
        <v>157</v>
      </c>
    </row>
    <row r="946" s="2" customFormat="1" ht="24.15" customHeight="1">
      <c r="A946" s="38"/>
      <c r="B946" s="39"/>
      <c r="C946" s="204" t="s">
        <v>822</v>
      </c>
      <c r="D946" s="204" t="s">
        <v>161</v>
      </c>
      <c r="E946" s="205" t="s">
        <v>823</v>
      </c>
      <c r="F946" s="206" t="s">
        <v>824</v>
      </c>
      <c r="G946" s="207" t="s">
        <v>746</v>
      </c>
      <c r="H946" s="208">
        <v>1</v>
      </c>
      <c r="I946" s="209"/>
      <c r="J946" s="210">
        <f>ROUND(I946*H946,2)</f>
        <v>0</v>
      </c>
      <c r="K946" s="206" t="s">
        <v>165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314</v>
      </c>
      <c r="AT946" s="215" t="s">
        <v>161</v>
      </c>
      <c r="AU946" s="215" t="s">
        <v>167</v>
      </c>
      <c r="AY946" s="17" t="s">
        <v>157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167</v>
      </c>
      <c r="BK946" s="216">
        <f>ROUND(I946*H946,2)</f>
        <v>0</v>
      </c>
      <c r="BL946" s="17" t="s">
        <v>314</v>
      </c>
      <c r="BM946" s="215" t="s">
        <v>825</v>
      </c>
    </row>
    <row r="947" s="2" customFormat="1">
      <c r="A947" s="38"/>
      <c r="B947" s="39"/>
      <c r="C947" s="40"/>
      <c r="D947" s="217" t="s">
        <v>169</v>
      </c>
      <c r="E947" s="40"/>
      <c r="F947" s="218" t="s">
        <v>826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169</v>
      </c>
      <c r="AU947" s="17" t="s">
        <v>167</v>
      </c>
    </row>
    <row r="948" s="2" customFormat="1" ht="14.4" customHeight="1">
      <c r="A948" s="38"/>
      <c r="B948" s="39"/>
      <c r="C948" s="254" t="s">
        <v>827</v>
      </c>
      <c r="D948" s="254" t="s">
        <v>201</v>
      </c>
      <c r="E948" s="255" t="s">
        <v>828</v>
      </c>
      <c r="F948" s="256" t="s">
        <v>829</v>
      </c>
      <c r="G948" s="257" t="s">
        <v>746</v>
      </c>
      <c r="H948" s="258">
        <v>1</v>
      </c>
      <c r="I948" s="259"/>
      <c r="J948" s="260">
        <f>ROUND(I948*H948,2)</f>
        <v>0</v>
      </c>
      <c r="K948" s="256" t="s">
        <v>165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0.0023999999999999998</v>
      </c>
      <c r="R948" s="213">
        <f>Q948*H948</f>
        <v>0.0023999999999999998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388</v>
      </c>
      <c r="AT948" s="215" t="s">
        <v>201</v>
      </c>
      <c r="AU948" s="215" t="s">
        <v>167</v>
      </c>
      <c r="AY948" s="17" t="s">
        <v>157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167</v>
      </c>
      <c r="BK948" s="216">
        <f>ROUND(I948*H948,2)</f>
        <v>0</v>
      </c>
      <c r="BL948" s="17" t="s">
        <v>314</v>
      </c>
      <c r="BM948" s="215" t="s">
        <v>830</v>
      </c>
    </row>
    <row r="949" s="2" customFormat="1">
      <c r="A949" s="38"/>
      <c r="B949" s="39"/>
      <c r="C949" s="40"/>
      <c r="D949" s="217" t="s">
        <v>169</v>
      </c>
      <c r="E949" s="40"/>
      <c r="F949" s="218" t="s">
        <v>829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169</v>
      </c>
      <c r="AU949" s="17" t="s">
        <v>167</v>
      </c>
    </row>
    <row r="950" s="2" customFormat="1" ht="14.4" customHeight="1">
      <c r="A950" s="38"/>
      <c r="B950" s="39"/>
      <c r="C950" s="204" t="s">
        <v>831</v>
      </c>
      <c r="D950" s="204" t="s">
        <v>161</v>
      </c>
      <c r="E950" s="205" t="s">
        <v>832</v>
      </c>
      <c r="F950" s="206" t="s">
        <v>833</v>
      </c>
      <c r="G950" s="207" t="s">
        <v>746</v>
      </c>
      <c r="H950" s="208">
        <v>1</v>
      </c>
      <c r="I950" s="209"/>
      <c r="J950" s="210">
        <f>ROUND(I950*H950,2)</f>
        <v>0</v>
      </c>
      <c r="K950" s="206" t="s">
        <v>165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314</v>
      </c>
      <c r="AT950" s="215" t="s">
        <v>161</v>
      </c>
      <c r="AU950" s="215" t="s">
        <v>167</v>
      </c>
      <c r="AY950" s="17" t="s">
        <v>157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167</v>
      </c>
      <c r="BK950" s="216">
        <f>ROUND(I950*H950,2)</f>
        <v>0</v>
      </c>
      <c r="BL950" s="17" t="s">
        <v>314</v>
      </c>
      <c r="BM950" s="215" t="s">
        <v>834</v>
      </c>
    </row>
    <row r="951" s="2" customFormat="1">
      <c r="A951" s="38"/>
      <c r="B951" s="39"/>
      <c r="C951" s="40"/>
      <c r="D951" s="217" t="s">
        <v>169</v>
      </c>
      <c r="E951" s="40"/>
      <c r="F951" s="218" t="s">
        <v>835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169</v>
      </c>
      <c r="AU951" s="17" t="s">
        <v>167</v>
      </c>
    </row>
    <row r="952" s="2" customFormat="1" ht="24.15" customHeight="1">
      <c r="A952" s="38"/>
      <c r="B952" s="39"/>
      <c r="C952" s="254" t="s">
        <v>836</v>
      </c>
      <c r="D952" s="254" t="s">
        <v>201</v>
      </c>
      <c r="E952" s="255" t="s">
        <v>837</v>
      </c>
      <c r="F952" s="256" t="s">
        <v>838</v>
      </c>
      <c r="G952" s="257" t="s">
        <v>19</v>
      </c>
      <c r="H952" s="258">
        <v>1</v>
      </c>
      <c r="I952" s="259"/>
      <c r="J952" s="260">
        <f>ROUND(I952*H952,2)</f>
        <v>0</v>
      </c>
      <c r="K952" s="256" t="s">
        <v>19</v>
      </c>
      <c r="L952" s="261"/>
      <c r="M952" s="262" t="s">
        <v>19</v>
      </c>
      <c r="N952" s="263" t="s">
        <v>43</v>
      </c>
      <c r="O952" s="84"/>
      <c r="P952" s="213">
        <f>O952*H952</f>
        <v>0</v>
      </c>
      <c r="Q952" s="213">
        <v>0</v>
      </c>
      <c r="R952" s="213">
        <f>Q952*H952</f>
        <v>0</v>
      </c>
      <c r="S952" s="213">
        <v>0</v>
      </c>
      <c r="T952" s="214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15" t="s">
        <v>388</v>
      </c>
      <c r="AT952" s="215" t="s">
        <v>201</v>
      </c>
      <c r="AU952" s="215" t="s">
        <v>167</v>
      </c>
      <c r="AY952" s="17" t="s">
        <v>157</v>
      </c>
      <c r="BE952" s="216">
        <f>IF(N952="základní",J952,0)</f>
        <v>0</v>
      </c>
      <c r="BF952" s="216">
        <f>IF(N952="snížená",J952,0)</f>
        <v>0</v>
      </c>
      <c r="BG952" s="216">
        <f>IF(N952="zákl. přenesená",J952,0)</f>
        <v>0</v>
      </c>
      <c r="BH952" s="216">
        <f>IF(N952="sníž. přenesená",J952,0)</f>
        <v>0</v>
      </c>
      <c r="BI952" s="216">
        <f>IF(N952="nulová",J952,0)</f>
        <v>0</v>
      </c>
      <c r="BJ952" s="17" t="s">
        <v>167</v>
      </c>
      <c r="BK952" s="216">
        <f>ROUND(I952*H952,2)</f>
        <v>0</v>
      </c>
      <c r="BL952" s="17" t="s">
        <v>314</v>
      </c>
      <c r="BM952" s="215" t="s">
        <v>839</v>
      </c>
    </row>
    <row r="953" s="2" customFormat="1">
      <c r="A953" s="38"/>
      <c r="B953" s="39"/>
      <c r="C953" s="40"/>
      <c r="D953" s="217" t="s">
        <v>169</v>
      </c>
      <c r="E953" s="40"/>
      <c r="F953" s="218" t="s">
        <v>838</v>
      </c>
      <c r="G953" s="40"/>
      <c r="H953" s="40"/>
      <c r="I953" s="219"/>
      <c r="J953" s="40"/>
      <c r="K953" s="40"/>
      <c r="L953" s="44"/>
      <c r="M953" s="220"/>
      <c r="N953" s="221"/>
      <c r="O953" s="84"/>
      <c r="P953" s="84"/>
      <c r="Q953" s="84"/>
      <c r="R953" s="84"/>
      <c r="S953" s="84"/>
      <c r="T953" s="85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169</v>
      </c>
      <c r="AU953" s="17" t="s">
        <v>167</v>
      </c>
    </row>
    <row r="954" s="2" customFormat="1" ht="24.15" customHeight="1">
      <c r="A954" s="38"/>
      <c r="B954" s="39"/>
      <c r="C954" s="204" t="s">
        <v>840</v>
      </c>
      <c r="D954" s="204" t="s">
        <v>161</v>
      </c>
      <c r="E954" s="205" t="s">
        <v>841</v>
      </c>
      <c r="F954" s="206" t="s">
        <v>842</v>
      </c>
      <c r="G954" s="207" t="s">
        <v>621</v>
      </c>
      <c r="H954" s="264"/>
      <c r="I954" s="209"/>
      <c r="J954" s="210">
        <f>ROUND(I954*H954,2)</f>
        <v>0</v>
      </c>
      <c r="K954" s="206" t="s">
        <v>165</v>
      </c>
      <c r="L954" s="44"/>
      <c r="M954" s="211" t="s">
        <v>19</v>
      </c>
      <c r="N954" s="212" t="s">
        <v>43</v>
      </c>
      <c r="O954" s="84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15" t="s">
        <v>314</v>
      </c>
      <c r="AT954" s="215" t="s">
        <v>161</v>
      </c>
      <c r="AU954" s="215" t="s">
        <v>167</v>
      </c>
      <c r="AY954" s="17" t="s">
        <v>157</v>
      </c>
      <c r="BE954" s="216">
        <f>IF(N954="základní",J954,0)</f>
        <v>0</v>
      </c>
      <c r="BF954" s="216">
        <f>IF(N954="snížená",J954,0)</f>
        <v>0</v>
      </c>
      <c r="BG954" s="216">
        <f>IF(N954="zákl. přenesená",J954,0)</f>
        <v>0</v>
      </c>
      <c r="BH954" s="216">
        <f>IF(N954="sníž. přenesená",J954,0)</f>
        <v>0</v>
      </c>
      <c r="BI954" s="216">
        <f>IF(N954="nulová",J954,0)</f>
        <v>0</v>
      </c>
      <c r="BJ954" s="17" t="s">
        <v>167</v>
      </c>
      <c r="BK954" s="216">
        <f>ROUND(I954*H954,2)</f>
        <v>0</v>
      </c>
      <c r="BL954" s="17" t="s">
        <v>314</v>
      </c>
      <c r="BM954" s="215" t="s">
        <v>843</v>
      </c>
    </row>
    <row r="955" s="2" customFormat="1">
      <c r="A955" s="38"/>
      <c r="B955" s="39"/>
      <c r="C955" s="40"/>
      <c r="D955" s="217" t="s">
        <v>169</v>
      </c>
      <c r="E955" s="40"/>
      <c r="F955" s="218" t="s">
        <v>844</v>
      </c>
      <c r="G955" s="40"/>
      <c r="H955" s="40"/>
      <c r="I955" s="219"/>
      <c r="J955" s="40"/>
      <c r="K955" s="40"/>
      <c r="L955" s="44"/>
      <c r="M955" s="220"/>
      <c r="N955" s="221"/>
      <c r="O955" s="84"/>
      <c r="P955" s="84"/>
      <c r="Q955" s="84"/>
      <c r="R955" s="84"/>
      <c r="S955" s="84"/>
      <c r="T955" s="85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169</v>
      </c>
      <c r="AU955" s="17" t="s">
        <v>167</v>
      </c>
    </row>
    <row r="956" s="12" customFormat="1" ht="22.8" customHeight="1">
      <c r="A956" s="12"/>
      <c r="B956" s="188"/>
      <c r="C956" s="189"/>
      <c r="D956" s="190" t="s">
        <v>70</v>
      </c>
      <c r="E956" s="202" t="s">
        <v>845</v>
      </c>
      <c r="F956" s="202" t="s">
        <v>846</v>
      </c>
      <c r="G956" s="189"/>
      <c r="H956" s="189"/>
      <c r="I956" s="192"/>
      <c r="J956" s="203">
        <f>BK956</f>
        <v>0</v>
      </c>
      <c r="K956" s="189"/>
      <c r="L956" s="194"/>
      <c r="M956" s="195"/>
      <c r="N956" s="196"/>
      <c r="O956" s="196"/>
      <c r="P956" s="197">
        <f>SUM(P957:P977)</f>
        <v>0</v>
      </c>
      <c r="Q956" s="196"/>
      <c r="R956" s="197">
        <f>SUM(R957:R977)</f>
        <v>0.0068280000000000007</v>
      </c>
      <c r="S956" s="196"/>
      <c r="T956" s="198">
        <f>SUM(T957:T977)</f>
        <v>0.10879999999999999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199" t="s">
        <v>167</v>
      </c>
      <c r="AT956" s="200" t="s">
        <v>70</v>
      </c>
      <c r="AU956" s="200" t="s">
        <v>79</v>
      </c>
      <c r="AY956" s="199" t="s">
        <v>157</v>
      </c>
      <c r="BK956" s="201">
        <f>SUM(BK957:BK977)</f>
        <v>0</v>
      </c>
    </row>
    <row r="957" s="2" customFormat="1" ht="24.15" customHeight="1">
      <c r="A957" s="38"/>
      <c r="B957" s="39"/>
      <c r="C957" s="204" t="s">
        <v>847</v>
      </c>
      <c r="D957" s="204" t="s">
        <v>161</v>
      </c>
      <c r="E957" s="205" t="s">
        <v>848</v>
      </c>
      <c r="F957" s="206" t="s">
        <v>849</v>
      </c>
      <c r="G957" s="207" t="s">
        <v>274</v>
      </c>
      <c r="H957" s="208">
        <v>6.7999999999999998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6.0000000000000002E-05</v>
      </c>
      <c r="R957" s="213">
        <f>Q957*H957</f>
        <v>0.000408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314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314</v>
      </c>
      <c r="BM957" s="215" t="s">
        <v>850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851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13" customFormat="1">
      <c r="A959" s="13"/>
      <c r="B959" s="222"/>
      <c r="C959" s="223"/>
      <c r="D959" s="217" t="s">
        <v>171</v>
      </c>
      <c r="E959" s="224" t="s">
        <v>19</v>
      </c>
      <c r="F959" s="225" t="s">
        <v>852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171</v>
      </c>
      <c r="AU959" s="231" t="s">
        <v>167</v>
      </c>
      <c r="AV959" s="13" t="s">
        <v>79</v>
      </c>
      <c r="AW959" s="13" t="s">
        <v>33</v>
      </c>
      <c r="AX959" s="13" t="s">
        <v>71</v>
      </c>
      <c r="AY959" s="231" t="s">
        <v>157</v>
      </c>
    </row>
    <row r="960" s="14" customFormat="1">
      <c r="A960" s="14"/>
      <c r="B960" s="232"/>
      <c r="C960" s="233"/>
      <c r="D960" s="217" t="s">
        <v>171</v>
      </c>
      <c r="E960" s="234" t="s">
        <v>19</v>
      </c>
      <c r="F960" s="235" t="s">
        <v>853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171</v>
      </c>
      <c r="AU960" s="242" t="s">
        <v>167</v>
      </c>
      <c r="AV960" s="14" t="s">
        <v>167</v>
      </c>
      <c r="AW960" s="14" t="s">
        <v>33</v>
      </c>
      <c r="AX960" s="14" t="s">
        <v>79</v>
      </c>
      <c r="AY960" s="242" t="s">
        <v>157</v>
      </c>
    </row>
    <row r="961" s="2" customFormat="1" ht="24.15" customHeight="1">
      <c r="A961" s="38"/>
      <c r="B961" s="39"/>
      <c r="C961" s="204" t="s">
        <v>854</v>
      </c>
      <c r="D961" s="204" t="s">
        <v>161</v>
      </c>
      <c r="E961" s="205" t="s">
        <v>855</v>
      </c>
      <c r="F961" s="206" t="s">
        <v>856</v>
      </c>
      <c r="G961" s="207" t="s">
        <v>274</v>
      </c>
      <c r="H961" s="208">
        <v>6.7999999999999998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0.016</v>
      </c>
      <c r="T961" s="214">
        <f>S961*H961</f>
        <v>0.10879999999999999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314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314</v>
      </c>
      <c r="BM961" s="215" t="s">
        <v>857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858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13" customFormat="1">
      <c r="A963" s="13"/>
      <c r="B963" s="222"/>
      <c r="C963" s="223"/>
      <c r="D963" s="217" t="s">
        <v>171</v>
      </c>
      <c r="E963" s="224" t="s">
        <v>19</v>
      </c>
      <c r="F963" s="225" t="s">
        <v>852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171</v>
      </c>
      <c r="AU963" s="231" t="s">
        <v>167</v>
      </c>
      <c r="AV963" s="13" t="s">
        <v>79</v>
      </c>
      <c r="AW963" s="13" t="s">
        <v>33</v>
      </c>
      <c r="AX963" s="13" t="s">
        <v>71</v>
      </c>
      <c r="AY963" s="231" t="s">
        <v>157</v>
      </c>
    </row>
    <row r="964" s="14" customFormat="1">
      <c r="A964" s="14"/>
      <c r="B964" s="232"/>
      <c r="C964" s="233"/>
      <c r="D964" s="217" t="s">
        <v>171</v>
      </c>
      <c r="E964" s="234" t="s">
        <v>19</v>
      </c>
      <c r="F964" s="235" t="s">
        <v>853</v>
      </c>
      <c r="G964" s="233"/>
      <c r="H964" s="236">
        <v>6.7999999999999998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171</v>
      </c>
      <c r="AU964" s="242" t="s">
        <v>167</v>
      </c>
      <c r="AV964" s="14" t="s">
        <v>167</v>
      </c>
      <c r="AW964" s="14" t="s">
        <v>33</v>
      </c>
      <c r="AX964" s="14" t="s">
        <v>79</v>
      </c>
      <c r="AY964" s="242" t="s">
        <v>157</v>
      </c>
    </row>
    <row r="965" s="2" customFormat="1" ht="24.15" customHeight="1">
      <c r="A965" s="38"/>
      <c r="B965" s="39"/>
      <c r="C965" s="204" t="s">
        <v>859</v>
      </c>
      <c r="D965" s="204" t="s">
        <v>161</v>
      </c>
      <c r="E965" s="205" t="s">
        <v>860</v>
      </c>
      <c r="F965" s="206" t="s">
        <v>861</v>
      </c>
      <c r="G965" s="207" t="s">
        <v>862</v>
      </c>
      <c r="H965" s="208">
        <v>6</v>
      </c>
      <c r="I965" s="209"/>
      <c r="J965" s="210">
        <f>ROUND(I965*H965,2)</f>
        <v>0</v>
      </c>
      <c r="K965" s="206" t="s">
        <v>165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6.9999999999999994E-05</v>
      </c>
      <c r="R965" s="213">
        <f>Q965*H965</f>
        <v>0.00041999999999999996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314</v>
      </c>
      <c r="AT965" s="215" t="s">
        <v>161</v>
      </c>
      <c r="AU965" s="215" t="s">
        <v>167</v>
      </c>
      <c r="AY965" s="17" t="s">
        <v>157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167</v>
      </c>
      <c r="BK965" s="216">
        <f>ROUND(I965*H965,2)</f>
        <v>0</v>
      </c>
      <c r="BL965" s="17" t="s">
        <v>314</v>
      </c>
      <c r="BM965" s="215" t="s">
        <v>863</v>
      </c>
    </row>
    <row r="966" s="2" customFormat="1">
      <c r="A966" s="38"/>
      <c r="B966" s="39"/>
      <c r="C966" s="40"/>
      <c r="D966" s="217" t="s">
        <v>169</v>
      </c>
      <c r="E966" s="40"/>
      <c r="F966" s="218" t="s">
        <v>864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169</v>
      </c>
      <c r="AU966" s="17" t="s">
        <v>167</v>
      </c>
    </row>
    <row r="967" s="13" customFormat="1">
      <c r="A967" s="13"/>
      <c r="B967" s="222"/>
      <c r="C967" s="223"/>
      <c r="D967" s="217" t="s">
        <v>171</v>
      </c>
      <c r="E967" s="224" t="s">
        <v>19</v>
      </c>
      <c r="F967" s="225" t="s">
        <v>865</v>
      </c>
      <c r="G967" s="223"/>
      <c r="H967" s="224" t="s">
        <v>19</v>
      </c>
      <c r="I967" s="226"/>
      <c r="J967" s="223"/>
      <c r="K967" s="223"/>
      <c r="L967" s="227"/>
      <c r="M967" s="228"/>
      <c r="N967" s="229"/>
      <c r="O967" s="229"/>
      <c r="P967" s="229"/>
      <c r="Q967" s="229"/>
      <c r="R967" s="229"/>
      <c r="S967" s="229"/>
      <c r="T967" s="23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1" t="s">
        <v>171</v>
      </c>
      <c r="AU967" s="231" t="s">
        <v>167</v>
      </c>
      <c r="AV967" s="13" t="s">
        <v>79</v>
      </c>
      <c r="AW967" s="13" t="s">
        <v>33</v>
      </c>
      <c r="AX967" s="13" t="s">
        <v>71</v>
      </c>
      <c r="AY967" s="231" t="s">
        <v>157</v>
      </c>
    </row>
    <row r="968" s="14" customFormat="1">
      <c r="A968" s="14"/>
      <c r="B968" s="232"/>
      <c r="C968" s="233"/>
      <c r="D968" s="217" t="s">
        <v>171</v>
      </c>
      <c r="E968" s="234" t="s">
        <v>19</v>
      </c>
      <c r="F968" s="235" t="s">
        <v>866</v>
      </c>
      <c r="G968" s="233"/>
      <c r="H968" s="236">
        <v>3.2000000000000002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2" t="s">
        <v>171</v>
      </c>
      <c r="AU968" s="242" t="s">
        <v>167</v>
      </c>
      <c r="AV968" s="14" t="s">
        <v>167</v>
      </c>
      <c r="AW968" s="14" t="s">
        <v>33</v>
      </c>
      <c r="AX968" s="14" t="s">
        <v>71</v>
      </c>
      <c r="AY968" s="242" t="s">
        <v>157</v>
      </c>
    </row>
    <row r="969" s="13" customFormat="1">
      <c r="A969" s="13"/>
      <c r="B969" s="222"/>
      <c r="C969" s="223"/>
      <c r="D969" s="217" t="s">
        <v>171</v>
      </c>
      <c r="E969" s="224" t="s">
        <v>19</v>
      </c>
      <c r="F969" s="225" t="s">
        <v>867</v>
      </c>
      <c r="G969" s="223"/>
      <c r="H969" s="224" t="s">
        <v>19</v>
      </c>
      <c r="I969" s="226"/>
      <c r="J969" s="223"/>
      <c r="K969" s="223"/>
      <c r="L969" s="227"/>
      <c r="M969" s="228"/>
      <c r="N969" s="229"/>
      <c r="O969" s="229"/>
      <c r="P969" s="229"/>
      <c r="Q969" s="229"/>
      <c r="R969" s="229"/>
      <c r="S969" s="229"/>
      <c r="T969" s="23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1" t="s">
        <v>171</v>
      </c>
      <c r="AU969" s="231" t="s">
        <v>167</v>
      </c>
      <c r="AV969" s="13" t="s">
        <v>79</v>
      </c>
      <c r="AW969" s="13" t="s">
        <v>33</v>
      </c>
      <c r="AX969" s="13" t="s">
        <v>71</v>
      </c>
      <c r="AY969" s="231" t="s">
        <v>157</v>
      </c>
    </row>
    <row r="970" s="14" customFormat="1">
      <c r="A970" s="14"/>
      <c r="B970" s="232"/>
      <c r="C970" s="233"/>
      <c r="D970" s="217" t="s">
        <v>171</v>
      </c>
      <c r="E970" s="234" t="s">
        <v>19</v>
      </c>
      <c r="F970" s="235" t="s">
        <v>868</v>
      </c>
      <c r="G970" s="233"/>
      <c r="H970" s="236">
        <v>2.7999999999999998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2" t="s">
        <v>171</v>
      </c>
      <c r="AU970" s="242" t="s">
        <v>167</v>
      </c>
      <c r="AV970" s="14" t="s">
        <v>167</v>
      </c>
      <c r="AW970" s="14" t="s">
        <v>33</v>
      </c>
      <c r="AX970" s="14" t="s">
        <v>71</v>
      </c>
      <c r="AY970" s="242" t="s">
        <v>157</v>
      </c>
    </row>
    <row r="971" s="15" customFormat="1">
      <c r="A971" s="15"/>
      <c r="B971" s="243"/>
      <c r="C971" s="244"/>
      <c r="D971" s="217" t="s">
        <v>171</v>
      </c>
      <c r="E971" s="245" t="s">
        <v>19</v>
      </c>
      <c r="F971" s="246" t="s">
        <v>191</v>
      </c>
      <c r="G971" s="244"/>
      <c r="H971" s="247">
        <v>6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3" t="s">
        <v>171</v>
      </c>
      <c r="AU971" s="253" t="s">
        <v>167</v>
      </c>
      <c r="AV971" s="15" t="s">
        <v>166</v>
      </c>
      <c r="AW971" s="15" t="s">
        <v>33</v>
      </c>
      <c r="AX971" s="15" t="s">
        <v>79</v>
      </c>
      <c r="AY971" s="253" t="s">
        <v>157</v>
      </c>
    </row>
    <row r="972" s="2" customFormat="1" ht="14.4" customHeight="1">
      <c r="A972" s="38"/>
      <c r="B972" s="39"/>
      <c r="C972" s="254" t="s">
        <v>869</v>
      </c>
      <c r="D972" s="254" t="s">
        <v>201</v>
      </c>
      <c r="E972" s="255" t="s">
        <v>870</v>
      </c>
      <c r="F972" s="256" t="s">
        <v>871</v>
      </c>
      <c r="G972" s="257" t="s">
        <v>746</v>
      </c>
      <c r="H972" s="258">
        <v>1</v>
      </c>
      <c r="I972" s="259"/>
      <c r="J972" s="260">
        <f>ROUND(I972*H972,2)</f>
        <v>0</v>
      </c>
      <c r="K972" s="256" t="s">
        <v>165</v>
      </c>
      <c r="L972" s="261"/>
      <c r="M972" s="262" t="s">
        <v>19</v>
      </c>
      <c r="N972" s="263" t="s">
        <v>43</v>
      </c>
      <c r="O972" s="84"/>
      <c r="P972" s="213">
        <f>O972*H972</f>
        <v>0</v>
      </c>
      <c r="Q972" s="213">
        <v>0.0032000000000000002</v>
      </c>
      <c r="R972" s="213">
        <f>Q972*H972</f>
        <v>0.0032000000000000002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388</v>
      </c>
      <c r="AT972" s="215" t="s">
        <v>201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314</v>
      </c>
      <c r="BM972" s="215" t="s">
        <v>872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871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2" customFormat="1" ht="24.15" customHeight="1">
      <c r="A974" s="38"/>
      <c r="B974" s="39"/>
      <c r="C974" s="254" t="s">
        <v>873</v>
      </c>
      <c r="D974" s="254" t="s">
        <v>201</v>
      </c>
      <c r="E974" s="255" t="s">
        <v>874</v>
      </c>
      <c r="F974" s="256" t="s">
        <v>875</v>
      </c>
      <c r="G974" s="257" t="s">
        <v>746</v>
      </c>
      <c r="H974" s="258">
        <v>1</v>
      </c>
      <c r="I974" s="259"/>
      <c r="J974" s="260">
        <f>ROUND(I974*H974,2)</f>
        <v>0</v>
      </c>
      <c r="K974" s="256" t="s">
        <v>165</v>
      </c>
      <c r="L974" s="261"/>
      <c r="M974" s="262" t="s">
        <v>19</v>
      </c>
      <c r="N974" s="263" t="s">
        <v>43</v>
      </c>
      <c r="O974" s="84"/>
      <c r="P974" s="213">
        <f>O974*H974</f>
        <v>0</v>
      </c>
      <c r="Q974" s="213">
        <v>0.0028</v>
      </c>
      <c r="R974" s="213">
        <f>Q974*H974</f>
        <v>0.0028</v>
      </c>
      <c r="S974" s="213">
        <v>0</v>
      </c>
      <c r="T974" s="214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15" t="s">
        <v>388</v>
      </c>
      <c r="AT974" s="215" t="s">
        <v>201</v>
      </c>
      <c r="AU974" s="215" t="s">
        <v>167</v>
      </c>
      <c r="AY974" s="17" t="s">
        <v>157</v>
      </c>
      <c r="BE974" s="216">
        <f>IF(N974="základní",J974,0)</f>
        <v>0</v>
      </c>
      <c r="BF974" s="216">
        <f>IF(N974="snížená",J974,0)</f>
        <v>0</v>
      </c>
      <c r="BG974" s="216">
        <f>IF(N974="zákl. přenesená",J974,0)</f>
        <v>0</v>
      </c>
      <c r="BH974" s="216">
        <f>IF(N974="sníž. přenesená",J974,0)</f>
        <v>0</v>
      </c>
      <c r="BI974" s="216">
        <f>IF(N974="nulová",J974,0)</f>
        <v>0</v>
      </c>
      <c r="BJ974" s="17" t="s">
        <v>167</v>
      </c>
      <c r="BK974" s="216">
        <f>ROUND(I974*H974,2)</f>
        <v>0</v>
      </c>
      <c r="BL974" s="17" t="s">
        <v>314</v>
      </c>
      <c r="BM974" s="215" t="s">
        <v>876</v>
      </c>
    </row>
    <row r="975" s="2" customFormat="1">
      <c r="A975" s="38"/>
      <c r="B975" s="39"/>
      <c r="C975" s="40"/>
      <c r="D975" s="217" t="s">
        <v>169</v>
      </c>
      <c r="E975" s="40"/>
      <c r="F975" s="218" t="s">
        <v>875</v>
      </c>
      <c r="G975" s="40"/>
      <c r="H975" s="40"/>
      <c r="I975" s="219"/>
      <c r="J975" s="40"/>
      <c r="K975" s="40"/>
      <c r="L975" s="44"/>
      <c r="M975" s="220"/>
      <c r="N975" s="221"/>
      <c r="O975" s="84"/>
      <c r="P975" s="84"/>
      <c r="Q975" s="84"/>
      <c r="R975" s="84"/>
      <c r="S975" s="84"/>
      <c r="T975" s="85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169</v>
      </c>
      <c r="AU975" s="17" t="s">
        <v>167</v>
      </c>
    </row>
    <row r="976" s="2" customFormat="1" ht="24.15" customHeight="1">
      <c r="A976" s="38"/>
      <c r="B976" s="39"/>
      <c r="C976" s="204" t="s">
        <v>877</v>
      </c>
      <c r="D976" s="204" t="s">
        <v>161</v>
      </c>
      <c r="E976" s="205" t="s">
        <v>878</v>
      </c>
      <c r="F976" s="206" t="s">
        <v>879</v>
      </c>
      <c r="G976" s="207" t="s">
        <v>621</v>
      </c>
      <c r="H976" s="264"/>
      <c r="I976" s="209"/>
      <c r="J976" s="210">
        <f>ROUND(I976*H976,2)</f>
        <v>0</v>
      </c>
      <c r="K976" s="206" t="s">
        <v>165</v>
      </c>
      <c r="L976" s="44"/>
      <c r="M976" s="211" t="s">
        <v>19</v>
      </c>
      <c r="N976" s="212" t="s">
        <v>43</v>
      </c>
      <c r="O976" s="84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15" t="s">
        <v>314</v>
      </c>
      <c r="AT976" s="215" t="s">
        <v>161</v>
      </c>
      <c r="AU976" s="215" t="s">
        <v>167</v>
      </c>
      <c r="AY976" s="17" t="s">
        <v>157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167</v>
      </c>
      <c r="BK976" s="216">
        <f>ROUND(I976*H976,2)</f>
        <v>0</v>
      </c>
      <c r="BL976" s="17" t="s">
        <v>314</v>
      </c>
      <c r="BM976" s="215" t="s">
        <v>880</v>
      </c>
    </row>
    <row r="977" s="2" customFormat="1">
      <c r="A977" s="38"/>
      <c r="B977" s="39"/>
      <c r="C977" s="40"/>
      <c r="D977" s="217" t="s">
        <v>169</v>
      </c>
      <c r="E977" s="40"/>
      <c r="F977" s="218" t="s">
        <v>881</v>
      </c>
      <c r="G977" s="40"/>
      <c r="H977" s="40"/>
      <c r="I977" s="219"/>
      <c r="J977" s="40"/>
      <c r="K977" s="40"/>
      <c r="L977" s="44"/>
      <c r="M977" s="220"/>
      <c r="N977" s="221"/>
      <c r="O977" s="84"/>
      <c r="P977" s="84"/>
      <c r="Q977" s="84"/>
      <c r="R977" s="84"/>
      <c r="S977" s="84"/>
      <c r="T977" s="85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169</v>
      </c>
      <c r="AU977" s="17" t="s">
        <v>167</v>
      </c>
    </row>
    <row r="978" s="12" customFormat="1" ht="22.8" customHeight="1">
      <c r="A978" s="12"/>
      <c r="B978" s="188"/>
      <c r="C978" s="189"/>
      <c r="D978" s="190" t="s">
        <v>70</v>
      </c>
      <c r="E978" s="202" t="s">
        <v>882</v>
      </c>
      <c r="F978" s="202" t="s">
        <v>883</v>
      </c>
      <c r="G978" s="189"/>
      <c r="H978" s="189"/>
      <c r="I978" s="192"/>
      <c r="J978" s="203">
        <f>BK978</f>
        <v>0</v>
      </c>
      <c r="K978" s="189"/>
      <c r="L978" s="194"/>
      <c r="M978" s="195"/>
      <c r="N978" s="196"/>
      <c r="O978" s="196"/>
      <c r="P978" s="197">
        <f>SUM(P979:P1033)</f>
        <v>0</v>
      </c>
      <c r="Q978" s="196"/>
      <c r="R978" s="197">
        <f>SUM(R979:R1033)</f>
        <v>0.17329549999999999</v>
      </c>
      <c r="S978" s="196"/>
      <c r="T978" s="198">
        <f>SUM(T979:T1033)</f>
        <v>0.49362819999999996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199" t="s">
        <v>167</v>
      </c>
      <c r="AT978" s="200" t="s">
        <v>70</v>
      </c>
      <c r="AU978" s="200" t="s">
        <v>79</v>
      </c>
      <c r="AY978" s="199" t="s">
        <v>157</v>
      </c>
      <c r="BK978" s="201">
        <f>SUM(BK979:BK1033)</f>
        <v>0</v>
      </c>
    </row>
    <row r="979" s="2" customFormat="1" ht="24.15" customHeight="1">
      <c r="A979" s="38"/>
      <c r="B979" s="39"/>
      <c r="C979" s="204" t="s">
        <v>884</v>
      </c>
      <c r="D979" s="204" t="s">
        <v>161</v>
      </c>
      <c r="E979" s="205" t="s">
        <v>885</v>
      </c>
      <c r="F979" s="206" t="s">
        <v>886</v>
      </c>
      <c r="G979" s="207" t="s">
        <v>164</v>
      </c>
      <c r="H979" s="208">
        <v>5.0599999999999996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5.0000000000000002E-05</v>
      </c>
      <c r="R979" s="213">
        <f>Q979*H979</f>
        <v>0.00025299999999999997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314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314</v>
      </c>
      <c r="BM979" s="215" t="s">
        <v>887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888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232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79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472</v>
      </c>
      <c r="G982" s="233"/>
      <c r="H982" s="236">
        <v>5.0599999999999996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79</v>
      </c>
      <c r="AY982" s="242" t="s">
        <v>157</v>
      </c>
    </row>
    <row r="983" s="2" customFormat="1" ht="24.15" customHeight="1">
      <c r="A983" s="38"/>
      <c r="B983" s="39"/>
      <c r="C983" s="204" t="s">
        <v>889</v>
      </c>
      <c r="D983" s="204" t="s">
        <v>161</v>
      </c>
      <c r="E983" s="205" t="s">
        <v>890</v>
      </c>
      <c r="F983" s="206" t="s">
        <v>891</v>
      </c>
      <c r="G983" s="207" t="s">
        <v>274</v>
      </c>
      <c r="H983" s="208">
        <v>6.7999999999999998</v>
      </c>
      <c r="I983" s="209"/>
      <c r="J983" s="210">
        <f>ROUND(I983*H983,2)</f>
        <v>0</v>
      </c>
      <c r="K983" s="206" t="s">
        <v>165</v>
      </c>
      <c r="L983" s="44"/>
      <c r="M983" s="211" t="s">
        <v>19</v>
      </c>
      <c r="N983" s="212" t="s">
        <v>43</v>
      </c>
      <c r="O983" s="84"/>
      <c r="P983" s="213">
        <f>O983*H983</f>
        <v>0</v>
      </c>
      <c r="Q983" s="213">
        <v>0.00034000000000000002</v>
      </c>
      <c r="R983" s="213">
        <f>Q983*H983</f>
        <v>0.0023120000000000003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314</v>
      </c>
      <c r="AT983" s="215" t="s">
        <v>161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314</v>
      </c>
      <c r="BM983" s="215" t="s">
        <v>892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893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232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79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853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79</v>
      </c>
      <c r="AY986" s="242" t="s">
        <v>157</v>
      </c>
    </row>
    <row r="987" s="2" customFormat="1" ht="24.15" customHeight="1">
      <c r="A987" s="38"/>
      <c r="B987" s="39"/>
      <c r="C987" s="254" t="s">
        <v>894</v>
      </c>
      <c r="D987" s="254" t="s">
        <v>201</v>
      </c>
      <c r="E987" s="255" t="s">
        <v>895</v>
      </c>
      <c r="F987" s="256" t="s">
        <v>896</v>
      </c>
      <c r="G987" s="257" t="s">
        <v>274</v>
      </c>
      <c r="H987" s="258">
        <v>7.4800000000000004</v>
      </c>
      <c r="I987" s="259"/>
      <c r="J987" s="260">
        <f>ROUND(I987*H987,2)</f>
        <v>0</v>
      </c>
      <c r="K987" s="256" t="s">
        <v>165</v>
      </c>
      <c r="L987" s="261"/>
      <c r="M987" s="262" t="s">
        <v>19</v>
      </c>
      <c r="N987" s="263" t="s">
        <v>43</v>
      </c>
      <c r="O987" s="84"/>
      <c r="P987" s="213">
        <f>O987*H987</f>
        <v>0</v>
      </c>
      <c r="Q987" s="213">
        <v>0.00097000000000000005</v>
      </c>
      <c r="R987" s="213">
        <f>Q987*H987</f>
        <v>0.0072556000000000009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388</v>
      </c>
      <c r="AT987" s="215" t="s">
        <v>201</v>
      </c>
      <c r="AU987" s="215" t="s">
        <v>167</v>
      </c>
      <c r="AY987" s="17" t="s">
        <v>157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167</v>
      </c>
      <c r="BK987" s="216">
        <f>ROUND(I987*H987,2)</f>
        <v>0</v>
      </c>
      <c r="BL987" s="17" t="s">
        <v>314</v>
      </c>
      <c r="BM987" s="215" t="s">
        <v>897</v>
      </c>
    </row>
    <row r="988" s="2" customFormat="1">
      <c r="A988" s="38"/>
      <c r="B988" s="39"/>
      <c r="C988" s="40"/>
      <c r="D988" s="217" t="s">
        <v>169</v>
      </c>
      <c r="E988" s="40"/>
      <c r="F988" s="218" t="s">
        <v>896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169</v>
      </c>
      <c r="AU988" s="17" t="s">
        <v>167</v>
      </c>
    </row>
    <row r="989" s="13" customFormat="1">
      <c r="A989" s="13"/>
      <c r="B989" s="222"/>
      <c r="C989" s="223"/>
      <c r="D989" s="217" t="s">
        <v>171</v>
      </c>
      <c r="E989" s="224" t="s">
        <v>19</v>
      </c>
      <c r="F989" s="225" t="s">
        <v>232</v>
      </c>
      <c r="G989" s="223"/>
      <c r="H989" s="224" t="s">
        <v>19</v>
      </c>
      <c r="I989" s="226"/>
      <c r="J989" s="223"/>
      <c r="K989" s="223"/>
      <c r="L989" s="227"/>
      <c r="M989" s="228"/>
      <c r="N989" s="229"/>
      <c r="O989" s="229"/>
      <c r="P989" s="229"/>
      <c r="Q989" s="229"/>
      <c r="R989" s="229"/>
      <c r="S989" s="229"/>
      <c r="T989" s="230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1" t="s">
        <v>171</v>
      </c>
      <c r="AU989" s="231" t="s">
        <v>167</v>
      </c>
      <c r="AV989" s="13" t="s">
        <v>79</v>
      </c>
      <c r="AW989" s="13" t="s">
        <v>33</v>
      </c>
      <c r="AX989" s="13" t="s">
        <v>71</v>
      </c>
      <c r="AY989" s="231" t="s">
        <v>157</v>
      </c>
    </row>
    <row r="990" s="14" customFormat="1">
      <c r="A990" s="14"/>
      <c r="B990" s="232"/>
      <c r="C990" s="233"/>
      <c r="D990" s="217" t="s">
        <v>171</v>
      </c>
      <c r="E990" s="234" t="s">
        <v>19</v>
      </c>
      <c r="F990" s="235" t="s">
        <v>853</v>
      </c>
      <c r="G990" s="233"/>
      <c r="H990" s="236">
        <v>6.7999999999999998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171</v>
      </c>
      <c r="AU990" s="242" t="s">
        <v>167</v>
      </c>
      <c r="AV990" s="14" t="s">
        <v>167</v>
      </c>
      <c r="AW990" s="14" t="s">
        <v>33</v>
      </c>
      <c r="AX990" s="14" t="s">
        <v>79</v>
      </c>
      <c r="AY990" s="242" t="s">
        <v>157</v>
      </c>
    </row>
    <row r="991" s="14" customFormat="1">
      <c r="A991" s="14"/>
      <c r="B991" s="232"/>
      <c r="C991" s="233"/>
      <c r="D991" s="217" t="s">
        <v>171</v>
      </c>
      <c r="E991" s="233"/>
      <c r="F991" s="235" t="s">
        <v>898</v>
      </c>
      <c r="G991" s="233"/>
      <c r="H991" s="236">
        <v>7.4800000000000004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2" t="s">
        <v>171</v>
      </c>
      <c r="AU991" s="242" t="s">
        <v>167</v>
      </c>
      <c r="AV991" s="14" t="s">
        <v>167</v>
      </c>
      <c r="AW991" s="14" t="s">
        <v>4</v>
      </c>
      <c r="AX991" s="14" t="s">
        <v>79</v>
      </c>
      <c r="AY991" s="242" t="s">
        <v>157</v>
      </c>
    </row>
    <row r="992" s="2" customFormat="1" ht="37.8" customHeight="1">
      <c r="A992" s="38"/>
      <c r="B992" s="39"/>
      <c r="C992" s="254" t="s">
        <v>899</v>
      </c>
      <c r="D992" s="254" t="s">
        <v>201</v>
      </c>
      <c r="E992" s="255" t="s">
        <v>900</v>
      </c>
      <c r="F992" s="256" t="s">
        <v>901</v>
      </c>
      <c r="G992" s="257" t="s">
        <v>902</v>
      </c>
      <c r="H992" s="258">
        <v>2</v>
      </c>
      <c r="I992" s="259"/>
      <c r="J992" s="260">
        <f>ROUND(I992*H992,2)</f>
        <v>0</v>
      </c>
      <c r="K992" s="256" t="s">
        <v>165</v>
      </c>
      <c r="L992" s="261"/>
      <c r="M992" s="262" t="s">
        <v>19</v>
      </c>
      <c r="N992" s="263" t="s">
        <v>43</v>
      </c>
      <c r="O992" s="84"/>
      <c r="P992" s="213">
        <f>O992*H992</f>
        <v>0</v>
      </c>
      <c r="Q992" s="213">
        <v>0.00038000000000000002</v>
      </c>
      <c r="R992" s="213">
        <f>Q992*H992</f>
        <v>0.00076000000000000004</v>
      </c>
      <c r="S992" s="213">
        <v>0</v>
      </c>
      <c r="T992" s="214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15" t="s">
        <v>388</v>
      </c>
      <c r="AT992" s="215" t="s">
        <v>201</v>
      </c>
      <c r="AU992" s="215" t="s">
        <v>167</v>
      </c>
      <c r="AY992" s="17" t="s">
        <v>157</v>
      </c>
      <c r="BE992" s="216">
        <f>IF(N992="základní",J992,0)</f>
        <v>0</v>
      </c>
      <c r="BF992" s="216">
        <f>IF(N992="snížená",J992,0)</f>
        <v>0</v>
      </c>
      <c r="BG992" s="216">
        <f>IF(N992="zákl. přenesená",J992,0)</f>
        <v>0</v>
      </c>
      <c r="BH992" s="216">
        <f>IF(N992="sníž. přenesená",J992,0)</f>
        <v>0</v>
      </c>
      <c r="BI992" s="216">
        <f>IF(N992="nulová",J992,0)</f>
        <v>0</v>
      </c>
      <c r="BJ992" s="17" t="s">
        <v>167</v>
      </c>
      <c r="BK992" s="216">
        <f>ROUND(I992*H992,2)</f>
        <v>0</v>
      </c>
      <c r="BL992" s="17" t="s">
        <v>314</v>
      </c>
      <c r="BM992" s="215" t="s">
        <v>903</v>
      </c>
    </row>
    <row r="993" s="2" customFormat="1">
      <c r="A993" s="38"/>
      <c r="B993" s="39"/>
      <c r="C993" s="40"/>
      <c r="D993" s="217" t="s">
        <v>169</v>
      </c>
      <c r="E993" s="40"/>
      <c r="F993" s="218" t="s">
        <v>901</v>
      </c>
      <c r="G993" s="40"/>
      <c r="H993" s="40"/>
      <c r="I993" s="219"/>
      <c r="J993" s="40"/>
      <c r="K993" s="40"/>
      <c r="L993" s="44"/>
      <c r="M993" s="220"/>
      <c r="N993" s="221"/>
      <c r="O993" s="84"/>
      <c r="P993" s="84"/>
      <c r="Q993" s="84"/>
      <c r="R993" s="84"/>
      <c r="S993" s="84"/>
      <c r="T993" s="85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T993" s="17" t="s">
        <v>169</v>
      </c>
      <c r="AU993" s="17" t="s">
        <v>167</v>
      </c>
    </row>
    <row r="994" s="14" customFormat="1">
      <c r="A994" s="14"/>
      <c r="B994" s="232"/>
      <c r="C994" s="233"/>
      <c r="D994" s="217" t="s">
        <v>171</v>
      </c>
      <c r="E994" s="233"/>
      <c r="F994" s="235" t="s">
        <v>904</v>
      </c>
      <c r="G994" s="233"/>
      <c r="H994" s="236">
        <v>2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171</v>
      </c>
      <c r="AU994" s="242" t="s">
        <v>167</v>
      </c>
      <c r="AV994" s="14" t="s">
        <v>167</v>
      </c>
      <c r="AW994" s="14" t="s">
        <v>4</v>
      </c>
      <c r="AX994" s="14" t="s">
        <v>79</v>
      </c>
      <c r="AY994" s="242" t="s">
        <v>157</v>
      </c>
    </row>
    <row r="995" s="2" customFormat="1" ht="14.4" customHeight="1">
      <c r="A995" s="38"/>
      <c r="B995" s="39"/>
      <c r="C995" s="204" t="s">
        <v>905</v>
      </c>
      <c r="D995" s="204" t="s">
        <v>161</v>
      </c>
      <c r="E995" s="205" t="s">
        <v>906</v>
      </c>
      <c r="F995" s="206" t="s">
        <v>907</v>
      </c>
      <c r="G995" s="207" t="s">
        <v>164</v>
      </c>
      <c r="H995" s="208">
        <v>5.0599999999999996</v>
      </c>
      <c r="I995" s="209"/>
      <c r="J995" s="210">
        <f>ROUND(I995*H995,2)</f>
        <v>0</v>
      </c>
      <c r="K995" s="206" t="s">
        <v>165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0.00029999999999999997</v>
      </c>
      <c r="R995" s="213">
        <f>Q995*H995</f>
        <v>0.0015179999999999998</v>
      </c>
      <c r="S995" s="213">
        <v>0</v>
      </c>
      <c r="T995" s="214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314</v>
      </c>
      <c r="AT995" s="215" t="s">
        <v>161</v>
      </c>
      <c r="AU995" s="215" t="s">
        <v>167</v>
      </c>
      <c r="AY995" s="17" t="s">
        <v>157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167</v>
      </c>
      <c r="BK995" s="216">
        <f>ROUND(I995*H995,2)</f>
        <v>0</v>
      </c>
      <c r="BL995" s="17" t="s">
        <v>314</v>
      </c>
      <c r="BM995" s="215" t="s">
        <v>908</v>
      </c>
    </row>
    <row r="996" s="2" customFormat="1">
      <c r="A996" s="38"/>
      <c r="B996" s="39"/>
      <c r="C996" s="40"/>
      <c r="D996" s="217" t="s">
        <v>169</v>
      </c>
      <c r="E996" s="40"/>
      <c r="F996" s="218" t="s">
        <v>909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169</v>
      </c>
      <c r="AU996" s="17" t="s">
        <v>167</v>
      </c>
    </row>
    <row r="997" s="13" customFormat="1">
      <c r="A997" s="13"/>
      <c r="B997" s="222"/>
      <c r="C997" s="223"/>
      <c r="D997" s="217" t="s">
        <v>171</v>
      </c>
      <c r="E997" s="224" t="s">
        <v>19</v>
      </c>
      <c r="F997" s="225" t="s">
        <v>232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171</v>
      </c>
      <c r="AU997" s="231" t="s">
        <v>167</v>
      </c>
      <c r="AV997" s="13" t="s">
        <v>79</v>
      </c>
      <c r="AW997" s="13" t="s">
        <v>33</v>
      </c>
      <c r="AX997" s="13" t="s">
        <v>71</v>
      </c>
      <c r="AY997" s="231" t="s">
        <v>157</v>
      </c>
    </row>
    <row r="998" s="14" customFormat="1">
      <c r="A998" s="14"/>
      <c r="B998" s="232"/>
      <c r="C998" s="233"/>
      <c r="D998" s="217" t="s">
        <v>171</v>
      </c>
      <c r="E998" s="234" t="s">
        <v>19</v>
      </c>
      <c r="F998" s="235" t="s">
        <v>472</v>
      </c>
      <c r="G998" s="233"/>
      <c r="H998" s="236">
        <v>5.0599999999999996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171</v>
      </c>
      <c r="AU998" s="242" t="s">
        <v>167</v>
      </c>
      <c r="AV998" s="14" t="s">
        <v>167</v>
      </c>
      <c r="AW998" s="14" t="s">
        <v>33</v>
      </c>
      <c r="AX998" s="14" t="s">
        <v>79</v>
      </c>
      <c r="AY998" s="242" t="s">
        <v>157</v>
      </c>
    </row>
    <row r="999" s="2" customFormat="1" ht="24.15" customHeight="1">
      <c r="A999" s="38"/>
      <c r="B999" s="39"/>
      <c r="C999" s="204" t="s">
        <v>910</v>
      </c>
      <c r="D999" s="204" t="s">
        <v>161</v>
      </c>
      <c r="E999" s="205" t="s">
        <v>911</v>
      </c>
      <c r="F999" s="206" t="s">
        <v>912</v>
      </c>
      <c r="G999" s="207" t="s">
        <v>274</v>
      </c>
      <c r="H999" s="208">
        <v>6.2000000000000002</v>
      </c>
      <c r="I999" s="209"/>
      <c r="J999" s="210">
        <f>ROUND(I999*H999,2)</f>
        <v>0</v>
      </c>
      <c r="K999" s="206" t="s">
        <v>165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</v>
      </c>
      <c r="R999" s="213">
        <f>Q999*H999</f>
        <v>0</v>
      </c>
      <c r="S999" s="213">
        <v>0.01174</v>
      </c>
      <c r="T999" s="214">
        <f>S999*H999</f>
        <v>0.072788000000000005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314</v>
      </c>
      <c r="AT999" s="215" t="s">
        <v>161</v>
      </c>
      <c r="AU999" s="215" t="s">
        <v>167</v>
      </c>
      <c r="AY999" s="17" t="s">
        <v>157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167</v>
      </c>
      <c r="BK999" s="216">
        <f>ROUND(I999*H999,2)</f>
        <v>0</v>
      </c>
      <c r="BL999" s="17" t="s">
        <v>314</v>
      </c>
      <c r="BM999" s="215" t="s">
        <v>913</v>
      </c>
    </row>
    <row r="1000" s="2" customFormat="1">
      <c r="A1000" s="38"/>
      <c r="B1000" s="39"/>
      <c r="C1000" s="40"/>
      <c r="D1000" s="217" t="s">
        <v>169</v>
      </c>
      <c r="E1000" s="40"/>
      <c r="F1000" s="218" t="s">
        <v>912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169</v>
      </c>
      <c r="AU1000" s="17" t="s">
        <v>167</v>
      </c>
    </row>
    <row r="1001" s="13" customFormat="1">
      <c r="A1001" s="13"/>
      <c r="B1001" s="222"/>
      <c r="C1001" s="223"/>
      <c r="D1001" s="217" t="s">
        <v>171</v>
      </c>
      <c r="E1001" s="224" t="s">
        <v>19</v>
      </c>
      <c r="F1001" s="225" t="s">
        <v>616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171</v>
      </c>
      <c r="AU1001" s="231" t="s">
        <v>167</v>
      </c>
      <c r="AV1001" s="13" t="s">
        <v>79</v>
      </c>
      <c r="AW1001" s="13" t="s">
        <v>33</v>
      </c>
      <c r="AX1001" s="13" t="s">
        <v>71</v>
      </c>
      <c r="AY1001" s="231" t="s">
        <v>157</v>
      </c>
    </row>
    <row r="1002" s="14" customFormat="1">
      <c r="A1002" s="14"/>
      <c r="B1002" s="232"/>
      <c r="C1002" s="233"/>
      <c r="D1002" s="217" t="s">
        <v>171</v>
      </c>
      <c r="E1002" s="234" t="s">
        <v>19</v>
      </c>
      <c r="F1002" s="235" t="s">
        <v>914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33</v>
      </c>
      <c r="AX1002" s="14" t="s">
        <v>79</v>
      </c>
      <c r="AY1002" s="242" t="s">
        <v>157</v>
      </c>
    </row>
    <row r="1003" s="2" customFormat="1" ht="24.15" customHeight="1">
      <c r="A1003" s="38"/>
      <c r="B1003" s="39"/>
      <c r="C1003" s="204" t="s">
        <v>915</v>
      </c>
      <c r="D1003" s="204" t="s">
        <v>161</v>
      </c>
      <c r="E1003" s="205" t="s">
        <v>916</v>
      </c>
      <c r="F1003" s="206" t="s">
        <v>917</v>
      </c>
      <c r="G1003" s="207" t="s">
        <v>274</v>
      </c>
      <c r="H1003" s="208">
        <v>6.2000000000000002</v>
      </c>
      <c r="I1003" s="209"/>
      <c r="J1003" s="210">
        <f>ROUND(I1003*H1003,2)</f>
        <v>0</v>
      </c>
      <c r="K1003" s="206" t="s">
        <v>165</v>
      </c>
      <c r="L1003" s="44"/>
      <c r="M1003" s="211" t="s">
        <v>19</v>
      </c>
      <c r="N1003" s="212" t="s">
        <v>43</v>
      </c>
      <c r="O1003" s="84"/>
      <c r="P1003" s="213">
        <f>O1003*H1003</f>
        <v>0</v>
      </c>
      <c r="Q1003" s="213">
        <v>0.00073999999999999999</v>
      </c>
      <c r="R1003" s="213">
        <f>Q1003*H1003</f>
        <v>0.0045880000000000001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314</v>
      </c>
      <c r="AT1003" s="215" t="s">
        <v>161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314</v>
      </c>
      <c r="BM1003" s="215" t="s">
        <v>918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919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3" customFormat="1">
      <c r="A1005" s="13"/>
      <c r="B1005" s="222"/>
      <c r="C1005" s="223"/>
      <c r="D1005" s="217" t="s">
        <v>171</v>
      </c>
      <c r="E1005" s="224" t="s">
        <v>19</v>
      </c>
      <c r="F1005" s="225" t="s">
        <v>616</v>
      </c>
      <c r="G1005" s="223"/>
      <c r="H1005" s="224" t="s">
        <v>19</v>
      </c>
      <c r="I1005" s="226"/>
      <c r="J1005" s="223"/>
      <c r="K1005" s="223"/>
      <c r="L1005" s="227"/>
      <c r="M1005" s="228"/>
      <c r="N1005" s="229"/>
      <c r="O1005" s="229"/>
      <c r="P1005" s="229"/>
      <c r="Q1005" s="229"/>
      <c r="R1005" s="229"/>
      <c r="S1005" s="229"/>
      <c r="T1005" s="23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1" t="s">
        <v>171</v>
      </c>
      <c r="AU1005" s="231" t="s">
        <v>167</v>
      </c>
      <c r="AV1005" s="13" t="s">
        <v>79</v>
      </c>
      <c r="AW1005" s="13" t="s">
        <v>33</v>
      </c>
      <c r="AX1005" s="13" t="s">
        <v>71</v>
      </c>
      <c r="AY1005" s="231" t="s">
        <v>157</v>
      </c>
    </row>
    <row r="1006" s="14" customFormat="1">
      <c r="A1006" s="14"/>
      <c r="B1006" s="232"/>
      <c r="C1006" s="233"/>
      <c r="D1006" s="217" t="s">
        <v>171</v>
      </c>
      <c r="E1006" s="234" t="s">
        <v>19</v>
      </c>
      <c r="F1006" s="235" t="s">
        <v>914</v>
      </c>
      <c r="G1006" s="233"/>
      <c r="H1006" s="236">
        <v>6.2000000000000002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171</v>
      </c>
      <c r="AU1006" s="242" t="s">
        <v>167</v>
      </c>
      <c r="AV1006" s="14" t="s">
        <v>167</v>
      </c>
      <c r="AW1006" s="14" t="s">
        <v>33</v>
      </c>
      <c r="AX1006" s="14" t="s">
        <v>79</v>
      </c>
      <c r="AY1006" s="242" t="s">
        <v>157</v>
      </c>
    </row>
    <row r="1007" s="2" customFormat="1" ht="24.15" customHeight="1">
      <c r="A1007" s="38"/>
      <c r="B1007" s="39"/>
      <c r="C1007" s="254" t="s">
        <v>920</v>
      </c>
      <c r="D1007" s="254" t="s">
        <v>201</v>
      </c>
      <c r="E1007" s="255" t="s">
        <v>921</v>
      </c>
      <c r="F1007" s="256" t="s">
        <v>922</v>
      </c>
      <c r="G1007" s="257" t="s">
        <v>746</v>
      </c>
      <c r="H1007" s="258">
        <v>22.734000000000002</v>
      </c>
      <c r="I1007" s="259"/>
      <c r="J1007" s="260">
        <f>ROUND(I1007*H1007,2)</f>
        <v>0</v>
      </c>
      <c r="K1007" s="256" t="s">
        <v>165</v>
      </c>
      <c r="L1007" s="261"/>
      <c r="M1007" s="262" t="s">
        <v>19</v>
      </c>
      <c r="N1007" s="263" t="s">
        <v>43</v>
      </c>
      <c r="O1007" s="84"/>
      <c r="P1007" s="213">
        <f>O1007*H1007</f>
        <v>0</v>
      </c>
      <c r="Q1007" s="213">
        <v>0.00044999999999999999</v>
      </c>
      <c r="R1007" s="213">
        <f>Q1007*H1007</f>
        <v>0.010230300000000001</v>
      </c>
      <c r="S1007" s="213">
        <v>0</v>
      </c>
      <c r="T1007" s="214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388</v>
      </c>
      <c r="AT1007" s="215" t="s">
        <v>201</v>
      </c>
      <c r="AU1007" s="215" t="s">
        <v>167</v>
      </c>
      <c r="AY1007" s="17" t="s">
        <v>157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167</v>
      </c>
      <c r="BK1007" s="216">
        <f>ROUND(I1007*H1007,2)</f>
        <v>0</v>
      </c>
      <c r="BL1007" s="17" t="s">
        <v>314</v>
      </c>
      <c r="BM1007" s="215" t="s">
        <v>923</v>
      </c>
    </row>
    <row r="1008" s="2" customFormat="1">
      <c r="A1008" s="38"/>
      <c r="B1008" s="39"/>
      <c r="C1008" s="40"/>
      <c r="D1008" s="217" t="s">
        <v>169</v>
      </c>
      <c r="E1008" s="40"/>
      <c r="F1008" s="218" t="s">
        <v>922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169</v>
      </c>
      <c r="AU1008" s="17" t="s">
        <v>167</v>
      </c>
    </row>
    <row r="1009" s="14" customFormat="1">
      <c r="A1009" s="14"/>
      <c r="B1009" s="232"/>
      <c r="C1009" s="233"/>
      <c r="D1009" s="217" t="s">
        <v>171</v>
      </c>
      <c r="E1009" s="234" t="s">
        <v>19</v>
      </c>
      <c r="F1009" s="235" t="s">
        <v>924</v>
      </c>
      <c r="G1009" s="233"/>
      <c r="H1009" s="236">
        <v>20.667000000000002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171</v>
      </c>
      <c r="AU1009" s="242" t="s">
        <v>167</v>
      </c>
      <c r="AV1009" s="14" t="s">
        <v>167</v>
      </c>
      <c r="AW1009" s="14" t="s">
        <v>33</v>
      </c>
      <c r="AX1009" s="14" t="s">
        <v>79</v>
      </c>
      <c r="AY1009" s="242" t="s">
        <v>157</v>
      </c>
    </row>
    <row r="1010" s="14" customFormat="1">
      <c r="A1010" s="14"/>
      <c r="B1010" s="232"/>
      <c r="C1010" s="233"/>
      <c r="D1010" s="217" t="s">
        <v>171</v>
      </c>
      <c r="E1010" s="233"/>
      <c r="F1010" s="235" t="s">
        <v>925</v>
      </c>
      <c r="G1010" s="233"/>
      <c r="H1010" s="236">
        <v>22.734000000000002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171</v>
      </c>
      <c r="AU1010" s="242" t="s">
        <v>167</v>
      </c>
      <c r="AV1010" s="14" t="s">
        <v>167</v>
      </c>
      <c r="AW1010" s="14" t="s">
        <v>4</v>
      </c>
      <c r="AX1010" s="14" t="s">
        <v>79</v>
      </c>
      <c r="AY1010" s="242" t="s">
        <v>157</v>
      </c>
    </row>
    <row r="1011" s="2" customFormat="1" ht="24.15" customHeight="1">
      <c r="A1011" s="38"/>
      <c r="B1011" s="39"/>
      <c r="C1011" s="204" t="s">
        <v>926</v>
      </c>
      <c r="D1011" s="204" t="s">
        <v>161</v>
      </c>
      <c r="E1011" s="205" t="s">
        <v>927</v>
      </c>
      <c r="F1011" s="206" t="s">
        <v>928</v>
      </c>
      <c r="G1011" s="207" t="s">
        <v>164</v>
      </c>
      <c r="H1011" s="208">
        <v>5.0599999999999996</v>
      </c>
      <c r="I1011" s="209"/>
      <c r="J1011" s="210">
        <f>ROUND(I1011*H1011,2)</f>
        <v>0</v>
      </c>
      <c r="K1011" s="206" t="s">
        <v>165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</v>
      </c>
      <c r="R1011" s="213">
        <f>Q1011*H1011</f>
        <v>0</v>
      </c>
      <c r="S1011" s="213">
        <v>0.083169999999999994</v>
      </c>
      <c r="T1011" s="214">
        <f>S1011*H1011</f>
        <v>0.42084019999999994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314</v>
      </c>
      <c r="AT1011" s="215" t="s">
        <v>161</v>
      </c>
      <c r="AU1011" s="215" t="s">
        <v>167</v>
      </c>
      <c r="AY1011" s="17" t="s">
        <v>157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167</v>
      </c>
      <c r="BK1011" s="216">
        <f>ROUND(I1011*H1011,2)</f>
        <v>0</v>
      </c>
      <c r="BL1011" s="17" t="s">
        <v>314</v>
      </c>
      <c r="BM1011" s="215" t="s">
        <v>929</v>
      </c>
    </row>
    <row r="1012" s="2" customFormat="1">
      <c r="A1012" s="38"/>
      <c r="B1012" s="39"/>
      <c r="C1012" s="40"/>
      <c r="D1012" s="217" t="s">
        <v>169</v>
      </c>
      <c r="E1012" s="40"/>
      <c r="F1012" s="218" t="s">
        <v>928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169</v>
      </c>
      <c r="AU1012" s="17" t="s">
        <v>167</v>
      </c>
    </row>
    <row r="1013" s="13" customFormat="1">
      <c r="A1013" s="13"/>
      <c r="B1013" s="222"/>
      <c r="C1013" s="223"/>
      <c r="D1013" s="217" t="s">
        <v>171</v>
      </c>
      <c r="E1013" s="224" t="s">
        <v>19</v>
      </c>
      <c r="F1013" s="225" t="s">
        <v>232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171</v>
      </c>
      <c r="AU1013" s="231" t="s">
        <v>167</v>
      </c>
      <c r="AV1013" s="13" t="s">
        <v>79</v>
      </c>
      <c r="AW1013" s="13" t="s">
        <v>33</v>
      </c>
      <c r="AX1013" s="13" t="s">
        <v>71</v>
      </c>
      <c r="AY1013" s="231" t="s">
        <v>157</v>
      </c>
    </row>
    <row r="1014" s="14" customFormat="1">
      <c r="A1014" s="14"/>
      <c r="B1014" s="232"/>
      <c r="C1014" s="233"/>
      <c r="D1014" s="217" t="s">
        <v>171</v>
      </c>
      <c r="E1014" s="234" t="s">
        <v>19</v>
      </c>
      <c r="F1014" s="235" t="s">
        <v>472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171</v>
      </c>
      <c r="AU1014" s="242" t="s">
        <v>167</v>
      </c>
      <c r="AV1014" s="14" t="s">
        <v>167</v>
      </c>
      <c r="AW1014" s="14" t="s">
        <v>33</v>
      </c>
      <c r="AX1014" s="14" t="s">
        <v>79</v>
      </c>
      <c r="AY1014" s="242" t="s">
        <v>157</v>
      </c>
    </row>
    <row r="1015" s="2" customFormat="1" ht="37.8" customHeight="1">
      <c r="A1015" s="38"/>
      <c r="B1015" s="39"/>
      <c r="C1015" s="204" t="s">
        <v>930</v>
      </c>
      <c r="D1015" s="204" t="s">
        <v>161</v>
      </c>
      <c r="E1015" s="205" t="s">
        <v>931</v>
      </c>
      <c r="F1015" s="206" t="s">
        <v>932</v>
      </c>
      <c r="G1015" s="207" t="s">
        <v>164</v>
      </c>
      <c r="H1015" s="208">
        <v>5.0599999999999996</v>
      </c>
      <c r="I1015" s="209"/>
      <c r="J1015" s="210">
        <f>ROUND(I1015*H1015,2)</f>
        <v>0</v>
      </c>
      <c r="K1015" s="206" t="s">
        <v>165</v>
      </c>
      <c r="L1015" s="44"/>
      <c r="M1015" s="211" t="s">
        <v>19</v>
      </c>
      <c r="N1015" s="212" t="s">
        <v>43</v>
      </c>
      <c r="O1015" s="84"/>
      <c r="P1015" s="213">
        <f>O1015*H1015</f>
        <v>0</v>
      </c>
      <c r="Q1015" s="213">
        <v>0.0068900000000000003</v>
      </c>
      <c r="R1015" s="213">
        <f>Q1015*H1015</f>
        <v>0.034863399999999996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314</v>
      </c>
      <c r="AT1015" s="215" t="s">
        <v>161</v>
      </c>
      <c r="AU1015" s="215" t="s">
        <v>167</v>
      </c>
      <c r="AY1015" s="17" t="s">
        <v>157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167</v>
      </c>
      <c r="BK1015" s="216">
        <f>ROUND(I1015*H1015,2)</f>
        <v>0</v>
      </c>
      <c r="BL1015" s="17" t="s">
        <v>314</v>
      </c>
      <c r="BM1015" s="215" t="s">
        <v>933</v>
      </c>
    </row>
    <row r="1016" s="2" customFormat="1">
      <c r="A1016" s="38"/>
      <c r="B1016" s="39"/>
      <c r="C1016" s="40"/>
      <c r="D1016" s="217" t="s">
        <v>169</v>
      </c>
      <c r="E1016" s="40"/>
      <c r="F1016" s="218" t="s">
        <v>934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169</v>
      </c>
      <c r="AU1016" s="17" t="s">
        <v>167</v>
      </c>
    </row>
    <row r="1017" s="13" customFormat="1">
      <c r="A1017" s="13"/>
      <c r="B1017" s="222"/>
      <c r="C1017" s="223"/>
      <c r="D1017" s="217" t="s">
        <v>171</v>
      </c>
      <c r="E1017" s="224" t="s">
        <v>19</v>
      </c>
      <c r="F1017" s="225" t="s">
        <v>232</v>
      </c>
      <c r="G1017" s="223"/>
      <c r="H1017" s="224" t="s">
        <v>19</v>
      </c>
      <c r="I1017" s="226"/>
      <c r="J1017" s="223"/>
      <c r="K1017" s="223"/>
      <c r="L1017" s="227"/>
      <c r="M1017" s="228"/>
      <c r="N1017" s="229"/>
      <c r="O1017" s="229"/>
      <c r="P1017" s="229"/>
      <c r="Q1017" s="229"/>
      <c r="R1017" s="229"/>
      <c r="S1017" s="229"/>
      <c r="T1017" s="23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1" t="s">
        <v>171</v>
      </c>
      <c r="AU1017" s="231" t="s">
        <v>167</v>
      </c>
      <c r="AV1017" s="13" t="s">
        <v>79</v>
      </c>
      <c r="AW1017" s="13" t="s">
        <v>33</v>
      </c>
      <c r="AX1017" s="13" t="s">
        <v>71</v>
      </c>
      <c r="AY1017" s="231" t="s">
        <v>157</v>
      </c>
    </row>
    <row r="1018" s="14" customFormat="1">
      <c r="A1018" s="14"/>
      <c r="B1018" s="232"/>
      <c r="C1018" s="233"/>
      <c r="D1018" s="217" t="s">
        <v>171</v>
      </c>
      <c r="E1018" s="234" t="s">
        <v>19</v>
      </c>
      <c r="F1018" s="235" t="s">
        <v>472</v>
      </c>
      <c r="G1018" s="233"/>
      <c r="H1018" s="236">
        <v>5.0599999999999996</v>
      </c>
      <c r="I1018" s="237"/>
      <c r="J1018" s="233"/>
      <c r="K1018" s="233"/>
      <c r="L1018" s="238"/>
      <c r="M1018" s="239"/>
      <c r="N1018" s="240"/>
      <c r="O1018" s="240"/>
      <c r="P1018" s="240"/>
      <c r="Q1018" s="240"/>
      <c r="R1018" s="240"/>
      <c r="S1018" s="240"/>
      <c r="T1018" s="241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2" t="s">
        <v>171</v>
      </c>
      <c r="AU1018" s="242" t="s">
        <v>167</v>
      </c>
      <c r="AV1018" s="14" t="s">
        <v>167</v>
      </c>
      <c r="AW1018" s="14" t="s">
        <v>33</v>
      </c>
      <c r="AX1018" s="14" t="s">
        <v>79</v>
      </c>
      <c r="AY1018" s="242" t="s">
        <v>157</v>
      </c>
    </row>
    <row r="1019" s="2" customFormat="1" ht="37.8" customHeight="1">
      <c r="A1019" s="38"/>
      <c r="B1019" s="39"/>
      <c r="C1019" s="254" t="s">
        <v>935</v>
      </c>
      <c r="D1019" s="254" t="s">
        <v>201</v>
      </c>
      <c r="E1019" s="255" t="s">
        <v>936</v>
      </c>
      <c r="F1019" s="256" t="s">
        <v>937</v>
      </c>
      <c r="G1019" s="257" t="s">
        <v>164</v>
      </c>
      <c r="H1019" s="258">
        <v>5.5659999999999998</v>
      </c>
      <c r="I1019" s="259"/>
      <c r="J1019" s="260">
        <f>ROUND(I1019*H1019,2)</f>
        <v>0</v>
      </c>
      <c r="K1019" s="256" t="s">
        <v>165</v>
      </c>
      <c r="L1019" s="261"/>
      <c r="M1019" s="262" t="s">
        <v>19</v>
      </c>
      <c r="N1019" s="263" t="s">
        <v>43</v>
      </c>
      <c r="O1019" s="84"/>
      <c r="P1019" s="213">
        <f>O1019*H1019</f>
        <v>0</v>
      </c>
      <c r="Q1019" s="213">
        <v>0.019199999999999998</v>
      </c>
      <c r="R1019" s="213">
        <f>Q1019*H1019</f>
        <v>0.10686719999999998</v>
      </c>
      <c r="S1019" s="213">
        <v>0</v>
      </c>
      <c r="T1019" s="214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15" t="s">
        <v>388</v>
      </c>
      <c r="AT1019" s="215" t="s">
        <v>201</v>
      </c>
      <c r="AU1019" s="215" t="s">
        <v>167</v>
      </c>
      <c r="AY1019" s="17" t="s">
        <v>157</v>
      </c>
      <c r="BE1019" s="216">
        <f>IF(N1019="základní",J1019,0)</f>
        <v>0</v>
      </c>
      <c r="BF1019" s="216">
        <f>IF(N1019="snížená",J1019,0)</f>
        <v>0</v>
      </c>
      <c r="BG1019" s="216">
        <f>IF(N1019="zákl. přenesená",J1019,0)</f>
        <v>0</v>
      </c>
      <c r="BH1019" s="216">
        <f>IF(N1019="sníž. přenesená",J1019,0)</f>
        <v>0</v>
      </c>
      <c r="BI1019" s="216">
        <f>IF(N1019="nulová",J1019,0)</f>
        <v>0</v>
      </c>
      <c r="BJ1019" s="17" t="s">
        <v>167</v>
      </c>
      <c r="BK1019" s="216">
        <f>ROUND(I1019*H1019,2)</f>
        <v>0</v>
      </c>
      <c r="BL1019" s="17" t="s">
        <v>314</v>
      </c>
      <c r="BM1019" s="215" t="s">
        <v>938</v>
      </c>
    </row>
    <row r="1020" s="2" customFormat="1">
      <c r="A1020" s="38"/>
      <c r="B1020" s="39"/>
      <c r="C1020" s="40"/>
      <c r="D1020" s="217" t="s">
        <v>169</v>
      </c>
      <c r="E1020" s="40"/>
      <c r="F1020" s="218" t="s">
        <v>937</v>
      </c>
      <c r="G1020" s="40"/>
      <c r="H1020" s="40"/>
      <c r="I1020" s="219"/>
      <c r="J1020" s="40"/>
      <c r="K1020" s="40"/>
      <c r="L1020" s="44"/>
      <c r="M1020" s="220"/>
      <c r="N1020" s="221"/>
      <c r="O1020" s="84"/>
      <c r="P1020" s="84"/>
      <c r="Q1020" s="84"/>
      <c r="R1020" s="84"/>
      <c r="S1020" s="84"/>
      <c r="T1020" s="85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169</v>
      </c>
      <c r="AU1020" s="17" t="s">
        <v>167</v>
      </c>
    </row>
    <row r="1021" s="14" customFormat="1">
      <c r="A1021" s="14"/>
      <c r="B1021" s="232"/>
      <c r="C1021" s="233"/>
      <c r="D1021" s="217" t="s">
        <v>171</v>
      </c>
      <c r="E1021" s="233"/>
      <c r="F1021" s="235" t="s">
        <v>939</v>
      </c>
      <c r="G1021" s="233"/>
      <c r="H1021" s="236">
        <v>5.5659999999999998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171</v>
      </c>
      <c r="AU1021" s="242" t="s">
        <v>167</v>
      </c>
      <c r="AV1021" s="14" t="s">
        <v>167</v>
      </c>
      <c r="AW1021" s="14" t="s">
        <v>4</v>
      </c>
      <c r="AX1021" s="14" t="s">
        <v>79</v>
      </c>
      <c r="AY1021" s="242" t="s">
        <v>157</v>
      </c>
    </row>
    <row r="1022" s="2" customFormat="1" ht="14.4" customHeight="1">
      <c r="A1022" s="38"/>
      <c r="B1022" s="39"/>
      <c r="C1022" s="204" t="s">
        <v>940</v>
      </c>
      <c r="D1022" s="204" t="s">
        <v>161</v>
      </c>
      <c r="E1022" s="205" t="s">
        <v>941</v>
      </c>
      <c r="F1022" s="206" t="s">
        <v>942</v>
      </c>
      <c r="G1022" s="207" t="s">
        <v>746</v>
      </c>
      <c r="H1022" s="208">
        <v>2</v>
      </c>
      <c r="I1022" s="209"/>
      <c r="J1022" s="210">
        <f>ROUND(I1022*H1022,2)</f>
        <v>0</v>
      </c>
      <c r="K1022" s="206" t="s">
        <v>165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0.00021000000000000001</v>
      </c>
      <c r="R1022" s="213">
        <f>Q1022*H1022</f>
        <v>0.00042000000000000002</v>
      </c>
      <c r="S1022" s="213">
        <v>0</v>
      </c>
      <c r="T1022" s="214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314</v>
      </c>
      <c r="AT1022" s="215" t="s">
        <v>161</v>
      </c>
      <c r="AU1022" s="215" t="s">
        <v>167</v>
      </c>
      <c r="AY1022" s="17" t="s">
        <v>157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167</v>
      </c>
      <c r="BK1022" s="216">
        <f>ROUND(I1022*H1022,2)</f>
        <v>0</v>
      </c>
      <c r="BL1022" s="17" t="s">
        <v>314</v>
      </c>
      <c r="BM1022" s="215" t="s">
        <v>943</v>
      </c>
    </row>
    <row r="1023" s="2" customFormat="1">
      <c r="A1023" s="38"/>
      <c r="B1023" s="39"/>
      <c r="C1023" s="40"/>
      <c r="D1023" s="217" t="s">
        <v>169</v>
      </c>
      <c r="E1023" s="40"/>
      <c r="F1023" s="218" t="s">
        <v>944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169</v>
      </c>
      <c r="AU1023" s="17" t="s">
        <v>167</v>
      </c>
    </row>
    <row r="1024" s="2" customFormat="1" ht="14.4" customHeight="1">
      <c r="A1024" s="38"/>
      <c r="B1024" s="39"/>
      <c r="C1024" s="204" t="s">
        <v>945</v>
      </c>
      <c r="D1024" s="204" t="s">
        <v>161</v>
      </c>
      <c r="E1024" s="205" t="s">
        <v>946</v>
      </c>
      <c r="F1024" s="206" t="s">
        <v>947</v>
      </c>
      <c r="G1024" s="207" t="s">
        <v>274</v>
      </c>
      <c r="H1024" s="208">
        <v>6.2000000000000002</v>
      </c>
      <c r="I1024" s="209"/>
      <c r="J1024" s="210">
        <f>ROUND(I1024*H1024,2)</f>
        <v>0</v>
      </c>
      <c r="K1024" s="206" t="s">
        <v>165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0.00032000000000000003</v>
      </c>
      <c r="R1024" s="213">
        <f>Q1024*H1024</f>
        <v>0.0019840000000000001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314</v>
      </c>
      <c r="AT1024" s="215" t="s">
        <v>161</v>
      </c>
      <c r="AU1024" s="215" t="s">
        <v>167</v>
      </c>
      <c r="AY1024" s="17" t="s">
        <v>157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167</v>
      </c>
      <c r="BK1024" s="216">
        <f>ROUND(I1024*H1024,2)</f>
        <v>0</v>
      </c>
      <c r="BL1024" s="17" t="s">
        <v>314</v>
      </c>
      <c r="BM1024" s="215" t="s">
        <v>948</v>
      </c>
    </row>
    <row r="1025" s="2" customFormat="1">
      <c r="A1025" s="38"/>
      <c r="B1025" s="39"/>
      <c r="C1025" s="40"/>
      <c r="D1025" s="217" t="s">
        <v>169</v>
      </c>
      <c r="E1025" s="40"/>
      <c r="F1025" s="218" t="s">
        <v>949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169</v>
      </c>
      <c r="AU1025" s="17" t="s">
        <v>167</v>
      </c>
    </row>
    <row r="1026" s="13" customFormat="1">
      <c r="A1026" s="13"/>
      <c r="B1026" s="222"/>
      <c r="C1026" s="223"/>
      <c r="D1026" s="217" t="s">
        <v>171</v>
      </c>
      <c r="E1026" s="224" t="s">
        <v>19</v>
      </c>
      <c r="F1026" s="225" t="s">
        <v>616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171</v>
      </c>
      <c r="AU1026" s="231" t="s">
        <v>167</v>
      </c>
      <c r="AV1026" s="13" t="s">
        <v>79</v>
      </c>
      <c r="AW1026" s="13" t="s">
        <v>33</v>
      </c>
      <c r="AX1026" s="13" t="s">
        <v>71</v>
      </c>
      <c r="AY1026" s="231" t="s">
        <v>157</v>
      </c>
    </row>
    <row r="1027" s="14" customFormat="1">
      <c r="A1027" s="14"/>
      <c r="B1027" s="232"/>
      <c r="C1027" s="233"/>
      <c r="D1027" s="217" t="s">
        <v>171</v>
      </c>
      <c r="E1027" s="234" t="s">
        <v>19</v>
      </c>
      <c r="F1027" s="235" t="s">
        <v>914</v>
      </c>
      <c r="G1027" s="233"/>
      <c r="H1027" s="236">
        <v>6.2000000000000002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171</v>
      </c>
      <c r="AU1027" s="242" t="s">
        <v>167</v>
      </c>
      <c r="AV1027" s="14" t="s">
        <v>167</v>
      </c>
      <c r="AW1027" s="14" t="s">
        <v>33</v>
      </c>
      <c r="AX1027" s="14" t="s">
        <v>79</v>
      </c>
      <c r="AY1027" s="242" t="s">
        <v>157</v>
      </c>
    </row>
    <row r="1028" s="2" customFormat="1" ht="24.15" customHeight="1">
      <c r="A1028" s="38"/>
      <c r="B1028" s="39"/>
      <c r="C1028" s="204" t="s">
        <v>950</v>
      </c>
      <c r="D1028" s="204" t="s">
        <v>161</v>
      </c>
      <c r="E1028" s="205" t="s">
        <v>951</v>
      </c>
      <c r="F1028" s="206" t="s">
        <v>952</v>
      </c>
      <c r="G1028" s="207" t="s">
        <v>274</v>
      </c>
      <c r="H1028" s="208">
        <v>6.7999999999999998</v>
      </c>
      <c r="I1028" s="209"/>
      <c r="J1028" s="210">
        <f>ROUND(I1028*H1028,2)</f>
        <v>0</v>
      </c>
      <c r="K1028" s="206" t="s">
        <v>165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0.00033</v>
      </c>
      <c r="R1028" s="213">
        <f>Q1028*H1028</f>
        <v>0.0022439999999999999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314</v>
      </c>
      <c r="AT1028" s="215" t="s">
        <v>161</v>
      </c>
      <c r="AU1028" s="215" t="s">
        <v>167</v>
      </c>
      <c r="AY1028" s="17" t="s">
        <v>157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167</v>
      </c>
      <c r="BK1028" s="216">
        <f>ROUND(I1028*H1028,2)</f>
        <v>0</v>
      </c>
      <c r="BL1028" s="17" t="s">
        <v>314</v>
      </c>
      <c r="BM1028" s="215" t="s">
        <v>953</v>
      </c>
    </row>
    <row r="1029" s="2" customFormat="1">
      <c r="A1029" s="38"/>
      <c r="B1029" s="39"/>
      <c r="C1029" s="40"/>
      <c r="D1029" s="217" t="s">
        <v>169</v>
      </c>
      <c r="E1029" s="40"/>
      <c r="F1029" s="218" t="s">
        <v>954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169</v>
      </c>
      <c r="AU1029" s="17" t="s">
        <v>167</v>
      </c>
    </row>
    <row r="1030" s="13" customFormat="1">
      <c r="A1030" s="13"/>
      <c r="B1030" s="222"/>
      <c r="C1030" s="223"/>
      <c r="D1030" s="217" t="s">
        <v>171</v>
      </c>
      <c r="E1030" s="224" t="s">
        <v>19</v>
      </c>
      <c r="F1030" s="225" t="s">
        <v>232</v>
      </c>
      <c r="G1030" s="223"/>
      <c r="H1030" s="224" t="s">
        <v>19</v>
      </c>
      <c r="I1030" s="226"/>
      <c r="J1030" s="223"/>
      <c r="K1030" s="223"/>
      <c r="L1030" s="227"/>
      <c r="M1030" s="228"/>
      <c r="N1030" s="229"/>
      <c r="O1030" s="229"/>
      <c r="P1030" s="229"/>
      <c r="Q1030" s="229"/>
      <c r="R1030" s="229"/>
      <c r="S1030" s="229"/>
      <c r="T1030" s="23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1" t="s">
        <v>171</v>
      </c>
      <c r="AU1030" s="231" t="s">
        <v>167</v>
      </c>
      <c r="AV1030" s="13" t="s">
        <v>79</v>
      </c>
      <c r="AW1030" s="13" t="s">
        <v>33</v>
      </c>
      <c r="AX1030" s="13" t="s">
        <v>71</v>
      </c>
      <c r="AY1030" s="231" t="s">
        <v>157</v>
      </c>
    </row>
    <row r="1031" s="14" customFormat="1">
      <c r="A1031" s="14"/>
      <c r="B1031" s="232"/>
      <c r="C1031" s="233"/>
      <c r="D1031" s="217" t="s">
        <v>171</v>
      </c>
      <c r="E1031" s="234" t="s">
        <v>19</v>
      </c>
      <c r="F1031" s="235" t="s">
        <v>853</v>
      </c>
      <c r="G1031" s="233"/>
      <c r="H1031" s="236">
        <v>6.7999999999999998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2" t="s">
        <v>171</v>
      </c>
      <c r="AU1031" s="242" t="s">
        <v>167</v>
      </c>
      <c r="AV1031" s="14" t="s">
        <v>167</v>
      </c>
      <c r="AW1031" s="14" t="s">
        <v>33</v>
      </c>
      <c r="AX1031" s="14" t="s">
        <v>79</v>
      </c>
      <c r="AY1031" s="242" t="s">
        <v>157</v>
      </c>
    </row>
    <row r="1032" s="2" customFormat="1" ht="24.15" customHeight="1">
      <c r="A1032" s="38"/>
      <c r="B1032" s="39"/>
      <c r="C1032" s="204" t="s">
        <v>955</v>
      </c>
      <c r="D1032" s="204" t="s">
        <v>161</v>
      </c>
      <c r="E1032" s="205" t="s">
        <v>956</v>
      </c>
      <c r="F1032" s="206" t="s">
        <v>957</v>
      </c>
      <c r="G1032" s="207" t="s">
        <v>621</v>
      </c>
      <c r="H1032" s="264"/>
      <c r="I1032" s="209"/>
      <c r="J1032" s="210">
        <f>ROUND(I1032*H1032,2)</f>
        <v>0</v>
      </c>
      <c r="K1032" s="206" t="s">
        <v>165</v>
      </c>
      <c r="L1032" s="44"/>
      <c r="M1032" s="211" t="s">
        <v>19</v>
      </c>
      <c r="N1032" s="212" t="s">
        <v>43</v>
      </c>
      <c r="O1032" s="84"/>
      <c r="P1032" s="213">
        <f>O1032*H1032</f>
        <v>0</v>
      </c>
      <c r="Q1032" s="213">
        <v>0</v>
      </c>
      <c r="R1032" s="213">
        <f>Q1032*H1032</f>
        <v>0</v>
      </c>
      <c r="S1032" s="213">
        <v>0</v>
      </c>
      <c r="T1032" s="214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15" t="s">
        <v>314</v>
      </c>
      <c r="AT1032" s="215" t="s">
        <v>161</v>
      </c>
      <c r="AU1032" s="215" t="s">
        <v>167</v>
      </c>
      <c r="AY1032" s="17" t="s">
        <v>157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7" t="s">
        <v>167</v>
      </c>
      <c r="BK1032" s="216">
        <f>ROUND(I1032*H1032,2)</f>
        <v>0</v>
      </c>
      <c r="BL1032" s="17" t="s">
        <v>314</v>
      </c>
      <c r="BM1032" s="215" t="s">
        <v>958</v>
      </c>
    </row>
    <row r="1033" s="2" customFormat="1">
      <c r="A1033" s="38"/>
      <c r="B1033" s="39"/>
      <c r="C1033" s="40"/>
      <c r="D1033" s="217" t="s">
        <v>169</v>
      </c>
      <c r="E1033" s="40"/>
      <c r="F1033" s="218" t="s">
        <v>959</v>
      </c>
      <c r="G1033" s="40"/>
      <c r="H1033" s="40"/>
      <c r="I1033" s="219"/>
      <c r="J1033" s="40"/>
      <c r="K1033" s="40"/>
      <c r="L1033" s="44"/>
      <c r="M1033" s="220"/>
      <c r="N1033" s="221"/>
      <c r="O1033" s="84"/>
      <c r="P1033" s="84"/>
      <c r="Q1033" s="84"/>
      <c r="R1033" s="84"/>
      <c r="S1033" s="84"/>
      <c r="T1033" s="85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169</v>
      </c>
      <c r="AU1033" s="17" t="s">
        <v>167</v>
      </c>
    </row>
    <row r="1034" s="12" customFormat="1" ht="22.8" customHeight="1">
      <c r="A1034" s="12"/>
      <c r="B1034" s="188"/>
      <c r="C1034" s="189"/>
      <c r="D1034" s="190" t="s">
        <v>70</v>
      </c>
      <c r="E1034" s="202" t="s">
        <v>960</v>
      </c>
      <c r="F1034" s="202" t="s">
        <v>961</v>
      </c>
      <c r="G1034" s="189"/>
      <c r="H1034" s="189"/>
      <c r="I1034" s="192"/>
      <c r="J1034" s="203">
        <f>BK1034</f>
        <v>0</v>
      </c>
      <c r="K1034" s="189"/>
      <c r="L1034" s="194"/>
      <c r="M1034" s="195"/>
      <c r="N1034" s="196"/>
      <c r="O1034" s="196"/>
      <c r="P1034" s="197">
        <f>SUM(P1035:P1054)</f>
        <v>0</v>
      </c>
      <c r="Q1034" s="196"/>
      <c r="R1034" s="197">
        <f>SUM(R1035:R1054)</f>
        <v>2.5360510999999999</v>
      </c>
      <c r="S1034" s="196"/>
      <c r="T1034" s="198">
        <f>SUM(T1035:T1054)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199" t="s">
        <v>167</v>
      </c>
      <c r="AT1034" s="200" t="s">
        <v>70</v>
      </c>
      <c r="AU1034" s="200" t="s">
        <v>79</v>
      </c>
      <c r="AY1034" s="199" t="s">
        <v>157</v>
      </c>
      <c r="BK1034" s="201">
        <f>SUM(BK1035:BK1054)</f>
        <v>0</v>
      </c>
    </row>
    <row r="1035" s="2" customFormat="1" ht="14.4" customHeight="1">
      <c r="A1035" s="38"/>
      <c r="B1035" s="39"/>
      <c r="C1035" s="204" t="s">
        <v>962</v>
      </c>
      <c r="D1035" s="204" t="s">
        <v>161</v>
      </c>
      <c r="E1035" s="205" t="s">
        <v>963</v>
      </c>
      <c r="F1035" s="206" t="s">
        <v>964</v>
      </c>
      <c r="G1035" s="207" t="s">
        <v>164</v>
      </c>
      <c r="H1035" s="208">
        <v>67.609999999999999</v>
      </c>
      <c r="I1035" s="209"/>
      <c r="J1035" s="210">
        <f>ROUND(I1035*H1035,2)</f>
        <v>0</v>
      </c>
      <c r="K1035" s="206" t="s">
        <v>165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0.00029999999999999997</v>
      </c>
      <c r="R1035" s="213">
        <f>Q1035*H1035</f>
        <v>0.020282999999999999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314</v>
      </c>
      <c r="AT1035" s="215" t="s">
        <v>161</v>
      </c>
      <c r="AU1035" s="215" t="s">
        <v>167</v>
      </c>
      <c r="AY1035" s="17" t="s">
        <v>157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167</v>
      </c>
      <c r="BK1035" s="216">
        <f>ROUND(I1035*H1035,2)</f>
        <v>0</v>
      </c>
      <c r="BL1035" s="17" t="s">
        <v>314</v>
      </c>
      <c r="BM1035" s="215" t="s">
        <v>965</v>
      </c>
    </row>
    <row r="1036" s="2" customFormat="1">
      <c r="A1036" s="38"/>
      <c r="B1036" s="39"/>
      <c r="C1036" s="40"/>
      <c r="D1036" s="217" t="s">
        <v>169</v>
      </c>
      <c r="E1036" s="40"/>
      <c r="F1036" s="218" t="s">
        <v>966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169</v>
      </c>
      <c r="AU1036" s="17" t="s">
        <v>167</v>
      </c>
    </row>
    <row r="1037" s="2" customFormat="1" ht="24.15" customHeight="1">
      <c r="A1037" s="38"/>
      <c r="B1037" s="39"/>
      <c r="C1037" s="204" t="s">
        <v>967</v>
      </c>
      <c r="D1037" s="204" t="s">
        <v>161</v>
      </c>
      <c r="E1037" s="205" t="s">
        <v>968</v>
      </c>
      <c r="F1037" s="206" t="s">
        <v>969</v>
      </c>
      <c r="G1037" s="207" t="s">
        <v>164</v>
      </c>
      <c r="H1037" s="208">
        <v>67.609999999999999</v>
      </c>
      <c r="I1037" s="209"/>
      <c r="J1037" s="210">
        <f>ROUND(I1037*H1037,2)</f>
        <v>0</v>
      </c>
      <c r="K1037" s="206" t="s">
        <v>165</v>
      </c>
      <c r="L1037" s="44"/>
      <c r="M1037" s="211" t="s">
        <v>19</v>
      </c>
      <c r="N1037" s="212" t="s">
        <v>43</v>
      </c>
      <c r="O1037" s="84"/>
      <c r="P1037" s="213">
        <f>O1037*H1037</f>
        <v>0</v>
      </c>
      <c r="Q1037" s="213">
        <v>0.0050000000000000001</v>
      </c>
      <c r="R1037" s="213">
        <f>Q1037*H1037</f>
        <v>0.33805000000000002</v>
      </c>
      <c r="S1037" s="213">
        <v>0</v>
      </c>
      <c r="T1037" s="214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15" t="s">
        <v>314</v>
      </c>
      <c r="AT1037" s="215" t="s">
        <v>161</v>
      </c>
      <c r="AU1037" s="215" t="s">
        <v>167</v>
      </c>
      <c r="AY1037" s="17" t="s">
        <v>157</v>
      </c>
      <c r="BE1037" s="216">
        <f>IF(N1037="základní",J1037,0)</f>
        <v>0</v>
      </c>
      <c r="BF1037" s="216">
        <f>IF(N1037="snížená",J1037,0)</f>
        <v>0</v>
      </c>
      <c r="BG1037" s="216">
        <f>IF(N1037="zákl. přenesená",J1037,0)</f>
        <v>0</v>
      </c>
      <c r="BH1037" s="216">
        <f>IF(N1037="sníž. přenesená",J1037,0)</f>
        <v>0</v>
      </c>
      <c r="BI1037" s="216">
        <f>IF(N1037="nulová",J1037,0)</f>
        <v>0</v>
      </c>
      <c r="BJ1037" s="17" t="s">
        <v>167</v>
      </c>
      <c r="BK1037" s="216">
        <f>ROUND(I1037*H1037,2)</f>
        <v>0</v>
      </c>
      <c r="BL1037" s="17" t="s">
        <v>314</v>
      </c>
      <c r="BM1037" s="215" t="s">
        <v>970</v>
      </c>
    </row>
    <row r="1038" s="2" customFormat="1">
      <c r="A1038" s="38"/>
      <c r="B1038" s="39"/>
      <c r="C1038" s="40"/>
      <c r="D1038" s="217" t="s">
        <v>169</v>
      </c>
      <c r="E1038" s="40"/>
      <c r="F1038" s="218" t="s">
        <v>971</v>
      </c>
      <c r="G1038" s="40"/>
      <c r="H1038" s="40"/>
      <c r="I1038" s="219"/>
      <c r="J1038" s="40"/>
      <c r="K1038" s="40"/>
      <c r="L1038" s="44"/>
      <c r="M1038" s="220"/>
      <c r="N1038" s="221"/>
      <c r="O1038" s="84"/>
      <c r="P1038" s="84"/>
      <c r="Q1038" s="84"/>
      <c r="R1038" s="84"/>
      <c r="S1038" s="84"/>
      <c r="T1038" s="85"/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T1038" s="17" t="s">
        <v>169</v>
      </c>
      <c r="AU1038" s="17" t="s">
        <v>167</v>
      </c>
    </row>
    <row r="1039" s="13" customFormat="1">
      <c r="A1039" s="13"/>
      <c r="B1039" s="222"/>
      <c r="C1039" s="223"/>
      <c r="D1039" s="217" t="s">
        <v>171</v>
      </c>
      <c r="E1039" s="224" t="s">
        <v>19</v>
      </c>
      <c r="F1039" s="225" t="s">
        <v>216</v>
      </c>
      <c r="G1039" s="223"/>
      <c r="H1039" s="224" t="s">
        <v>19</v>
      </c>
      <c r="I1039" s="226"/>
      <c r="J1039" s="223"/>
      <c r="K1039" s="223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171</v>
      </c>
      <c r="AU1039" s="231" t="s">
        <v>167</v>
      </c>
      <c r="AV1039" s="13" t="s">
        <v>79</v>
      </c>
      <c r="AW1039" s="13" t="s">
        <v>33</v>
      </c>
      <c r="AX1039" s="13" t="s">
        <v>71</v>
      </c>
      <c r="AY1039" s="231" t="s">
        <v>157</v>
      </c>
    </row>
    <row r="1040" s="14" customFormat="1">
      <c r="A1040" s="14"/>
      <c r="B1040" s="232"/>
      <c r="C1040" s="233"/>
      <c r="D1040" s="217" t="s">
        <v>171</v>
      </c>
      <c r="E1040" s="234" t="s">
        <v>19</v>
      </c>
      <c r="F1040" s="235" t="s">
        <v>217</v>
      </c>
      <c r="G1040" s="233"/>
      <c r="H1040" s="236">
        <v>49.799999999999997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171</v>
      </c>
      <c r="AU1040" s="242" t="s">
        <v>167</v>
      </c>
      <c r="AV1040" s="14" t="s">
        <v>167</v>
      </c>
      <c r="AW1040" s="14" t="s">
        <v>33</v>
      </c>
      <c r="AX1040" s="14" t="s">
        <v>71</v>
      </c>
      <c r="AY1040" s="242" t="s">
        <v>157</v>
      </c>
    </row>
    <row r="1041" s="13" customFormat="1">
      <c r="A1041" s="13"/>
      <c r="B1041" s="222"/>
      <c r="C1041" s="223"/>
      <c r="D1041" s="217" t="s">
        <v>171</v>
      </c>
      <c r="E1041" s="224" t="s">
        <v>19</v>
      </c>
      <c r="F1041" s="225" t="s">
        <v>243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171</v>
      </c>
      <c r="AU1041" s="231" t="s">
        <v>167</v>
      </c>
      <c r="AV1041" s="13" t="s">
        <v>79</v>
      </c>
      <c r="AW1041" s="13" t="s">
        <v>33</v>
      </c>
      <c r="AX1041" s="13" t="s">
        <v>71</v>
      </c>
      <c r="AY1041" s="231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244</v>
      </c>
      <c r="G1042" s="233"/>
      <c r="H1042" s="236">
        <v>8.0500000000000007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71</v>
      </c>
      <c r="AY1042" s="242" t="s">
        <v>157</v>
      </c>
    </row>
    <row r="1043" s="13" customFormat="1">
      <c r="A1043" s="13"/>
      <c r="B1043" s="222"/>
      <c r="C1043" s="223"/>
      <c r="D1043" s="217" t="s">
        <v>171</v>
      </c>
      <c r="E1043" s="224" t="s">
        <v>19</v>
      </c>
      <c r="F1043" s="225" t="s">
        <v>972</v>
      </c>
      <c r="G1043" s="223"/>
      <c r="H1043" s="224" t="s">
        <v>19</v>
      </c>
      <c r="I1043" s="226"/>
      <c r="J1043" s="223"/>
      <c r="K1043" s="223"/>
      <c r="L1043" s="227"/>
      <c r="M1043" s="228"/>
      <c r="N1043" s="229"/>
      <c r="O1043" s="229"/>
      <c r="P1043" s="229"/>
      <c r="Q1043" s="229"/>
      <c r="R1043" s="229"/>
      <c r="S1043" s="229"/>
      <c r="T1043" s="23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1" t="s">
        <v>171</v>
      </c>
      <c r="AU1043" s="231" t="s">
        <v>167</v>
      </c>
      <c r="AV1043" s="13" t="s">
        <v>79</v>
      </c>
      <c r="AW1043" s="13" t="s">
        <v>33</v>
      </c>
      <c r="AX1043" s="13" t="s">
        <v>71</v>
      </c>
      <c r="AY1043" s="231" t="s">
        <v>157</v>
      </c>
    </row>
    <row r="1044" s="14" customFormat="1">
      <c r="A1044" s="14"/>
      <c r="B1044" s="232"/>
      <c r="C1044" s="233"/>
      <c r="D1044" s="217" t="s">
        <v>171</v>
      </c>
      <c r="E1044" s="234" t="s">
        <v>19</v>
      </c>
      <c r="F1044" s="235" t="s">
        <v>973</v>
      </c>
      <c r="G1044" s="233"/>
      <c r="H1044" s="236">
        <v>9.5999999999999996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2" t="s">
        <v>171</v>
      </c>
      <c r="AU1044" s="242" t="s">
        <v>167</v>
      </c>
      <c r="AV1044" s="14" t="s">
        <v>167</v>
      </c>
      <c r="AW1044" s="14" t="s">
        <v>33</v>
      </c>
      <c r="AX1044" s="14" t="s">
        <v>71</v>
      </c>
      <c r="AY1044" s="242" t="s">
        <v>157</v>
      </c>
    </row>
    <row r="1045" s="14" customFormat="1">
      <c r="A1045" s="14"/>
      <c r="B1045" s="232"/>
      <c r="C1045" s="233"/>
      <c r="D1045" s="217" t="s">
        <v>171</v>
      </c>
      <c r="E1045" s="234" t="s">
        <v>19</v>
      </c>
      <c r="F1045" s="235" t="s">
        <v>974</v>
      </c>
      <c r="G1045" s="233"/>
      <c r="H1045" s="236">
        <v>-1.8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2" t="s">
        <v>171</v>
      </c>
      <c r="AU1045" s="242" t="s">
        <v>167</v>
      </c>
      <c r="AV1045" s="14" t="s">
        <v>167</v>
      </c>
      <c r="AW1045" s="14" t="s">
        <v>33</v>
      </c>
      <c r="AX1045" s="14" t="s">
        <v>71</v>
      </c>
      <c r="AY1045" s="242" t="s">
        <v>157</v>
      </c>
    </row>
    <row r="1046" s="14" customFormat="1">
      <c r="A1046" s="14"/>
      <c r="B1046" s="232"/>
      <c r="C1046" s="233"/>
      <c r="D1046" s="217" t="s">
        <v>171</v>
      </c>
      <c r="E1046" s="234" t="s">
        <v>19</v>
      </c>
      <c r="F1046" s="235" t="s">
        <v>180</v>
      </c>
      <c r="G1046" s="233"/>
      <c r="H1046" s="236">
        <v>1.96</v>
      </c>
      <c r="I1046" s="237"/>
      <c r="J1046" s="233"/>
      <c r="K1046" s="233"/>
      <c r="L1046" s="238"/>
      <c r="M1046" s="239"/>
      <c r="N1046" s="240"/>
      <c r="O1046" s="240"/>
      <c r="P1046" s="240"/>
      <c r="Q1046" s="240"/>
      <c r="R1046" s="240"/>
      <c r="S1046" s="240"/>
      <c r="T1046" s="24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2" t="s">
        <v>171</v>
      </c>
      <c r="AU1046" s="242" t="s">
        <v>167</v>
      </c>
      <c r="AV1046" s="14" t="s">
        <v>167</v>
      </c>
      <c r="AW1046" s="14" t="s">
        <v>33</v>
      </c>
      <c r="AX1046" s="14" t="s">
        <v>71</v>
      </c>
      <c r="AY1046" s="242" t="s">
        <v>157</v>
      </c>
    </row>
    <row r="1047" s="15" customFormat="1">
      <c r="A1047" s="15"/>
      <c r="B1047" s="243"/>
      <c r="C1047" s="244"/>
      <c r="D1047" s="217" t="s">
        <v>171</v>
      </c>
      <c r="E1047" s="245" t="s">
        <v>19</v>
      </c>
      <c r="F1047" s="246" t="s">
        <v>191</v>
      </c>
      <c r="G1047" s="244"/>
      <c r="H1047" s="247">
        <v>67.609999999999985</v>
      </c>
      <c r="I1047" s="248"/>
      <c r="J1047" s="244"/>
      <c r="K1047" s="244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53" t="s">
        <v>171</v>
      </c>
      <c r="AU1047" s="253" t="s">
        <v>167</v>
      </c>
      <c r="AV1047" s="15" t="s">
        <v>166</v>
      </c>
      <c r="AW1047" s="15" t="s">
        <v>33</v>
      </c>
      <c r="AX1047" s="15" t="s">
        <v>79</v>
      </c>
      <c r="AY1047" s="253" t="s">
        <v>157</v>
      </c>
    </row>
    <row r="1048" s="2" customFormat="1" ht="24.15" customHeight="1">
      <c r="A1048" s="38"/>
      <c r="B1048" s="39"/>
      <c r="C1048" s="254" t="s">
        <v>975</v>
      </c>
      <c r="D1048" s="254" t="s">
        <v>201</v>
      </c>
      <c r="E1048" s="255" t="s">
        <v>976</v>
      </c>
      <c r="F1048" s="256" t="s">
        <v>977</v>
      </c>
      <c r="G1048" s="257" t="s">
        <v>746</v>
      </c>
      <c r="H1048" s="258">
        <v>4191.8199999999997</v>
      </c>
      <c r="I1048" s="259"/>
      <c r="J1048" s="260">
        <f>ROUND(I1048*H1048,2)</f>
        <v>0</v>
      </c>
      <c r="K1048" s="256" t="s">
        <v>165</v>
      </c>
      <c r="L1048" s="261"/>
      <c r="M1048" s="262" t="s">
        <v>19</v>
      </c>
      <c r="N1048" s="263" t="s">
        <v>43</v>
      </c>
      <c r="O1048" s="84"/>
      <c r="P1048" s="213">
        <f>O1048*H1048</f>
        <v>0</v>
      </c>
      <c r="Q1048" s="213">
        <v>0.00050000000000000001</v>
      </c>
      <c r="R1048" s="213">
        <f>Q1048*H1048</f>
        <v>2.0959099999999999</v>
      </c>
      <c r="S1048" s="213">
        <v>0</v>
      </c>
      <c r="T1048" s="214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15" t="s">
        <v>388</v>
      </c>
      <c r="AT1048" s="215" t="s">
        <v>201</v>
      </c>
      <c r="AU1048" s="215" t="s">
        <v>167</v>
      </c>
      <c r="AY1048" s="17" t="s">
        <v>157</v>
      </c>
      <c r="BE1048" s="216">
        <f>IF(N1048="základní",J1048,0)</f>
        <v>0</v>
      </c>
      <c r="BF1048" s="216">
        <f>IF(N1048="snížená",J1048,0)</f>
        <v>0</v>
      </c>
      <c r="BG1048" s="216">
        <f>IF(N1048="zákl. přenesená",J1048,0)</f>
        <v>0</v>
      </c>
      <c r="BH1048" s="216">
        <f>IF(N1048="sníž. přenesená",J1048,0)</f>
        <v>0</v>
      </c>
      <c r="BI1048" s="216">
        <f>IF(N1048="nulová",J1048,0)</f>
        <v>0</v>
      </c>
      <c r="BJ1048" s="17" t="s">
        <v>167</v>
      </c>
      <c r="BK1048" s="216">
        <f>ROUND(I1048*H1048,2)</f>
        <v>0</v>
      </c>
      <c r="BL1048" s="17" t="s">
        <v>314</v>
      </c>
      <c r="BM1048" s="215" t="s">
        <v>978</v>
      </c>
    </row>
    <row r="1049" s="2" customFormat="1">
      <c r="A1049" s="38"/>
      <c r="B1049" s="39"/>
      <c r="C1049" s="40"/>
      <c r="D1049" s="217" t="s">
        <v>169</v>
      </c>
      <c r="E1049" s="40"/>
      <c r="F1049" s="218" t="s">
        <v>977</v>
      </c>
      <c r="G1049" s="40"/>
      <c r="H1049" s="40"/>
      <c r="I1049" s="219"/>
      <c r="J1049" s="40"/>
      <c r="K1049" s="40"/>
      <c r="L1049" s="44"/>
      <c r="M1049" s="220"/>
      <c r="N1049" s="221"/>
      <c r="O1049" s="84"/>
      <c r="P1049" s="84"/>
      <c r="Q1049" s="84"/>
      <c r="R1049" s="84"/>
      <c r="S1049" s="84"/>
      <c r="T1049" s="85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169</v>
      </c>
      <c r="AU1049" s="17" t="s">
        <v>167</v>
      </c>
    </row>
    <row r="1050" s="14" customFormat="1">
      <c r="A1050" s="14"/>
      <c r="B1050" s="232"/>
      <c r="C1050" s="233"/>
      <c r="D1050" s="217" t="s">
        <v>171</v>
      </c>
      <c r="E1050" s="233"/>
      <c r="F1050" s="235" t="s">
        <v>979</v>
      </c>
      <c r="G1050" s="233"/>
      <c r="H1050" s="236">
        <v>4191.8199999999997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171</v>
      </c>
      <c r="AU1050" s="242" t="s">
        <v>167</v>
      </c>
      <c r="AV1050" s="14" t="s">
        <v>167</v>
      </c>
      <c r="AW1050" s="14" t="s">
        <v>4</v>
      </c>
      <c r="AX1050" s="14" t="s">
        <v>79</v>
      </c>
      <c r="AY1050" s="242" t="s">
        <v>157</v>
      </c>
    </row>
    <row r="1051" s="2" customFormat="1" ht="24.15" customHeight="1">
      <c r="A1051" s="38"/>
      <c r="B1051" s="39"/>
      <c r="C1051" s="204" t="s">
        <v>980</v>
      </c>
      <c r="D1051" s="204" t="s">
        <v>161</v>
      </c>
      <c r="E1051" s="205" t="s">
        <v>981</v>
      </c>
      <c r="F1051" s="206" t="s">
        <v>982</v>
      </c>
      <c r="G1051" s="207" t="s">
        <v>164</v>
      </c>
      <c r="H1051" s="208">
        <v>67.609999999999999</v>
      </c>
      <c r="I1051" s="209"/>
      <c r="J1051" s="210">
        <f>ROUND(I1051*H1051,2)</f>
        <v>0</v>
      </c>
      <c r="K1051" s="206" t="s">
        <v>165</v>
      </c>
      <c r="L1051" s="44"/>
      <c r="M1051" s="211" t="s">
        <v>19</v>
      </c>
      <c r="N1051" s="212" t="s">
        <v>43</v>
      </c>
      <c r="O1051" s="84"/>
      <c r="P1051" s="213">
        <f>O1051*H1051</f>
        <v>0</v>
      </c>
      <c r="Q1051" s="213">
        <v>0.0012099999999999999</v>
      </c>
      <c r="R1051" s="213">
        <f>Q1051*H1051</f>
        <v>0.081808099999999995</v>
      </c>
      <c r="S1051" s="213">
        <v>0</v>
      </c>
      <c r="T1051" s="214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15" t="s">
        <v>314</v>
      </c>
      <c r="AT1051" s="215" t="s">
        <v>161</v>
      </c>
      <c r="AU1051" s="215" t="s">
        <v>167</v>
      </c>
      <c r="AY1051" s="17" t="s">
        <v>157</v>
      </c>
      <c r="BE1051" s="216">
        <f>IF(N1051="základní",J1051,0)</f>
        <v>0</v>
      </c>
      <c r="BF1051" s="216">
        <f>IF(N1051="snížená",J1051,0)</f>
        <v>0</v>
      </c>
      <c r="BG1051" s="216">
        <f>IF(N1051="zákl. přenesená",J1051,0)</f>
        <v>0</v>
      </c>
      <c r="BH1051" s="216">
        <f>IF(N1051="sníž. přenesená",J1051,0)</f>
        <v>0</v>
      </c>
      <c r="BI1051" s="216">
        <f>IF(N1051="nulová",J1051,0)</f>
        <v>0</v>
      </c>
      <c r="BJ1051" s="17" t="s">
        <v>167</v>
      </c>
      <c r="BK1051" s="216">
        <f>ROUND(I1051*H1051,2)</f>
        <v>0</v>
      </c>
      <c r="BL1051" s="17" t="s">
        <v>314</v>
      </c>
      <c r="BM1051" s="215" t="s">
        <v>983</v>
      </c>
    </row>
    <row r="1052" s="2" customFormat="1">
      <c r="A1052" s="38"/>
      <c r="B1052" s="39"/>
      <c r="C1052" s="40"/>
      <c r="D1052" s="217" t="s">
        <v>169</v>
      </c>
      <c r="E1052" s="40"/>
      <c r="F1052" s="218" t="s">
        <v>984</v>
      </c>
      <c r="G1052" s="40"/>
      <c r="H1052" s="40"/>
      <c r="I1052" s="219"/>
      <c r="J1052" s="40"/>
      <c r="K1052" s="40"/>
      <c r="L1052" s="44"/>
      <c r="M1052" s="220"/>
      <c r="N1052" s="221"/>
      <c r="O1052" s="84"/>
      <c r="P1052" s="84"/>
      <c r="Q1052" s="84"/>
      <c r="R1052" s="84"/>
      <c r="S1052" s="84"/>
      <c r="T1052" s="85"/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T1052" s="17" t="s">
        <v>169</v>
      </c>
      <c r="AU1052" s="17" t="s">
        <v>167</v>
      </c>
    </row>
    <row r="1053" s="2" customFormat="1" ht="24.15" customHeight="1">
      <c r="A1053" s="38"/>
      <c r="B1053" s="39"/>
      <c r="C1053" s="204" t="s">
        <v>985</v>
      </c>
      <c r="D1053" s="204" t="s">
        <v>161</v>
      </c>
      <c r="E1053" s="205" t="s">
        <v>986</v>
      </c>
      <c r="F1053" s="206" t="s">
        <v>987</v>
      </c>
      <c r="G1053" s="207" t="s">
        <v>577</v>
      </c>
      <c r="H1053" s="208">
        <v>2.536</v>
      </c>
      <c r="I1053" s="209"/>
      <c r="J1053" s="210">
        <f>ROUND(I1053*H1053,2)</f>
        <v>0</v>
      </c>
      <c r="K1053" s="206" t="s">
        <v>165</v>
      </c>
      <c r="L1053" s="44"/>
      <c r="M1053" s="211" t="s">
        <v>19</v>
      </c>
      <c r="N1053" s="212" t="s">
        <v>43</v>
      </c>
      <c r="O1053" s="84"/>
      <c r="P1053" s="213">
        <f>O1053*H1053</f>
        <v>0</v>
      </c>
      <c r="Q1053" s="213">
        <v>0</v>
      </c>
      <c r="R1053" s="213">
        <f>Q1053*H1053</f>
        <v>0</v>
      </c>
      <c r="S1053" s="213">
        <v>0</v>
      </c>
      <c r="T1053" s="214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15" t="s">
        <v>314</v>
      </c>
      <c r="AT1053" s="215" t="s">
        <v>161</v>
      </c>
      <c r="AU1053" s="215" t="s">
        <v>167</v>
      </c>
      <c r="AY1053" s="17" t="s">
        <v>157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7" t="s">
        <v>167</v>
      </c>
      <c r="BK1053" s="216">
        <f>ROUND(I1053*H1053,2)</f>
        <v>0</v>
      </c>
      <c r="BL1053" s="17" t="s">
        <v>314</v>
      </c>
      <c r="BM1053" s="215" t="s">
        <v>988</v>
      </c>
    </row>
    <row r="1054" s="2" customFormat="1">
      <c r="A1054" s="38"/>
      <c r="B1054" s="39"/>
      <c r="C1054" s="40"/>
      <c r="D1054" s="217" t="s">
        <v>169</v>
      </c>
      <c r="E1054" s="40"/>
      <c r="F1054" s="218" t="s">
        <v>989</v>
      </c>
      <c r="G1054" s="40"/>
      <c r="H1054" s="40"/>
      <c r="I1054" s="219"/>
      <c r="J1054" s="40"/>
      <c r="K1054" s="40"/>
      <c r="L1054" s="44"/>
      <c r="M1054" s="220"/>
      <c r="N1054" s="221"/>
      <c r="O1054" s="84"/>
      <c r="P1054" s="84"/>
      <c r="Q1054" s="84"/>
      <c r="R1054" s="84"/>
      <c r="S1054" s="84"/>
      <c r="T1054" s="85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169</v>
      </c>
      <c r="AU1054" s="17" t="s">
        <v>167</v>
      </c>
    </row>
    <row r="1055" s="12" customFormat="1" ht="22.8" customHeight="1">
      <c r="A1055" s="12"/>
      <c r="B1055" s="188"/>
      <c r="C1055" s="189"/>
      <c r="D1055" s="190" t="s">
        <v>70</v>
      </c>
      <c r="E1055" s="202" t="s">
        <v>990</v>
      </c>
      <c r="F1055" s="202" t="s">
        <v>991</v>
      </c>
      <c r="G1055" s="189"/>
      <c r="H1055" s="189"/>
      <c r="I1055" s="192"/>
      <c r="J1055" s="203">
        <f>BK1055</f>
        <v>0</v>
      </c>
      <c r="K1055" s="189"/>
      <c r="L1055" s="194"/>
      <c r="M1055" s="195"/>
      <c r="N1055" s="196"/>
      <c r="O1055" s="196"/>
      <c r="P1055" s="197">
        <f>SUM(P1056:P1067)</f>
        <v>0</v>
      </c>
      <c r="Q1055" s="196"/>
      <c r="R1055" s="197">
        <f>SUM(R1056:R1067)</f>
        <v>0.0064327999999999998</v>
      </c>
      <c r="S1055" s="196"/>
      <c r="T1055" s="198">
        <f>SUM(T1056:T1067)</f>
        <v>0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199" t="s">
        <v>167</v>
      </c>
      <c r="AT1055" s="200" t="s">
        <v>70</v>
      </c>
      <c r="AU1055" s="200" t="s">
        <v>79</v>
      </c>
      <c r="AY1055" s="199" t="s">
        <v>157</v>
      </c>
      <c r="BK1055" s="201">
        <f>SUM(BK1056:BK1067)</f>
        <v>0</v>
      </c>
    </row>
    <row r="1056" s="2" customFormat="1" ht="14.4" customHeight="1">
      <c r="A1056" s="38"/>
      <c r="B1056" s="39"/>
      <c r="C1056" s="204" t="s">
        <v>992</v>
      </c>
      <c r="D1056" s="204" t="s">
        <v>161</v>
      </c>
      <c r="E1056" s="205" t="s">
        <v>993</v>
      </c>
      <c r="F1056" s="206" t="s">
        <v>994</v>
      </c>
      <c r="G1056" s="207" t="s">
        <v>164</v>
      </c>
      <c r="H1056" s="208">
        <v>14.960000000000001</v>
      </c>
      <c r="I1056" s="209"/>
      <c r="J1056" s="210">
        <f>ROUND(I1056*H1056,2)</f>
        <v>0</v>
      </c>
      <c r="K1056" s="206" t="s">
        <v>165</v>
      </c>
      <c r="L1056" s="44"/>
      <c r="M1056" s="211" t="s">
        <v>19</v>
      </c>
      <c r="N1056" s="212" t="s">
        <v>43</v>
      </c>
      <c r="O1056" s="84"/>
      <c r="P1056" s="213">
        <f>O1056*H1056</f>
        <v>0</v>
      </c>
      <c r="Q1056" s="213">
        <v>6.9999999999999994E-05</v>
      </c>
      <c r="R1056" s="213">
        <f>Q1056*H1056</f>
        <v>0.0010471999999999999</v>
      </c>
      <c r="S1056" s="213">
        <v>0</v>
      </c>
      <c r="T1056" s="214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15" t="s">
        <v>314</v>
      </c>
      <c r="AT1056" s="215" t="s">
        <v>161</v>
      </c>
      <c r="AU1056" s="215" t="s">
        <v>167</v>
      </c>
      <c r="AY1056" s="17" t="s">
        <v>157</v>
      </c>
      <c r="BE1056" s="216">
        <f>IF(N1056="základní",J1056,0)</f>
        <v>0</v>
      </c>
      <c r="BF1056" s="216">
        <f>IF(N1056="snížená",J1056,0)</f>
        <v>0</v>
      </c>
      <c r="BG1056" s="216">
        <f>IF(N1056="zákl. přenesená",J1056,0)</f>
        <v>0</v>
      </c>
      <c r="BH1056" s="216">
        <f>IF(N1056="sníž. přenesená",J1056,0)</f>
        <v>0</v>
      </c>
      <c r="BI1056" s="216">
        <f>IF(N1056="nulová",J1056,0)</f>
        <v>0</v>
      </c>
      <c r="BJ1056" s="17" t="s">
        <v>167</v>
      </c>
      <c r="BK1056" s="216">
        <f>ROUND(I1056*H1056,2)</f>
        <v>0</v>
      </c>
      <c r="BL1056" s="17" t="s">
        <v>314</v>
      </c>
      <c r="BM1056" s="215" t="s">
        <v>995</v>
      </c>
    </row>
    <row r="1057" s="2" customFormat="1">
      <c r="A1057" s="38"/>
      <c r="B1057" s="39"/>
      <c r="C1057" s="40"/>
      <c r="D1057" s="217" t="s">
        <v>169</v>
      </c>
      <c r="E1057" s="40"/>
      <c r="F1057" s="218" t="s">
        <v>996</v>
      </c>
      <c r="G1057" s="40"/>
      <c r="H1057" s="40"/>
      <c r="I1057" s="219"/>
      <c r="J1057" s="40"/>
      <c r="K1057" s="40"/>
      <c r="L1057" s="44"/>
      <c r="M1057" s="220"/>
      <c r="N1057" s="221"/>
      <c r="O1057" s="84"/>
      <c r="P1057" s="84"/>
      <c r="Q1057" s="84"/>
      <c r="R1057" s="84"/>
      <c r="S1057" s="84"/>
      <c r="T1057" s="85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169</v>
      </c>
      <c r="AU1057" s="17" t="s">
        <v>167</v>
      </c>
    </row>
    <row r="1058" s="13" customFormat="1">
      <c r="A1058" s="13"/>
      <c r="B1058" s="222"/>
      <c r="C1058" s="223"/>
      <c r="D1058" s="217" t="s">
        <v>171</v>
      </c>
      <c r="E1058" s="224" t="s">
        <v>19</v>
      </c>
      <c r="F1058" s="225" t="s">
        <v>997</v>
      </c>
      <c r="G1058" s="223"/>
      <c r="H1058" s="224" t="s">
        <v>19</v>
      </c>
      <c r="I1058" s="226"/>
      <c r="J1058" s="223"/>
      <c r="K1058" s="223"/>
      <c r="L1058" s="227"/>
      <c r="M1058" s="228"/>
      <c r="N1058" s="229"/>
      <c r="O1058" s="229"/>
      <c r="P1058" s="229"/>
      <c r="Q1058" s="229"/>
      <c r="R1058" s="229"/>
      <c r="S1058" s="229"/>
      <c r="T1058" s="23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1" t="s">
        <v>171</v>
      </c>
      <c r="AU1058" s="231" t="s">
        <v>167</v>
      </c>
      <c r="AV1058" s="13" t="s">
        <v>79</v>
      </c>
      <c r="AW1058" s="13" t="s">
        <v>33</v>
      </c>
      <c r="AX1058" s="13" t="s">
        <v>71</v>
      </c>
      <c r="AY1058" s="231" t="s">
        <v>157</v>
      </c>
    </row>
    <row r="1059" s="14" customFormat="1">
      <c r="A1059" s="14"/>
      <c r="B1059" s="232"/>
      <c r="C1059" s="233"/>
      <c r="D1059" s="217" t="s">
        <v>171</v>
      </c>
      <c r="E1059" s="234" t="s">
        <v>19</v>
      </c>
      <c r="F1059" s="235" t="s">
        <v>998</v>
      </c>
      <c r="G1059" s="233"/>
      <c r="H1059" s="236">
        <v>14.960000000000001</v>
      </c>
      <c r="I1059" s="237"/>
      <c r="J1059" s="233"/>
      <c r="K1059" s="233"/>
      <c r="L1059" s="238"/>
      <c r="M1059" s="239"/>
      <c r="N1059" s="240"/>
      <c r="O1059" s="240"/>
      <c r="P1059" s="240"/>
      <c r="Q1059" s="240"/>
      <c r="R1059" s="240"/>
      <c r="S1059" s="240"/>
      <c r="T1059" s="24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2" t="s">
        <v>171</v>
      </c>
      <c r="AU1059" s="242" t="s">
        <v>167</v>
      </c>
      <c r="AV1059" s="14" t="s">
        <v>167</v>
      </c>
      <c r="AW1059" s="14" t="s">
        <v>33</v>
      </c>
      <c r="AX1059" s="14" t="s">
        <v>79</v>
      </c>
      <c r="AY1059" s="242" t="s">
        <v>157</v>
      </c>
    </row>
    <row r="1060" s="2" customFormat="1" ht="24.15" customHeight="1">
      <c r="A1060" s="38"/>
      <c r="B1060" s="39"/>
      <c r="C1060" s="204" t="s">
        <v>999</v>
      </c>
      <c r="D1060" s="204" t="s">
        <v>161</v>
      </c>
      <c r="E1060" s="205" t="s">
        <v>1000</v>
      </c>
      <c r="F1060" s="206" t="s">
        <v>1001</v>
      </c>
      <c r="G1060" s="207" t="s">
        <v>164</v>
      </c>
      <c r="H1060" s="208">
        <v>14.960000000000001</v>
      </c>
      <c r="I1060" s="209"/>
      <c r="J1060" s="210">
        <f>ROUND(I1060*H1060,2)</f>
        <v>0</v>
      </c>
      <c r="K1060" s="206" t="s">
        <v>165</v>
      </c>
      <c r="L1060" s="44"/>
      <c r="M1060" s="211" t="s">
        <v>19</v>
      </c>
      <c r="N1060" s="212" t="s">
        <v>43</v>
      </c>
      <c r="O1060" s="84"/>
      <c r="P1060" s="213">
        <f>O1060*H1060</f>
        <v>0</v>
      </c>
      <c r="Q1060" s="213">
        <v>6.9999999999999994E-05</v>
      </c>
      <c r="R1060" s="213">
        <f>Q1060*H1060</f>
        <v>0.0010471999999999999</v>
      </c>
      <c r="S1060" s="213">
        <v>0</v>
      </c>
      <c r="T1060" s="214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15" t="s">
        <v>314</v>
      </c>
      <c r="AT1060" s="215" t="s">
        <v>161</v>
      </c>
      <c r="AU1060" s="215" t="s">
        <v>167</v>
      </c>
      <c r="AY1060" s="17" t="s">
        <v>157</v>
      </c>
      <c r="BE1060" s="216">
        <f>IF(N1060="základní",J1060,0)</f>
        <v>0</v>
      </c>
      <c r="BF1060" s="216">
        <f>IF(N1060="snížená",J1060,0)</f>
        <v>0</v>
      </c>
      <c r="BG1060" s="216">
        <f>IF(N1060="zákl. přenesená",J1060,0)</f>
        <v>0</v>
      </c>
      <c r="BH1060" s="216">
        <f>IF(N1060="sníž. přenesená",J1060,0)</f>
        <v>0</v>
      </c>
      <c r="BI1060" s="216">
        <f>IF(N1060="nulová",J1060,0)</f>
        <v>0</v>
      </c>
      <c r="BJ1060" s="17" t="s">
        <v>167</v>
      </c>
      <c r="BK1060" s="216">
        <f>ROUND(I1060*H1060,2)</f>
        <v>0</v>
      </c>
      <c r="BL1060" s="17" t="s">
        <v>314</v>
      </c>
      <c r="BM1060" s="215" t="s">
        <v>1002</v>
      </c>
    </row>
    <row r="1061" s="2" customFormat="1">
      <c r="A1061" s="38"/>
      <c r="B1061" s="39"/>
      <c r="C1061" s="40"/>
      <c r="D1061" s="217" t="s">
        <v>169</v>
      </c>
      <c r="E1061" s="40"/>
      <c r="F1061" s="218" t="s">
        <v>1003</v>
      </c>
      <c r="G1061" s="40"/>
      <c r="H1061" s="40"/>
      <c r="I1061" s="219"/>
      <c r="J1061" s="40"/>
      <c r="K1061" s="40"/>
      <c r="L1061" s="44"/>
      <c r="M1061" s="220"/>
      <c r="N1061" s="221"/>
      <c r="O1061" s="84"/>
      <c r="P1061" s="84"/>
      <c r="Q1061" s="84"/>
      <c r="R1061" s="84"/>
      <c r="S1061" s="84"/>
      <c r="T1061" s="85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169</v>
      </c>
      <c r="AU1061" s="17" t="s">
        <v>167</v>
      </c>
    </row>
    <row r="1062" s="2" customFormat="1" ht="24.15" customHeight="1">
      <c r="A1062" s="38"/>
      <c r="B1062" s="39"/>
      <c r="C1062" s="204" t="s">
        <v>1004</v>
      </c>
      <c r="D1062" s="204" t="s">
        <v>161</v>
      </c>
      <c r="E1062" s="205" t="s">
        <v>1005</v>
      </c>
      <c r="F1062" s="206" t="s">
        <v>1006</v>
      </c>
      <c r="G1062" s="207" t="s">
        <v>164</v>
      </c>
      <c r="H1062" s="208">
        <v>14.960000000000001</v>
      </c>
      <c r="I1062" s="209"/>
      <c r="J1062" s="210">
        <f>ROUND(I1062*H1062,2)</f>
        <v>0</v>
      </c>
      <c r="K1062" s="206" t="s">
        <v>165</v>
      </c>
      <c r="L1062" s="44"/>
      <c r="M1062" s="211" t="s">
        <v>19</v>
      </c>
      <c r="N1062" s="212" t="s">
        <v>43</v>
      </c>
      <c r="O1062" s="84"/>
      <c r="P1062" s="213">
        <f>O1062*H1062</f>
        <v>0</v>
      </c>
      <c r="Q1062" s="213">
        <v>0.00012</v>
      </c>
      <c r="R1062" s="213">
        <f>Q1062*H1062</f>
        <v>0.0017952000000000001</v>
      </c>
      <c r="S1062" s="213">
        <v>0</v>
      </c>
      <c r="T1062" s="214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15" t="s">
        <v>314</v>
      </c>
      <c r="AT1062" s="215" t="s">
        <v>161</v>
      </c>
      <c r="AU1062" s="215" t="s">
        <v>167</v>
      </c>
      <c r="AY1062" s="17" t="s">
        <v>157</v>
      </c>
      <c r="BE1062" s="216">
        <f>IF(N1062="základní",J1062,0)</f>
        <v>0</v>
      </c>
      <c r="BF1062" s="216">
        <f>IF(N1062="snížená",J1062,0)</f>
        <v>0</v>
      </c>
      <c r="BG1062" s="216">
        <f>IF(N1062="zákl. přenesená",J1062,0)</f>
        <v>0</v>
      </c>
      <c r="BH1062" s="216">
        <f>IF(N1062="sníž. přenesená",J1062,0)</f>
        <v>0</v>
      </c>
      <c r="BI1062" s="216">
        <f>IF(N1062="nulová",J1062,0)</f>
        <v>0</v>
      </c>
      <c r="BJ1062" s="17" t="s">
        <v>167</v>
      </c>
      <c r="BK1062" s="216">
        <f>ROUND(I1062*H1062,2)</f>
        <v>0</v>
      </c>
      <c r="BL1062" s="17" t="s">
        <v>314</v>
      </c>
      <c r="BM1062" s="215" t="s">
        <v>1007</v>
      </c>
    </row>
    <row r="1063" s="2" customFormat="1">
      <c r="A1063" s="38"/>
      <c r="B1063" s="39"/>
      <c r="C1063" s="40"/>
      <c r="D1063" s="217" t="s">
        <v>169</v>
      </c>
      <c r="E1063" s="40"/>
      <c r="F1063" s="218" t="s">
        <v>1008</v>
      </c>
      <c r="G1063" s="40"/>
      <c r="H1063" s="40"/>
      <c r="I1063" s="219"/>
      <c r="J1063" s="40"/>
      <c r="K1063" s="40"/>
      <c r="L1063" s="44"/>
      <c r="M1063" s="220"/>
      <c r="N1063" s="221"/>
      <c r="O1063" s="84"/>
      <c r="P1063" s="84"/>
      <c r="Q1063" s="84"/>
      <c r="R1063" s="84"/>
      <c r="S1063" s="84"/>
      <c r="T1063" s="85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169</v>
      </c>
      <c r="AU1063" s="17" t="s">
        <v>167</v>
      </c>
    </row>
    <row r="1064" s="2" customFormat="1" ht="24.15" customHeight="1">
      <c r="A1064" s="38"/>
      <c r="B1064" s="39"/>
      <c r="C1064" s="204" t="s">
        <v>1009</v>
      </c>
      <c r="D1064" s="204" t="s">
        <v>161</v>
      </c>
      <c r="E1064" s="205" t="s">
        <v>1010</v>
      </c>
      <c r="F1064" s="206" t="s">
        <v>1011</v>
      </c>
      <c r="G1064" s="207" t="s">
        <v>164</v>
      </c>
      <c r="H1064" s="208">
        <v>14.960000000000001</v>
      </c>
      <c r="I1064" s="209"/>
      <c r="J1064" s="210">
        <f>ROUND(I1064*H1064,2)</f>
        <v>0</v>
      </c>
      <c r="K1064" s="206" t="s">
        <v>165</v>
      </c>
      <c r="L1064" s="44"/>
      <c r="M1064" s="211" t="s">
        <v>19</v>
      </c>
      <c r="N1064" s="212" t="s">
        <v>43</v>
      </c>
      <c r="O1064" s="84"/>
      <c r="P1064" s="213">
        <f>O1064*H1064</f>
        <v>0</v>
      </c>
      <c r="Q1064" s="213">
        <v>3.0000000000000001E-05</v>
      </c>
      <c r="R1064" s="213">
        <f>Q1064*H1064</f>
        <v>0.00044880000000000001</v>
      </c>
      <c r="S1064" s="213">
        <v>0</v>
      </c>
      <c r="T1064" s="214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15" t="s">
        <v>314</v>
      </c>
      <c r="AT1064" s="215" t="s">
        <v>161</v>
      </c>
      <c r="AU1064" s="215" t="s">
        <v>167</v>
      </c>
      <c r="AY1064" s="17" t="s">
        <v>157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17" t="s">
        <v>167</v>
      </c>
      <c r="BK1064" s="216">
        <f>ROUND(I1064*H1064,2)</f>
        <v>0</v>
      </c>
      <c r="BL1064" s="17" t="s">
        <v>314</v>
      </c>
      <c r="BM1064" s="215" t="s">
        <v>1012</v>
      </c>
    </row>
    <row r="1065" s="2" customFormat="1">
      <c r="A1065" s="38"/>
      <c r="B1065" s="39"/>
      <c r="C1065" s="40"/>
      <c r="D1065" s="217" t="s">
        <v>169</v>
      </c>
      <c r="E1065" s="40"/>
      <c r="F1065" s="218" t="s">
        <v>1013</v>
      </c>
      <c r="G1065" s="40"/>
      <c r="H1065" s="40"/>
      <c r="I1065" s="219"/>
      <c r="J1065" s="40"/>
      <c r="K1065" s="40"/>
      <c r="L1065" s="44"/>
      <c r="M1065" s="220"/>
      <c r="N1065" s="221"/>
      <c r="O1065" s="84"/>
      <c r="P1065" s="84"/>
      <c r="Q1065" s="84"/>
      <c r="R1065" s="84"/>
      <c r="S1065" s="84"/>
      <c r="T1065" s="85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169</v>
      </c>
      <c r="AU1065" s="17" t="s">
        <v>167</v>
      </c>
    </row>
    <row r="1066" s="2" customFormat="1" ht="24.15" customHeight="1">
      <c r="A1066" s="38"/>
      <c r="B1066" s="39"/>
      <c r="C1066" s="204" t="s">
        <v>1014</v>
      </c>
      <c r="D1066" s="204" t="s">
        <v>161</v>
      </c>
      <c r="E1066" s="205" t="s">
        <v>1015</v>
      </c>
      <c r="F1066" s="206" t="s">
        <v>1016</v>
      </c>
      <c r="G1066" s="207" t="s">
        <v>164</v>
      </c>
      <c r="H1066" s="208">
        <v>14.960000000000001</v>
      </c>
      <c r="I1066" s="209"/>
      <c r="J1066" s="210">
        <f>ROUND(I1066*H1066,2)</f>
        <v>0</v>
      </c>
      <c r="K1066" s="206" t="s">
        <v>165</v>
      </c>
      <c r="L1066" s="44"/>
      <c r="M1066" s="211" t="s">
        <v>19</v>
      </c>
      <c r="N1066" s="212" t="s">
        <v>43</v>
      </c>
      <c r="O1066" s="84"/>
      <c r="P1066" s="213">
        <f>O1066*H1066</f>
        <v>0</v>
      </c>
      <c r="Q1066" s="213">
        <v>0.00013999999999999999</v>
      </c>
      <c r="R1066" s="213">
        <f>Q1066*H1066</f>
        <v>0.0020943999999999997</v>
      </c>
      <c r="S1066" s="213">
        <v>0</v>
      </c>
      <c r="T1066" s="214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15" t="s">
        <v>314</v>
      </c>
      <c r="AT1066" s="215" t="s">
        <v>161</v>
      </c>
      <c r="AU1066" s="215" t="s">
        <v>167</v>
      </c>
      <c r="AY1066" s="17" t="s">
        <v>157</v>
      </c>
      <c r="BE1066" s="216">
        <f>IF(N1066="základní",J1066,0)</f>
        <v>0</v>
      </c>
      <c r="BF1066" s="216">
        <f>IF(N1066="snížená",J1066,0)</f>
        <v>0</v>
      </c>
      <c r="BG1066" s="216">
        <f>IF(N1066="zákl. přenesená",J1066,0)</f>
        <v>0</v>
      </c>
      <c r="BH1066" s="216">
        <f>IF(N1066="sníž. přenesená",J1066,0)</f>
        <v>0</v>
      </c>
      <c r="BI1066" s="216">
        <f>IF(N1066="nulová",J1066,0)</f>
        <v>0</v>
      </c>
      <c r="BJ1066" s="17" t="s">
        <v>167</v>
      </c>
      <c r="BK1066" s="216">
        <f>ROUND(I1066*H1066,2)</f>
        <v>0</v>
      </c>
      <c r="BL1066" s="17" t="s">
        <v>314</v>
      </c>
      <c r="BM1066" s="215" t="s">
        <v>1017</v>
      </c>
    </row>
    <row r="1067" s="2" customFormat="1">
      <c r="A1067" s="38"/>
      <c r="B1067" s="39"/>
      <c r="C1067" s="40"/>
      <c r="D1067" s="217" t="s">
        <v>169</v>
      </c>
      <c r="E1067" s="40"/>
      <c r="F1067" s="218" t="s">
        <v>1018</v>
      </c>
      <c r="G1067" s="40"/>
      <c r="H1067" s="40"/>
      <c r="I1067" s="219"/>
      <c r="J1067" s="40"/>
      <c r="K1067" s="40"/>
      <c r="L1067" s="44"/>
      <c r="M1067" s="220"/>
      <c r="N1067" s="221"/>
      <c r="O1067" s="84"/>
      <c r="P1067" s="84"/>
      <c r="Q1067" s="84"/>
      <c r="R1067" s="84"/>
      <c r="S1067" s="84"/>
      <c r="T1067" s="85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T1067" s="17" t="s">
        <v>169</v>
      </c>
      <c r="AU1067" s="17" t="s">
        <v>167</v>
      </c>
    </row>
    <row r="1068" s="12" customFormat="1" ht="22.8" customHeight="1">
      <c r="A1068" s="12"/>
      <c r="B1068" s="188"/>
      <c r="C1068" s="189"/>
      <c r="D1068" s="190" t="s">
        <v>70</v>
      </c>
      <c r="E1068" s="202" t="s">
        <v>1019</v>
      </c>
      <c r="F1068" s="202" t="s">
        <v>1020</v>
      </c>
      <c r="G1068" s="189"/>
      <c r="H1068" s="189"/>
      <c r="I1068" s="192"/>
      <c r="J1068" s="203">
        <f>BK1068</f>
        <v>0</v>
      </c>
      <c r="K1068" s="189"/>
      <c r="L1068" s="194"/>
      <c r="M1068" s="195"/>
      <c r="N1068" s="196"/>
      <c r="O1068" s="196"/>
      <c r="P1068" s="197">
        <f>SUM(P1069:P1076)</f>
        <v>0</v>
      </c>
      <c r="Q1068" s="196"/>
      <c r="R1068" s="197">
        <f>SUM(R1069:R1076)</f>
        <v>0.055360000000000006</v>
      </c>
      <c r="S1068" s="196"/>
      <c r="T1068" s="198">
        <f>SUM(T1069:T1076)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199" t="s">
        <v>167</v>
      </c>
      <c r="AT1068" s="200" t="s">
        <v>70</v>
      </c>
      <c r="AU1068" s="200" t="s">
        <v>79</v>
      </c>
      <c r="AY1068" s="199" t="s">
        <v>157</v>
      </c>
      <c r="BK1068" s="201">
        <f>SUM(BK1069:BK1076)</f>
        <v>0</v>
      </c>
    </row>
    <row r="1069" s="2" customFormat="1" ht="24.15" customHeight="1">
      <c r="A1069" s="38"/>
      <c r="B1069" s="39"/>
      <c r="C1069" s="204" t="s">
        <v>1021</v>
      </c>
      <c r="D1069" s="204" t="s">
        <v>161</v>
      </c>
      <c r="E1069" s="205" t="s">
        <v>1022</v>
      </c>
      <c r="F1069" s="206" t="s">
        <v>1023</v>
      </c>
      <c r="G1069" s="207" t="s">
        <v>164</v>
      </c>
      <c r="H1069" s="208">
        <v>138.40000000000001</v>
      </c>
      <c r="I1069" s="209"/>
      <c r="J1069" s="210">
        <f>ROUND(I1069*H1069,2)</f>
        <v>0</v>
      </c>
      <c r="K1069" s="206" t="s">
        <v>165</v>
      </c>
      <c r="L1069" s="44"/>
      <c r="M1069" s="211" t="s">
        <v>19</v>
      </c>
      <c r="N1069" s="212" t="s">
        <v>43</v>
      </c>
      <c r="O1069" s="84"/>
      <c r="P1069" s="213">
        <f>O1069*H1069</f>
        <v>0</v>
      </c>
      <c r="Q1069" s="213">
        <v>0.00020000000000000001</v>
      </c>
      <c r="R1069" s="213">
        <f>Q1069*H1069</f>
        <v>0.027680000000000003</v>
      </c>
      <c r="S1069" s="213">
        <v>0</v>
      </c>
      <c r="T1069" s="214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15" t="s">
        <v>314</v>
      </c>
      <c r="AT1069" s="215" t="s">
        <v>161</v>
      </c>
      <c r="AU1069" s="215" t="s">
        <v>167</v>
      </c>
      <c r="AY1069" s="17" t="s">
        <v>157</v>
      </c>
      <c r="BE1069" s="216">
        <f>IF(N1069="základní",J1069,0)</f>
        <v>0</v>
      </c>
      <c r="BF1069" s="216">
        <f>IF(N1069="snížená",J1069,0)</f>
        <v>0</v>
      </c>
      <c r="BG1069" s="216">
        <f>IF(N1069="zákl. přenesená",J1069,0)</f>
        <v>0</v>
      </c>
      <c r="BH1069" s="216">
        <f>IF(N1069="sníž. přenesená",J1069,0)</f>
        <v>0</v>
      </c>
      <c r="BI1069" s="216">
        <f>IF(N1069="nulová",J1069,0)</f>
        <v>0</v>
      </c>
      <c r="BJ1069" s="17" t="s">
        <v>167</v>
      </c>
      <c r="BK1069" s="216">
        <f>ROUND(I1069*H1069,2)</f>
        <v>0</v>
      </c>
      <c r="BL1069" s="17" t="s">
        <v>314</v>
      </c>
      <c r="BM1069" s="215" t="s">
        <v>1024</v>
      </c>
    </row>
    <row r="1070" s="2" customFormat="1">
      <c r="A1070" s="38"/>
      <c r="B1070" s="39"/>
      <c r="C1070" s="40"/>
      <c r="D1070" s="217" t="s">
        <v>169</v>
      </c>
      <c r="E1070" s="40"/>
      <c r="F1070" s="218" t="s">
        <v>1025</v>
      </c>
      <c r="G1070" s="40"/>
      <c r="H1070" s="40"/>
      <c r="I1070" s="219"/>
      <c r="J1070" s="40"/>
      <c r="K1070" s="40"/>
      <c r="L1070" s="44"/>
      <c r="M1070" s="220"/>
      <c r="N1070" s="221"/>
      <c r="O1070" s="84"/>
      <c r="P1070" s="84"/>
      <c r="Q1070" s="84"/>
      <c r="R1070" s="84"/>
      <c r="S1070" s="84"/>
      <c r="T1070" s="85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169</v>
      </c>
      <c r="AU1070" s="17" t="s">
        <v>167</v>
      </c>
    </row>
    <row r="1071" s="13" customFormat="1">
      <c r="A1071" s="13"/>
      <c r="B1071" s="222"/>
      <c r="C1071" s="223"/>
      <c r="D1071" s="217" t="s">
        <v>171</v>
      </c>
      <c r="E1071" s="224" t="s">
        <v>19</v>
      </c>
      <c r="F1071" s="225" t="s">
        <v>453</v>
      </c>
      <c r="G1071" s="223"/>
      <c r="H1071" s="224" t="s">
        <v>19</v>
      </c>
      <c r="I1071" s="226"/>
      <c r="J1071" s="223"/>
      <c r="K1071" s="223"/>
      <c r="L1071" s="227"/>
      <c r="M1071" s="228"/>
      <c r="N1071" s="229"/>
      <c r="O1071" s="229"/>
      <c r="P1071" s="229"/>
      <c r="Q1071" s="229"/>
      <c r="R1071" s="229"/>
      <c r="S1071" s="229"/>
      <c r="T1071" s="23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1" t="s">
        <v>171</v>
      </c>
      <c r="AU1071" s="231" t="s">
        <v>167</v>
      </c>
      <c r="AV1071" s="13" t="s">
        <v>79</v>
      </c>
      <c r="AW1071" s="13" t="s">
        <v>33</v>
      </c>
      <c r="AX1071" s="13" t="s">
        <v>71</v>
      </c>
      <c r="AY1071" s="231" t="s">
        <v>157</v>
      </c>
    </row>
    <row r="1072" s="14" customFormat="1">
      <c r="A1072" s="14"/>
      <c r="B1072" s="232"/>
      <c r="C1072" s="233"/>
      <c r="D1072" s="217" t="s">
        <v>171</v>
      </c>
      <c r="E1072" s="234" t="s">
        <v>19</v>
      </c>
      <c r="F1072" s="235" t="s">
        <v>454</v>
      </c>
      <c r="G1072" s="233"/>
      <c r="H1072" s="236">
        <v>138.40000000000001</v>
      </c>
      <c r="I1072" s="237"/>
      <c r="J1072" s="233"/>
      <c r="K1072" s="233"/>
      <c r="L1072" s="238"/>
      <c r="M1072" s="239"/>
      <c r="N1072" s="240"/>
      <c r="O1072" s="240"/>
      <c r="P1072" s="240"/>
      <c r="Q1072" s="240"/>
      <c r="R1072" s="240"/>
      <c r="S1072" s="240"/>
      <c r="T1072" s="241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2" t="s">
        <v>171</v>
      </c>
      <c r="AU1072" s="242" t="s">
        <v>167</v>
      </c>
      <c r="AV1072" s="14" t="s">
        <v>167</v>
      </c>
      <c r="AW1072" s="14" t="s">
        <v>33</v>
      </c>
      <c r="AX1072" s="14" t="s">
        <v>79</v>
      </c>
      <c r="AY1072" s="242" t="s">
        <v>157</v>
      </c>
    </row>
    <row r="1073" s="2" customFormat="1" ht="24.15" customHeight="1">
      <c r="A1073" s="38"/>
      <c r="B1073" s="39"/>
      <c r="C1073" s="204" t="s">
        <v>1026</v>
      </c>
      <c r="D1073" s="204" t="s">
        <v>161</v>
      </c>
      <c r="E1073" s="205" t="s">
        <v>1027</v>
      </c>
      <c r="F1073" s="206" t="s">
        <v>1028</v>
      </c>
      <c r="G1073" s="207" t="s">
        <v>164</v>
      </c>
      <c r="H1073" s="208">
        <v>138.40000000000001</v>
      </c>
      <c r="I1073" s="209"/>
      <c r="J1073" s="210">
        <f>ROUND(I1073*H1073,2)</f>
        <v>0</v>
      </c>
      <c r="K1073" s="206" t="s">
        <v>165</v>
      </c>
      <c r="L1073" s="44"/>
      <c r="M1073" s="211" t="s">
        <v>19</v>
      </c>
      <c r="N1073" s="212" t="s">
        <v>43</v>
      </c>
      <c r="O1073" s="84"/>
      <c r="P1073" s="213">
        <f>O1073*H1073</f>
        <v>0</v>
      </c>
      <c r="Q1073" s="213">
        <v>0.00020000000000000001</v>
      </c>
      <c r="R1073" s="213">
        <f>Q1073*H1073</f>
        <v>0.027680000000000003</v>
      </c>
      <c r="S1073" s="213">
        <v>0</v>
      </c>
      <c r="T1073" s="214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15" t="s">
        <v>314</v>
      </c>
      <c r="AT1073" s="215" t="s">
        <v>161</v>
      </c>
      <c r="AU1073" s="215" t="s">
        <v>167</v>
      </c>
      <c r="AY1073" s="17" t="s">
        <v>157</v>
      </c>
      <c r="BE1073" s="216">
        <f>IF(N1073="základní",J1073,0)</f>
        <v>0</v>
      </c>
      <c r="BF1073" s="216">
        <f>IF(N1073="snížená",J1073,0)</f>
        <v>0</v>
      </c>
      <c r="BG1073" s="216">
        <f>IF(N1073="zákl. přenesená",J1073,0)</f>
        <v>0</v>
      </c>
      <c r="BH1073" s="216">
        <f>IF(N1073="sníž. přenesená",J1073,0)</f>
        <v>0</v>
      </c>
      <c r="BI1073" s="216">
        <f>IF(N1073="nulová",J1073,0)</f>
        <v>0</v>
      </c>
      <c r="BJ1073" s="17" t="s">
        <v>167</v>
      </c>
      <c r="BK1073" s="216">
        <f>ROUND(I1073*H1073,2)</f>
        <v>0</v>
      </c>
      <c r="BL1073" s="17" t="s">
        <v>314</v>
      </c>
      <c r="BM1073" s="215" t="s">
        <v>1029</v>
      </c>
    </row>
    <row r="1074" s="2" customFormat="1">
      <c r="A1074" s="38"/>
      <c r="B1074" s="39"/>
      <c r="C1074" s="40"/>
      <c r="D1074" s="217" t="s">
        <v>169</v>
      </c>
      <c r="E1074" s="40"/>
      <c r="F1074" s="218" t="s">
        <v>1030</v>
      </c>
      <c r="G1074" s="40"/>
      <c r="H1074" s="40"/>
      <c r="I1074" s="219"/>
      <c r="J1074" s="40"/>
      <c r="K1074" s="40"/>
      <c r="L1074" s="44"/>
      <c r="M1074" s="220"/>
      <c r="N1074" s="221"/>
      <c r="O1074" s="84"/>
      <c r="P1074" s="84"/>
      <c r="Q1074" s="84"/>
      <c r="R1074" s="84"/>
      <c r="S1074" s="84"/>
      <c r="T1074" s="85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T1074" s="17" t="s">
        <v>169</v>
      </c>
      <c r="AU1074" s="17" t="s">
        <v>167</v>
      </c>
    </row>
    <row r="1075" s="13" customFormat="1">
      <c r="A1075" s="13"/>
      <c r="B1075" s="222"/>
      <c r="C1075" s="223"/>
      <c r="D1075" s="217" t="s">
        <v>171</v>
      </c>
      <c r="E1075" s="224" t="s">
        <v>19</v>
      </c>
      <c r="F1075" s="225" t="s">
        <v>453</v>
      </c>
      <c r="G1075" s="223"/>
      <c r="H1075" s="224" t="s">
        <v>19</v>
      </c>
      <c r="I1075" s="226"/>
      <c r="J1075" s="223"/>
      <c r="K1075" s="223"/>
      <c r="L1075" s="227"/>
      <c r="M1075" s="228"/>
      <c r="N1075" s="229"/>
      <c r="O1075" s="229"/>
      <c r="P1075" s="229"/>
      <c r="Q1075" s="229"/>
      <c r="R1075" s="229"/>
      <c r="S1075" s="229"/>
      <c r="T1075" s="23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1" t="s">
        <v>171</v>
      </c>
      <c r="AU1075" s="231" t="s">
        <v>167</v>
      </c>
      <c r="AV1075" s="13" t="s">
        <v>79</v>
      </c>
      <c r="AW1075" s="13" t="s">
        <v>33</v>
      </c>
      <c r="AX1075" s="13" t="s">
        <v>71</v>
      </c>
      <c r="AY1075" s="231" t="s">
        <v>157</v>
      </c>
    </row>
    <row r="1076" s="14" customFormat="1">
      <c r="A1076" s="14"/>
      <c r="B1076" s="232"/>
      <c r="C1076" s="233"/>
      <c r="D1076" s="217" t="s">
        <v>171</v>
      </c>
      <c r="E1076" s="234" t="s">
        <v>19</v>
      </c>
      <c r="F1076" s="235" t="s">
        <v>454</v>
      </c>
      <c r="G1076" s="233"/>
      <c r="H1076" s="236">
        <v>138.40000000000001</v>
      </c>
      <c r="I1076" s="237"/>
      <c r="J1076" s="233"/>
      <c r="K1076" s="233"/>
      <c r="L1076" s="238"/>
      <c r="M1076" s="265"/>
      <c r="N1076" s="266"/>
      <c r="O1076" s="266"/>
      <c r="P1076" s="266"/>
      <c r="Q1076" s="266"/>
      <c r="R1076" s="266"/>
      <c r="S1076" s="266"/>
      <c r="T1076" s="267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2" t="s">
        <v>171</v>
      </c>
      <c r="AU1076" s="242" t="s">
        <v>167</v>
      </c>
      <c r="AV1076" s="14" t="s">
        <v>167</v>
      </c>
      <c r="AW1076" s="14" t="s">
        <v>33</v>
      </c>
      <c r="AX1076" s="14" t="s">
        <v>79</v>
      </c>
      <c r="AY1076" s="242" t="s">
        <v>157</v>
      </c>
    </row>
    <row r="1077" s="2" customFormat="1" ht="6.96" customHeight="1">
      <c r="A1077" s="38"/>
      <c r="B1077" s="59"/>
      <c r="C1077" s="60"/>
      <c r="D1077" s="60"/>
      <c r="E1077" s="60"/>
      <c r="F1077" s="60"/>
      <c r="G1077" s="60"/>
      <c r="H1077" s="60"/>
      <c r="I1077" s="60"/>
      <c r="J1077" s="60"/>
      <c r="K1077" s="60"/>
      <c r="L1077" s="44"/>
      <c r="M1077" s="38"/>
      <c r="O1077" s="38"/>
      <c r="P1077" s="38"/>
      <c r="Q1077" s="38"/>
      <c r="R1077" s="38"/>
      <c r="S1077" s="38"/>
      <c r="T1077" s="38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</row>
  </sheetData>
  <sheetProtection sheet="1" autoFilter="0" formatColumns="0" formatRows="0" objects="1" scenarios="1" spinCount="100000" saltValue="qzprfvrI4aEqCItu5aFdzJghCRmvmn1NTjYBunA1tE7k3hd8HYcyz52QnpBONT40bE1bPtdKpF3VV1SwLNWciw==" hashValue="kXvEDDcK4romWtz+zY2E/g4yqc+Te5Ai+oGNPCttR6pBcnG0k+5Xpm6FKxzMlvgda0+TAJ/S6tckoVrRZcrScA==" algorithmName="SHA-512" password="CC35"/>
  <autoFilter ref="C98:K107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ROUND((SUM(BE93:BE243)),  2)</f>
        <v>0</v>
      </c>
      <c r="G33" s="38"/>
      <c r="H33" s="38"/>
      <c r="I33" s="148">
        <v>0.20999999999999999</v>
      </c>
      <c r="J33" s="147">
        <f>ROUND(((SUM(BE93:BE243))*I33),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ROUND((SUM(BF93:BF243)),  2)</f>
        <v>0</v>
      </c>
      <c r="G34" s="38"/>
      <c r="H34" s="38"/>
      <c r="I34" s="148">
        <v>0.14999999999999999</v>
      </c>
      <c r="J34" s="147">
        <f>ROUND(((SUM(BF93:BF243))*I34),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ROUND((SUM(BG93:BG243)),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ROUND((SUM(BH93:BH243)),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ROUND((SUM(BI93:BI243)),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1032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1033</v>
      </c>
      <c r="E62" s="174"/>
      <c r="F62" s="174"/>
      <c r="G62" s="174"/>
      <c r="H62" s="174"/>
      <c r="I62" s="174"/>
      <c r="J62" s="175">
        <f>J117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1034</v>
      </c>
      <c r="E63" s="174"/>
      <c r="F63" s="174"/>
      <c r="G63" s="174"/>
      <c r="H63" s="174"/>
      <c r="I63" s="174"/>
      <c r="J63" s="175">
        <f>J121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1035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123</v>
      </c>
      <c r="E65" s="174"/>
      <c r="F65" s="174"/>
      <c r="G65" s="174"/>
      <c r="H65" s="174"/>
      <c r="I65" s="174"/>
      <c r="J65" s="175">
        <f>J132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1036</v>
      </c>
      <c r="E66" s="174"/>
      <c r="F66" s="174"/>
      <c r="G66" s="174"/>
      <c r="H66" s="174"/>
      <c r="I66" s="174"/>
      <c r="J66" s="175">
        <f>J147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126</v>
      </c>
      <c r="E67" s="174"/>
      <c r="F67" s="174"/>
      <c r="G67" s="174"/>
      <c r="H67" s="174"/>
      <c r="I67" s="174"/>
      <c r="J67" s="175">
        <f>J165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128</v>
      </c>
      <c r="E68" s="174"/>
      <c r="F68" s="174"/>
      <c r="G68" s="174"/>
      <c r="H68" s="174"/>
      <c r="I68" s="174"/>
      <c r="J68" s="175">
        <f>J177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129</v>
      </c>
      <c r="E69" s="174"/>
      <c r="F69" s="174"/>
      <c r="G69" s="174"/>
      <c r="H69" s="174"/>
      <c r="I69" s="174"/>
      <c r="J69" s="175">
        <f>J187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130</v>
      </c>
      <c r="E70" s="168"/>
      <c r="F70" s="168"/>
      <c r="G70" s="168"/>
      <c r="H70" s="168"/>
      <c r="I70" s="168"/>
      <c r="J70" s="169">
        <f>J190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131</v>
      </c>
      <c r="E71" s="174"/>
      <c r="F71" s="174"/>
      <c r="G71" s="174"/>
      <c r="H71" s="174"/>
      <c r="I71" s="174"/>
      <c r="J71" s="175">
        <f>J191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133</v>
      </c>
      <c r="E72" s="174"/>
      <c r="F72" s="174"/>
      <c r="G72" s="174"/>
      <c r="H72" s="174"/>
      <c r="I72" s="174"/>
      <c r="J72" s="175">
        <f>J222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141</v>
      </c>
      <c r="E73" s="174"/>
      <c r="F73" s="174"/>
      <c r="G73" s="174"/>
      <c r="H73" s="174"/>
      <c r="I73" s="174"/>
      <c r="J73" s="175">
        <f>J225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/>
    <row r="77" hidden="1"/>
    <row r="78" hidden="1"/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142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Regenerace bytového fondu Mírová osada - ulic Koněvova a Zapletalova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116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02 - sanace suterénu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Zapletalova 259/10</v>
      </c>
      <c r="G87" s="40"/>
      <c r="H87" s="40"/>
      <c r="I87" s="32" t="s">
        <v>23</v>
      </c>
      <c r="J87" s="72" t="str">
        <f>IF(J12="","",J12)</f>
        <v>23. 1. 2021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Statutární město Ostrava, obvod Slezská Ostrava</v>
      </c>
      <c r="G89" s="40"/>
      <c r="H89" s="40"/>
      <c r="I89" s="32" t="s">
        <v>31</v>
      </c>
      <c r="J89" s="36" t="str">
        <f>E21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>Made 4 BIM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143</v>
      </c>
      <c r="D92" s="180" t="s">
        <v>56</v>
      </c>
      <c r="E92" s="180" t="s">
        <v>52</v>
      </c>
      <c r="F92" s="180" t="s">
        <v>53</v>
      </c>
      <c r="G92" s="180" t="s">
        <v>144</v>
      </c>
      <c r="H92" s="180" t="s">
        <v>145</v>
      </c>
      <c r="I92" s="180" t="s">
        <v>146</v>
      </c>
      <c r="J92" s="180" t="s">
        <v>120</v>
      </c>
      <c r="K92" s="181" t="s">
        <v>147</v>
      </c>
      <c r="L92" s="182"/>
      <c r="M92" s="92" t="s">
        <v>19</v>
      </c>
      <c r="N92" s="93" t="s">
        <v>41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P94+P190</f>
        <v>0</v>
      </c>
      <c r="Q93" s="96"/>
      <c r="R93" s="185">
        <f>R94+R190</f>
        <v>45.759258800000005</v>
      </c>
      <c r="S93" s="96"/>
      <c r="T93" s="186">
        <f>T94+T190</f>
        <v>15.187816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70</v>
      </c>
      <c r="AU93" s="17" t="s">
        <v>121</v>
      </c>
      <c r="BK93" s="187">
        <f>BK94+BK190</f>
        <v>0</v>
      </c>
    </row>
    <row r="94" s="12" customFormat="1" ht="25.92" customHeight="1">
      <c r="A94" s="12"/>
      <c r="B94" s="188"/>
      <c r="C94" s="189"/>
      <c r="D94" s="190" t="s">
        <v>70</v>
      </c>
      <c r="E94" s="191" t="s">
        <v>155</v>
      </c>
      <c r="F94" s="191" t="s">
        <v>156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P95+P121+P125+P132+P147+P165+P177+P187</f>
        <v>0</v>
      </c>
      <c r="Q94" s="196"/>
      <c r="R94" s="197">
        <f>R95+R121+R125+R132+R147+R165+R177+R187</f>
        <v>44.251146000000006</v>
      </c>
      <c r="S94" s="196"/>
      <c r="T94" s="198">
        <f>T95+T121+T125+T132+T147+T165+T177+T187</f>
        <v>14.226416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71</v>
      </c>
      <c r="AY94" s="199" t="s">
        <v>157</v>
      </c>
      <c r="BK94" s="201">
        <f>BK95+BK121+BK125+BK132+BK147+BK165+BK177+BK187</f>
        <v>0</v>
      </c>
    </row>
    <row r="95" s="12" customFormat="1" ht="22.8" customHeight="1">
      <c r="A95" s="12"/>
      <c r="B95" s="188"/>
      <c r="C95" s="189"/>
      <c r="D95" s="190" t="s">
        <v>70</v>
      </c>
      <c r="E95" s="202" t="s">
        <v>79</v>
      </c>
      <c r="F95" s="202" t="s">
        <v>1037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P96+SUM(P97:P117)</f>
        <v>0</v>
      </c>
      <c r="Q95" s="196"/>
      <c r="R95" s="197">
        <f>R96+SUM(R97:R117)</f>
        <v>0.067818000000000003</v>
      </c>
      <c r="S95" s="196"/>
      <c r="T95" s="198">
        <f>T96+SUM(T97:T117)</f>
        <v>6.5025000000000004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79</v>
      </c>
      <c r="AT95" s="200" t="s">
        <v>70</v>
      </c>
      <c r="AU95" s="200" t="s">
        <v>79</v>
      </c>
      <c r="AY95" s="199" t="s">
        <v>157</v>
      </c>
      <c r="BK95" s="201">
        <f>BK96+SUM(BK97:BK117)</f>
        <v>0</v>
      </c>
    </row>
    <row r="96" s="2" customFormat="1" ht="24.15" customHeight="1">
      <c r="A96" s="38"/>
      <c r="B96" s="39"/>
      <c r="C96" s="204" t="s">
        <v>402</v>
      </c>
      <c r="D96" s="204" t="s">
        <v>161</v>
      </c>
      <c r="E96" s="205" t="s">
        <v>1038</v>
      </c>
      <c r="F96" s="206" t="s">
        <v>1039</v>
      </c>
      <c r="G96" s="207" t="s">
        <v>1040</v>
      </c>
      <c r="H96" s="208">
        <v>67.340000000000003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1041</v>
      </c>
    </row>
    <row r="97" s="2" customFormat="1">
      <c r="A97" s="38"/>
      <c r="B97" s="39"/>
      <c r="C97" s="40"/>
      <c r="D97" s="217" t="s">
        <v>169</v>
      </c>
      <c r="E97" s="40"/>
      <c r="F97" s="218" t="s">
        <v>1042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14" customFormat="1">
      <c r="A98" s="14"/>
      <c r="B98" s="232"/>
      <c r="C98" s="233"/>
      <c r="D98" s="217" t="s">
        <v>171</v>
      </c>
      <c r="E98" s="234" t="s">
        <v>19</v>
      </c>
      <c r="F98" s="235" t="s">
        <v>1043</v>
      </c>
      <c r="G98" s="233"/>
      <c r="H98" s="236">
        <v>67.340000000000003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171</v>
      </c>
      <c r="AU98" s="242" t="s">
        <v>167</v>
      </c>
      <c r="AV98" s="14" t="s">
        <v>167</v>
      </c>
      <c r="AW98" s="14" t="s">
        <v>33</v>
      </c>
      <c r="AX98" s="14" t="s">
        <v>79</v>
      </c>
      <c r="AY98" s="242" t="s">
        <v>157</v>
      </c>
    </row>
    <row r="99" s="2" customFormat="1" ht="14.4" customHeight="1">
      <c r="A99" s="38"/>
      <c r="B99" s="39"/>
      <c r="C99" s="204" t="s">
        <v>1044</v>
      </c>
      <c r="D99" s="204" t="s">
        <v>161</v>
      </c>
      <c r="E99" s="205" t="s">
        <v>1045</v>
      </c>
      <c r="F99" s="206" t="s">
        <v>1046</v>
      </c>
      <c r="G99" s="207" t="s">
        <v>164</v>
      </c>
      <c r="H99" s="208">
        <v>77.700000000000003</v>
      </c>
      <c r="I99" s="209"/>
      <c r="J99" s="210">
        <f>ROUND(I99*H99,2)</f>
        <v>0</v>
      </c>
      <c r="K99" s="206" t="s">
        <v>165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0.00084000000000000003</v>
      </c>
      <c r="R99" s="213">
        <f>Q99*H99</f>
        <v>0.065268000000000007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166</v>
      </c>
      <c r="AT99" s="215" t="s">
        <v>161</v>
      </c>
      <c r="AU99" s="215" t="s">
        <v>167</v>
      </c>
      <c r="AY99" s="17" t="s">
        <v>157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167</v>
      </c>
      <c r="BK99" s="216">
        <f>ROUND(I99*H99,2)</f>
        <v>0</v>
      </c>
      <c r="BL99" s="17" t="s">
        <v>166</v>
      </c>
      <c r="BM99" s="215" t="s">
        <v>1047</v>
      </c>
    </row>
    <row r="100" s="2" customFormat="1">
      <c r="A100" s="38"/>
      <c r="B100" s="39"/>
      <c r="C100" s="40"/>
      <c r="D100" s="217" t="s">
        <v>169</v>
      </c>
      <c r="E100" s="40"/>
      <c r="F100" s="218" t="s">
        <v>1048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169</v>
      </c>
      <c r="AU100" s="17" t="s">
        <v>167</v>
      </c>
    </row>
    <row r="101" s="14" customFormat="1">
      <c r="A101" s="14"/>
      <c r="B101" s="232"/>
      <c r="C101" s="233"/>
      <c r="D101" s="217" t="s">
        <v>171</v>
      </c>
      <c r="E101" s="234" t="s">
        <v>19</v>
      </c>
      <c r="F101" s="235" t="s">
        <v>1049</v>
      </c>
      <c r="G101" s="233"/>
      <c r="H101" s="236">
        <v>77.700000000000003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171</v>
      </c>
      <c r="AU101" s="242" t="s">
        <v>167</v>
      </c>
      <c r="AV101" s="14" t="s">
        <v>167</v>
      </c>
      <c r="AW101" s="14" t="s">
        <v>33</v>
      </c>
      <c r="AX101" s="14" t="s">
        <v>79</v>
      </c>
      <c r="AY101" s="242" t="s">
        <v>157</v>
      </c>
    </row>
    <row r="102" s="2" customFormat="1" ht="24.15" customHeight="1">
      <c r="A102" s="38"/>
      <c r="B102" s="39"/>
      <c r="C102" s="204" t="s">
        <v>407</v>
      </c>
      <c r="D102" s="204" t="s">
        <v>161</v>
      </c>
      <c r="E102" s="205" t="s">
        <v>1050</v>
      </c>
      <c r="F102" s="206" t="s">
        <v>1051</v>
      </c>
      <c r="G102" s="207" t="s">
        <v>164</v>
      </c>
      <c r="H102" s="208">
        <v>77.700000000000003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1052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1053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4" customFormat="1">
      <c r="A104" s="14"/>
      <c r="B104" s="232"/>
      <c r="C104" s="233"/>
      <c r="D104" s="217" t="s">
        <v>171</v>
      </c>
      <c r="E104" s="234" t="s">
        <v>19</v>
      </c>
      <c r="F104" s="235" t="s">
        <v>1049</v>
      </c>
      <c r="G104" s="233"/>
      <c r="H104" s="236">
        <v>77.700000000000003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171</v>
      </c>
      <c r="AU104" s="242" t="s">
        <v>167</v>
      </c>
      <c r="AV104" s="14" t="s">
        <v>167</v>
      </c>
      <c r="AW104" s="14" t="s">
        <v>33</v>
      </c>
      <c r="AX104" s="14" t="s">
        <v>79</v>
      </c>
      <c r="AY104" s="242" t="s">
        <v>157</v>
      </c>
    </row>
    <row r="105" s="2" customFormat="1" ht="24.15" customHeight="1">
      <c r="A105" s="38"/>
      <c r="B105" s="39"/>
      <c r="C105" s="204" t="s">
        <v>412</v>
      </c>
      <c r="D105" s="204" t="s">
        <v>161</v>
      </c>
      <c r="E105" s="205" t="s">
        <v>1054</v>
      </c>
      <c r="F105" s="206" t="s">
        <v>1055</v>
      </c>
      <c r="G105" s="207" t="s">
        <v>1040</v>
      </c>
      <c r="H105" s="208">
        <v>67.340000000000003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1056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1057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14" customFormat="1">
      <c r="A107" s="14"/>
      <c r="B107" s="232"/>
      <c r="C107" s="233"/>
      <c r="D107" s="217" t="s">
        <v>171</v>
      </c>
      <c r="E107" s="234" t="s">
        <v>19</v>
      </c>
      <c r="F107" s="235" t="s">
        <v>1043</v>
      </c>
      <c r="G107" s="233"/>
      <c r="H107" s="236">
        <v>67.340000000000003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171</v>
      </c>
      <c r="AU107" s="242" t="s">
        <v>167</v>
      </c>
      <c r="AV107" s="14" t="s">
        <v>167</v>
      </c>
      <c r="AW107" s="14" t="s">
        <v>33</v>
      </c>
      <c r="AX107" s="14" t="s">
        <v>79</v>
      </c>
      <c r="AY107" s="242" t="s">
        <v>157</v>
      </c>
    </row>
    <row r="108" s="2" customFormat="1" ht="24.15" customHeight="1">
      <c r="A108" s="38"/>
      <c r="B108" s="39"/>
      <c r="C108" s="204" t="s">
        <v>432</v>
      </c>
      <c r="D108" s="204" t="s">
        <v>161</v>
      </c>
      <c r="E108" s="205" t="s">
        <v>1058</v>
      </c>
      <c r="F108" s="206" t="s">
        <v>1059</v>
      </c>
      <c r="G108" s="207" t="s">
        <v>164</v>
      </c>
      <c r="H108" s="208">
        <v>170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1060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1061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14.4" customHeight="1">
      <c r="A110" s="38"/>
      <c r="B110" s="39"/>
      <c r="C110" s="254" t="s">
        <v>451</v>
      </c>
      <c r="D110" s="254" t="s">
        <v>201</v>
      </c>
      <c r="E110" s="255" t="s">
        <v>1062</v>
      </c>
      <c r="F110" s="256" t="s">
        <v>1063</v>
      </c>
      <c r="G110" s="257" t="s">
        <v>862</v>
      </c>
      <c r="H110" s="258">
        <v>2.5499999999999998</v>
      </c>
      <c r="I110" s="259"/>
      <c r="J110" s="260">
        <f>ROUND(I110*H110,2)</f>
        <v>0</v>
      </c>
      <c r="K110" s="256" t="s">
        <v>165</v>
      </c>
      <c r="L110" s="261"/>
      <c r="M110" s="262" t="s">
        <v>19</v>
      </c>
      <c r="N110" s="263" t="s">
        <v>43</v>
      </c>
      <c r="O110" s="84"/>
      <c r="P110" s="213">
        <f>O110*H110</f>
        <v>0</v>
      </c>
      <c r="Q110" s="213">
        <v>0.001</v>
      </c>
      <c r="R110" s="213">
        <f>Q110*H110</f>
        <v>0.0025499999999999997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204</v>
      </c>
      <c r="AT110" s="215" t="s">
        <v>201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1064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1063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4" customFormat="1">
      <c r="A112" s="14"/>
      <c r="B112" s="232"/>
      <c r="C112" s="233"/>
      <c r="D112" s="217" t="s">
        <v>171</v>
      </c>
      <c r="E112" s="233"/>
      <c r="F112" s="235" t="s">
        <v>1065</v>
      </c>
      <c r="G112" s="233"/>
      <c r="H112" s="236">
        <v>2.5499999999999998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171</v>
      </c>
      <c r="AU112" s="242" t="s">
        <v>167</v>
      </c>
      <c r="AV112" s="14" t="s">
        <v>167</v>
      </c>
      <c r="AW112" s="14" t="s">
        <v>4</v>
      </c>
      <c r="AX112" s="14" t="s">
        <v>79</v>
      </c>
      <c r="AY112" s="242" t="s">
        <v>157</v>
      </c>
    </row>
    <row r="113" s="2" customFormat="1" ht="24.15" customHeight="1">
      <c r="A113" s="38"/>
      <c r="B113" s="39"/>
      <c r="C113" s="204" t="s">
        <v>418</v>
      </c>
      <c r="D113" s="204" t="s">
        <v>161</v>
      </c>
      <c r="E113" s="205" t="s">
        <v>1066</v>
      </c>
      <c r="F113" s="206" t="s">
        <v>1067</v>
      </c>
      <c r="G113" s="207" t="s">
        <v>164</v>
      </c>
      <c r="H113" s="208">
        <v>170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1068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1069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13" customFormat="1">
      <c r="A115" s="13"/>
      <c r="B115" s="222"/>
      <c r="C115" s="223"/>
      <c r="D115" s="217" t="s">
        <v>171</v>
      </c>
      <c r="E115" s="224" t="s">
        <v>19</v>
      </c>
      <c r="F115" s="225" t="s">
        <v>1070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171</v>
      </c>
      <c r="AU115" s="231" t="s">
        <v>167</v>
      </c>
      <c r="AV115" s="13" t="s">
        <v>79</v>
      </c>
      <c r="AW115" s="13" t="s">
        <v>33</v>
      </c>
      <c r="AX115" s="13" t="s">
        <v>71</v>
      </c>
      <c r="AY115" s="231" t="s">
        <v>157</v>
      </c>
    </row>
    <row r="116" s="14" customFormat="1">
      <c r="A116" s="14"/>
      <c r="B116" s="232"/>
      <c r="C116" s="233"/>
      <c r="D116" s="217" t="s">
        <v>171</v>
      </c>
      <c r="E116" s="234" t="s">
        <v>19</v>
      </c>
      <c r="F116" s="235" t="s">
        <v>1071</v>
      </c>
      <c r="G116" s="233"/>
      <c r="H116" s="236">
        <v>170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171</v>
      </c>
      <c r="AU116" s="242" t="s">
        <v>167</v>
      </c>
      <c r="AV116" s="14" t="s">
        <v>167</v>
      </c>
      <c r="AW116" s="14" t="s">
        <v>33</v>
      </c>
      <c r="AX116" s="14" t="s">
        <v>79</v>
      </c>
      <c r="AY116" s="242" t="s">
        <v>157</v>
      </c>
    </row>
    <row r="117" s="12" customFormat="1" ht="20.88" customHeight="1">
      <c r="A117" s="12"/>
      <c r="B117" s="188"/>
      <c r="C117" s="189"/>
      <c r="D117" s="190" t="s">
        <v>70</v>
      </c>
      <c r="E117" s="202" t="s">
        <v>90</v>
      </c>
      <c r="F117" s="202" t="s">
        <v>1072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SUM(P118:P120)</f>
        <v>0</v>
      </c>
      <c r="Q117" s="196"/>
      <c r="R117" s="197">
        <f>SUM(R118:R120)</f>
        <v>0</v>
      </c>
      <c r="S117" s="196"/>
      <c r="T117" s="198">
        <f>SUM(T118:T120)</f>
        <v>6.5025000000000004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79</v>
      </c>
      <c r="AT117" s="200" t="s">
        <v>70</v>
      </c>
      <c r="AU117" s="200" t="s">
        <v>167</v>
      </c>
      <c r="AY117" s="199" t="s">
        <v>157</v>
      </c>
      <c r="BK117" s="201">
        <f>SUM(BK118:BK120)</f>
        <v>0</v>
      </c>
    </row>
    <row r="118" s="2" customFormat="1" ht="24.15" customHeight="1">
      <c r="A118" s="38"/>
      <c r="B118" s="39"/>
      <c r="C118" s="204" t="s">
        <v>455</v>
      </c>
      <c r="D118" s="204" t="s">
        <v>161</v>
      </c>
      <c r="E118" s="205" t="s">
        <v>1073</v>
      </c>
      <c r="F118" s="206" t="s">
        <v>1074</v>
      </c>
      <c r="G118" s="207" t="s">
        <v>164</v>
      </c>
      <c r="H118" s="208">
        <v>25.5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0.255</v>
      </c>
      <c r="T118" s="214">
        <f>S118*H118</f>
        <v>6.5025000000000004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196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1075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1076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196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1077</v>
      </c>
      <c r="G120" s="233"/>
      <c r="H120" s="236">
        <v>25.5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196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12" customFormat="1" ht="22.8" customHeight="1">
      <c r="A121" s="12"/>
      <c r="B121" s="188"/>
      <c r="C121" s="189"/>
      <c r="D121" s="190" t="s">
        <v>70</v>
      </c>
      <c r="E121" s="202" t="s">
        <v>196</v>
      </c>
      <c r="F121" s="202" t="s">
        <v>1078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SUM(P122:P124)</f>
        <v>0</v>
      </c>
      <c r="Q121" s="196"/>
      <c r="R121" s="197">
        <f>SUM(R122:R124)</f>
        <v>0.048298000000000001</v>
      </c>
      <c r="S121" s="196"/>
      <c r="T121" s="198">
        <f>SUM(T122:T124)</f>
        <v>0.002356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70</v>
      </c>
      <c r="AU121" s="200" t="s">
        <v>79</v>
      </c>
      <c r="AY121" s="199" t="s">
        <v>157</v>
      </c>
      <c r="BK121" s="201">
        <f>SUM(BK122:BK124)</f>
        <v>0</v>
      </c>
    </row>
    <row r="122" s="2" customFormat="1" ht="24.15" customHeight="1">
      <c r="A122" s="38"/>
      <c r="B122" s="39"/>
      <c r="C122" s="204" t="s">
        <v>321</v>
      </c>
      <c r="D122" s="204" t="s">
        <v>161</v>
      </c>
      <c r="E122" s="205" t="s">
        <v>1079</v>
      </c>
      <c r="F122" s="206" t="s">
        <v>1080</v>
      </c>
      <c r="G122" s="207" t="s">
        <v>274</v>
      </c>
      <c r="H122" s="208">
        <v>58.899999999999999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0.00081999999999999998</v>
      </c>
      <c r="R122" s="213">
        <f>Q122*H122</f>
        <v>0.048298000000000001</v>
      </c>
      <c r="S122" s="213">
        <v>4.0000000000000003E-05</v>
      </c>
      <c r="T122" s="214">
        <f>S122*H122</f>
        <v>0.002356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166</v>
      </c>
      <c r="BM122" s="215" t="s">
        <v>1081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1082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14" customFormat="1">
      <c r="A124" s="14"/>
      <c r="B124" s="232"/>
      <c r="C124" s="233"/>
      <c r="D124" s="217" t="s">
        <v>171</v>
      </c>
      <c r="E124" s="234" t="s">
        <v>19</v>
      </c>
      <c r="F124" s="235" t="s">
        <v>1083</v>
      </c>
      <c r="G124" s="233"/>
      <c r="H124" s="236">
        <v>58.899999999999999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171</v>
      </c>
      <c r="AU124" s="242" t="s">
        <v>167</v>
      </c>
      <c r="AV124" s="14" t="s">
        <v>167</v>
      </c>
      <c r="AW124" s="14" t="s">
        <v>33</v>
      </c>
      <c r="AX124" s="14" t="s">
        <v>79</v>
      </c>
      <c r="AY124" s="242" t="s">
        <v>157</v>
      </c>
    </row>
    <row r="125" s="12" customFormat="1" ht="22.8" customHeight="1">
      <c r="A125" s="12"/>
      <c r="B125" s="188"/>
      <c r="C125" s="189"/>
      <c r="D125" s="190" t="s">
        <v>70</v>
      </c>
      <c r="E125" s="202" t="s">
        <v>207</v>
      </c>
      <c r="F125" s="202" t="s">
        <v>1084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SUM(P126:P131)</f>
        <v>0</v>
      </c>
      <c r="Q125" s="196"/>
      <c r="R125" s="197">
        <f>SUM(R126:R131)</f>
        <v>4.4398080000000002</v>
      </c>
      <c r="S125" s="196"/>
      <c r="T125" s="19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79</v>
      </c>
      <c r="AT125" s="200" t="s">
        <v>70</v>
      </c>
      <c r="AU125" s="200" t="s">
        <v>79</v>
      </c>
      <c r="AY125" s="199" t="s">
        <v>157</v>
      </c>
      <c r="BK125" s="201">
        <f>SUM(BK126:BK131)</f>
        <v>0</v>
      </c>
    </row>
    <row r="126" s="2" customFormat="1" ht="24.15" customHeight="1">
      <c r="A126" s="38"/>
      <c r="B126" s="39"/>
      <c r="C126" s="204" t="s">
        <v>93</v>
      </c>
      <c r="D126" s="204" t="s">
        <v>161</v>
      </c>
      <c r="E126" s="205" t="s">
        <v>1085</v>
      </c>
      <c r="F126" s="206" t="s">
        <v>1086</v>
      </c>
      <c r="G126" s="207" t="s">
        <v>164</v>
      </c>
      <c r="H126" s="208">
        <v>24.600000000000001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166</v>
      </c>
      <c r="BM126" s="215" t="s">
        <v>1087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1088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1089</v>
      </c>
      <c r="G128" s="233"/>
      <c r="H128" s="236">
        <v>24.600000000000001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79</v>
      </c>
      <c r="AY128" s="242" t="s">
        <v>157</v>
      </c>
    </row>
    <row r="129" s="2" customFormat="1" ht="24.15" customHeight="1">
      <c r="A129" s="38"/>
      <c r="B129" s="39"/>
      <c r="C129" s="204" t="s">
        <v>460</v>
      </c>
      <c r="D129" s="204" t="s">
        <v>161</v>
      </c>
      <c r="E129" s="205" t="s">
        <v>1090</v>
      </c>
      <c r="F129" s="206" t="s">
        <v>1091</v>
      </c>
      <c r="G129" s="207" t="s">
        <v>164</v>
      </c>
      <c r="H129" s="208">
        <v>24.600000000000001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0.18048</v>
      </c>
      <c r="R129" s="213">
        <f>Q129*H129</f>
        <v>4.4398080000000002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166</v>
      </c>
      <c r="BM129" s="215" t="s">
        <v>1092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1093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1089</v>
      </c>
      <c r="G131" s="233"/>
      <c r="H131" s="236">
        <v>24.600000000000001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79</v>
      </c>
      <c r="AY131" s="242" t="s">
        <v>157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158</v>
      </c>
      <c r="F132" s="202" t="s">
        <v>159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SUM(P133:P146)</f>
        <v>0</v>
      </c>
      <c r="Q132" s="196"/>
      <c r="R132" s="197">
        <f>SUM(R133:R146)</f>
        <v>13.781922000000002</v>
      </c>
      <c r="S132" s="196"/>
      <c r="T132" s="198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79</v>
      </c>
      <c r="AT132" s="200" t="s">
        <v>70</v>
      </c>
      <c r="AU132" s="200" t="s">
        <v>79</v>
      </c>
      <c r="AY132" s="199" t="s">
        <v>157</v>
      </c>
      <c r="BK132" s="201">
        <f>SUM(BK133:BK146)</f>
        <v>0</v>
      </c>
    </row>
    <row r="133" s="2" customFormat="1" ht="24.15" customHeight="1">
      <c r="A133" s="38"/>
      <c r="B133" s="39"/>
      <c r="C133" s="204" t="s">
        <v>1094</v>
      </c>
      <c r="D133" s="204" t="s">
        <v>161</v>
      </c>
      <c r="E133" s="205" t="s">
        <v>1095</v>
      </c>
      <c r="F133" s="206" t="s">
        <v>1096</v>
      </c>
      <c r="G133" s="207" t="s">
        <v>164</v>
      </c>
      <c r="H133" s="208">
        <v>234.08000000000001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0.028400000000000002</v>
      </c>
      <c r="R133" s="213">
        <f>Q133*H133</f>
        <v>6.6478720000000004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1097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1098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1099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1100</v>
      </c>
      <c r="G136" s="233"/>
      <c r="H136" s="236">
        <v>234.08000000000001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347</v>
      </c>
      <c r="D137" s="204" t="s">
        <v>161</v>
      </c>
      <c r="E137" s="205" t="s">
        <v>1101</v>
      </c>
      <c r="F137" s="206" t="s">
        <v>1102</v>
      </c>
      <c r="G137" s="207" t="s">
        <v>164</v>
      </c>
      <c r="H137" s="208">
        <v>167.86000000000001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0.042500000000000003</v>
      </c>
      <c r="R137" s="213">
        <f>Q137*H137</f>
        <v>7.1340500000000011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166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166</v>
      </c>
      <c r="BM137" s="215" t="s">
        <v>1103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1104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1105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1106</v>
      </c>
      <c r="G140" s="233"/>
      <c r="H140" s="236">
        <v>167.86000000000001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79</v>
      </c>
      <c r="AY140" s="242" t="s">
        <v>157</v>
      </c>
    </row>
    <row r="141" s="2" customFormat="1" ht="14.4" customHeight="1">
      <c r="A141" s="38"/>
      <c r="B141" s="39"/>
      <c r="C141" s="204" t="s">
        <v>493</v>
      </c>
      <c r="D141" s="204" t="s">
        <v>161</v>
      </c>
      <c r="E141" s="205" t="s">
        <v>433</v>
      </c>
      <c r="F141" s="206" t="s">
        <v>434</v>
      </c>
      <c r="G141" s="207" t="s">
        <v>164</v>
      </c>
      <c r="H141" s="208">
        <v>80.959999999999994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166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166</v>
      </c>
      <c r="BM141" s="215" t="s">
        <v>1107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14" customFormat="1">
      <c r="A143" s="14"/>
      <c r="B143" s="232"/>
      <c r="C143" s="233"/>
      <c r="D143" s="217" t="s">
        <v>171</v>
      </c>
      <c r="E143" s="234" t="s">
        <v>19</v>
      </c>
      <c r="F143" s="235" t="s">
        <v>1108</v>
      </c>
      <c r="G143" s="233"/>
      <c r="H143" s="236">
        <v>80.959999999999994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171</v>
      </c>
      <c r="AU143" s="242" t="s">
        <v>167</v>
      </c>
      <c r="AV143" s="14" t="s">
        <v>167</v>
      </c>
      <c r="AW143" s="14" t="s">
        <v>33</v>
      </c>
      <c r="AX143" s="14" t="s">
        <v>79</v>
      </c>
      <c r="AY143" s="242" t="s">
        <v>157</v>
      </c>
    </row>
    <row r="144" s="2" customFormat="1" ht="24.15" customHeight="1">
      <c r="A144" s="38"/>
      <c r="B144" s="39"/>
      <c r="C144" s="204" t="s">
        <v>483</v>
      </c>
      <c r="D144" s="204" t="s">
        <v>161</v>
      </c>
      <c r="E144" s="205" t="s">
        <v>1109</v>
      </c>
      <c r="F144" s="206" t="s">
        <v>1110</v>
      </c>
      <c r="G144" s="207" t="s">
        <v>164</v>
      </c>
      <c r="H144" s="208">
        <v>80.959999999999994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166</v>
      </c>
      <c r="BM144" s="215" t="s">
        <v>1111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1112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1108</v>
      </c>
      <c r="G146" s="233"/>
      <c r="H146" s="236">
        <v>80.959999999999994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12" customFormat="1" ht="22.8" customHeight="1">
      <c r="A147" s="12"/>
      <c r="B147" s="188"/>
      <c r="C147" s="189"/>
      <c r="D147" s="190" t="s">
        <v>70</v>
      </c>
      <c r="E147" s="202" t="s">
        <v>204</v>
      </c>
      <c r="F147" s="202" t="s">
        <v>1113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SUM(P148:P164)</f>
        <v>0</v>
      </c>
      <c r="Q147" s="196"/>
      <c r="R147" s="197">
        <f>SUM(R148:R164)</f>
        <v>25.90682</v>
      </c>
      <c r="S147" s="196"/>
      <c r="T147" s="198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79</v>
      </c>
      <c r="AT147" s="200" t="s">
        <v>70</v>
      </c>
      <c r="AU147" s="200" t="s">
        <v>79</v>
      </c>
      <c r="AY147" s="199" t="s">
        <v>157</v>
      </c>
      <c r="BK147" s="201">
        <f>SUM(BK148:BK164)</f>
        <v>0</v>
      </c>
    </row>
    <row r="148" s="2" customFormat="1" ht="14.4" customHeight="1">
      <c r="A148" s="38"/>
      <c r="B148" s="39"/>
      <c r="C148" s="204" t="s">
        <v>531</v>
      </c>
      <c r="D148" s="204" t="s">
        <v>161</v>
      </c>
      <c r="E148" s="205" t="s">
        <v>1114</v>
      </c>
      <c r="F148" s="206" t="s">
        <v>1115</v>
      </c>
      <c r="G148" s="207" t="s">
        <v>1040</v>
      </c>
      <c r="H148" s="208">
        <v>5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2.2563399999999998</v>
      </c>
      <c r="R148" s="213">
        <f>Q148*H148</f>
        <v>11.281699999999999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166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166</v>
      </c>
      <c r="BM148" s="215" t="s">
        <v>1116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1115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1117</v>
      </c>
      <c r="G150" s="233"/>
      <c r="H150" s="236">
        <v>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79</v>
      </c>
      <c r="AY150" s="242" t="s">
        <v>157</v>
      </c>
    </row>
    <row r="151" s="2" customFormat="1" ht="37.8" customHeight="1">
      <c r="A151" s="38"/>
      <c r="B151" s="39"/>
      <c r="C151" s="204" t="s">
        <v>537</v>
      </c>
      <c r="D151" s="204" t="s">
        <v>161</v>
      </c>
      <c r="E151" s="205" t="s">
        <v>1118</v>
      </c>
      <c r="F151" s="206" t="s">
        <v>1119</v>
      </c>
      <c r="G151" s="207" t="s">
        <v>274</v>
      </c>
      <c r="H151" s="208">
        <v>50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0.28714000000000001</v>
      </c>
      <c r="R151" s="213">
        <f>Q151*H151</f>
        <v>14.357000000000001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166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166</v>
      </c>
      <c r="BM151" s="215" t="s">
        <v>1120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1121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24.15" customHeight="1">
      <c r="A153" s="38"/>
      <c r="B153" s="39"/>
      <c r="C153" s="204" t="s">
        <v>542</v>
      </c>
      <c r="D153" s="204" t="s">
        <v>161</v>
      </c>
      <c r="E153" s="205" t="s">
        <v>1122</v>
      </c>
      <c r="F153" s="206" t="s">
        <v>1123</v>
      </c>
      <c r="G153" s="207" t="s">
        <v>746</v>
      </c>
      <c r="H153" s="208">
        <v>3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0.058029999999999998</v>
      </c>
      <c r="R153" s="213">
        <f>Q153*H153</f>
        <v>0.17409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166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166</v>
      </c>
      <c r="BM153" s="215" t="s">
        <v>1124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1125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547</v>
      </c>
      <c r="D155" s="204" t="s">
        <v>161</v>
      </c>
      <c r="E155" s="205" t="s">
        <v>1126</v>
      </c>
      <c r="F155" s="206" t="s">
        <v>1127</v>
      </c>
      <c r="G155" s="207" t="s">
        <v>746</v>
      </c>
      <c r="H155" s="208">
        <v>3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0.018180000000000002</v>
      </c>
      <c r="R155" s="213">
        <f>Q155*H155</f>
        <v>0.054540000000000005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166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166</v>
      </c>
      <c r="BM155" s="215" t="s">
        <v>1128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1129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552</v>
      </c>
      <c r="D157" s="204" t="s">
        <v>161</v>
      </c>
      <c r="E157" s="205" t="s">
        <v>1130</v>
      </c>
      <c r="F157" s="206" t="s">
        <v>1131</v>
      </c>
      <c r="G157" s="207" t="s">
        <v>746</v>
      </c>
      <c r="H157" s="208">
        <v>3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0.0020300000000000001</v>
      </c>
      <c r="R157" s="213">
        <f>Q157*H157</f>
        <v>0.0060899999999999999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166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166</v>
      </c>
      <c r="BM157" s="215" t="s">
        <v>1132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1133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24.15" customHeight="1">
      <c r="A159" s="38"/>
      <c r="B159" s="39"/>
      <c r="C159" s="204" t="s">
        <v>557</v>
      </c>
      <c r="D159" s="204" t="s">
        <v>161</v>
      </c>
      <c r="E159" s="205" t="s">
        <v>1134</v>
      </c>
      <c r="F159" s="206" t="s">
        <v>1135</v>
      </c>
      <c r="G159" s="207" t="s">
        <v>274</v>
      </c>
      <c r="H159" s="208">
        <v>50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2.0000000000000002E-05</v>
      </c>
      <c r="R159" s="213">
        <f>Q159*H159</f>
        <v>0.001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166</v>
      </c>
      <c r="BM159" s="215" t="s">
        <v>1136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1137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54" t="s">
        <v>562</v>
      </c>
      <c r="D161" s="254" t="s">
        <v>201</v>
      </c>
      <c r="E161" s="255" t="s">
        <v>1138</v>
      </c>
      <c r="F161" s="256" t="s">
        <v>1139</v>
      </c>
      <c r="G161" s="257" t="s">
        <v>164</v>
      </c>
      <c r="H161" s="258">
        <v>108</v>
      </c>
      <c r="I161" s="259"/>
      <c r="J161" s="260">
        <f>ROUND(I161*H161,2)</f>
        <v>0</v>
      </c>
      <c r="K161" s="256" t="s">
        <v>165</v>
      </c>
      <c r="L161" s="261"/>
      <c r="M161" s="262" t="s">
        <v>19</v>
      </c>
      <c r="N161" s="263" t="s">
        <v>43</v>
      </c>
      <c r="O161" s="84"/>
      <c r="P161" s="213">
        <f>O161*H161</f>
        <v>0</v>
      </c>
      <c r="Q161" s="213">
        <v>0.00029999999999999997</v>
      </c>
      <c r="R161" s="213">
        <f>Q161*H161</f>
        <v>0.032399999999999998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204</v>
      </c>
      <c r="AT161" s="215" t="s">
        <v>201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166</v>
      </c>
      <c r="BM161" s="215" t="s">
        <v>1140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1139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1141</v>
      </c>
      <c r="G163" s="233"/>
      <c r="H163" s="236">
        <v>90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79</v>
      </c>
      <c r="AY163" s="242" t="s">
        <v>157</v>
      </c>
    </row>
    <row r="164" s="14" customFormat="1">
      <c r="A164" s="14"/>
      <c r="B164" s="232"/>
      <c r="C164" s="233"/>
      <c r="D164" s="217" t="s">
        <v>171</v>
      </c>
      <c r="E164" s="233"/>
      <c r="F164" s="235" t="s">
        <v>1142</v>
      </c>
      <c r="G164" s="233"/>
      <c r="H164" s="236">
        <v>108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171</v>
      </c>
      <c r="AU164" s="242" t="s">
        <v>167</v>
      </c>
      <c r="AV164" s="14" t="s">
        <v>167</v>
      </c>
      <c r="AW164" s="14" t="s">
        <v>4</v>
      </c>
      <c r="AX164" s="14" t="s">
        <v>79</v>
      </c>
      <c r="AY164" s="242" t="s">
        <v>157</v>
      </c>
    </row>
    <row r="165" s="12" customFormat="1" ht="22.8" customHeight="1">
      <c r="A165" s="12"/>
      <c r="B165" s="188"/>
      <c r="C165" s="189"/>
      <c r="D165" s="190" t="s">
        <v>70</v>
      </c>
      <c r="E165" s="202" t="s">
        <v>264</v>
      </c>
      <c r="F165" s="202" t="s">
        <v>498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SUM(P166:P176)</f>
        <v>0</v>
      </c>
      <c r="Q165" s="196"/>
      <c r="R165" s="197">
        <f>SUM(R166:R176)</f>
        <v>0.0064800000000000005</v>
      </c>
      <c r="S165" s="196"/>
      <c r="T165" s="198">
        <f>SUM(T166:T176)</f>
        <v>7.7215600000000002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79</v>
      </c>
      <c r="AT165" s="200" t="s">
        <v>70</v>
      </c>
      <c r="AU165" s="200" t="s">
        <v>79</v>
      </c>
      <c r="AY165" s="199" t="s">
        <v>157</v>
      </c>
      <c r="BK165" s="201">
        <f>SUM(BK166:BK176)</f>
        <v>0</v>
      </c>
    </row>
    <row r="166" s="2" customFormat="1" ht="24.15" customHeight="1">
      <c r="A166" s="38"/>
      <c r="B166" s="39"/>
      <c r="C166" s="204" t="s">
        <v>397</v>
      </c>
      <c r="D166" s="204" t="s">
        <v>161</v>
      </c>
      <c r="E166" s="205" t="s">
        <v>499</v>
      </c>
      <c r="F166" s="206" t="s">
        <v>500</v>
      </c>
      <c r="G166" s="207" t="s">
        <v>164</v>
      </c>
      <c r="H166" s="208">
        <v>162</v>
      </c>
      <c r="I166" s="209"/>
      <c r="J166" s="210">
        <f>ROUND(I166*H166,2)</f>
        <v>0</v>
      </c>
      <c r="K166" s="206" t="s">
        <v>165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4.0000000000000003E-05</v>
      </c>
      <c r="R166" s="213">
        <f>Q166*H166</f>
        <v>0.0064800000000000005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166</v>
      </c>
      <c r="AT166" s="215" t="s">
        <v>161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166</v>
      </c>
      <c r="BM166" s="215" t="s">
        <v>1143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502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13" customFormat="1">
      <c r="A168" s="13"/>
      <c r="B168" s="222"/>
      <c r="C168" s="223"/>
      <c r="D168" s="217" t="s">
        <v>171</v>
      </c>
      <c r="E168" s="224" t="s">
        <v>19</v>
      </c>
      <c r="F168" s="225" t="s">
        <v>1144</v>
      </c>
      <c r="G168" s="223"/>
      <c r="H168" s="224" t="s">
        <v>19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171</v>
      </c>
      <c r="AU168" s="231" t="s">
        <v>167</v>
      </c>
      <c r="AV168" s="13" t="s">
        <v>79</v>
      </c>
      <c r="AW168" s="13" t="s">
        <v>33</v>
      </c>
      <c r="AX168" s="13" t="s">
        <v>71</v>
      </c>
      <c r="AY168" s="231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1145</v>
      </c>
      <c r="G169" s="233"/>
      <c r="H169" s="236">
        <v>162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79</v>
      </c>
      <c r="AY169" s="242" t="s">
        <v>157</v>
      </c>
    </row>
    <row r="170" s="2" customFormat="1" ht="24.15" customHeight="1">
      <c r="A170" s="38"/>
      <c r="B170" s="39"/>
      <c r="C170" s="204" t="s">
        <v>112</v>
      </c>
      <c r="D170" s="204" t="s">
        <v>161</v>
      </c>
      <c r="E170" s="205" t="s">
        <v>1146</v>
      </c>
      <c r="F170" s="206" t="s">
        <v>1147</v>
      </c>
      <c r="G170" s="207" t="s">
        <v>164</v>
      </c>
      <c r="H170" s="208">
        <v>167.86000000000001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0.045999999999999999</v>
      </c>
      <c r="T170" s="214">
        <f>S170*H170</f>
        <v>7.7215600000000002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166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166</v>
      </c>
      <c r="BM170" s="215" t="s">
        <v>1148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1149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1150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1106</v>
      </c>
      <c r="G173" s="233"/>
      <c r="H173" s="236">
        <v>167.86000000000001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79</v>
      </c>
      <c r="AY173" s="242" t="s">
        <v>157</v>
      </c>
    </row>
    <row r="174" s="2" customFormat="1" ht="24.15" customHeight="1">
      <c r="A174" s="38"/>
      <c r="B174" s="39"/>
      <c r="C174" s="204" t="s">
        <v>1151</v>
      </c>
      <c r="D174" s="204" t="s">
        <v>161</v>
      </c>
      <c r="E174" s="205" t="s">
        <v>1152</v>
      </c>
      <c r="F174" s="206" t="s">
        <v>1153</v>
      </c>
      <c r="G174" s="207" t="s">
        <v>164</v>
      </c>
      <c r="H174" s="208">
        <v>79.040000000000006</v>
      </c>
      <c r="I174" s="209"/>
      <c r="J174" s="210">
        <f>ROUND(I174*H174,2)</f>
        <v>0</v>
      </c>
      <c r="K174" s="206" t="s">
        <v>165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166</v>
      </c>
      <c r="AT174" s="215" t="s">
        <v>161</v>
      </c>
      <c r="AU174" s="215" t="s">
        <v>167</v>
      </c>
      <c r="AY174" s="17" t="s">
        <v>157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167</v>
      </c>
      <c r="BK174" s="216">
        <f>ROUND(I174*H174,2)</f>
        <v>0</v>
      </c>
      <c r="BL174" s="17" t="s">
        <v>166</v>
      </c>
      <c r="BM174" s="215" t="s">
        <v>1154</v>
      </c>
    </row>
    <row r="175" s="2" customFormat="1">
      <c r="A175" s="38"/>
      <c r="B175" s="39"/>
      <c r="C175" s="40"/>
      <c r="D175" s="217" t="s">
        <v>169</v>
      </c>
      <c r="E175" s="40"/>
      <c r="F175" s="218" t="s">
        <v>1155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167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1156</v>
      </c>
      <c r="G176" s="233"/>
      <c r="H176" s="236">
        <v>79.040000000000006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79</v>
      </c>
      <c r="AY176" s="242" t="s">
        <v>157</v>
      </c>
    </row>
    <row r="177" s="12" customFormat="1" ht="22.8" customHeight="1">
      <c r="A177" s="12"/>
      <c r="B177" s="188"/>
      <c r="C177" s="189"/>
      <c r="D177" s="190" t="s">
        <v>70</v>
      </c>
      <c r="E177" s="202" t="s">
        <v>573</v>
      </c>
      <c r="F177" s="202" t="s">
        <v>574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SUM(P178:P186)</f>
        <v>0</v>
      </c>
      <c r="Q177" s="196"/>
      <c r="R177" s="197">
        <f>SUM(R178:R186)</f>
        <v>0</v>
      </c>
      <c r="S177" s="196"/>
      <c r="T177" s="198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79</v>
      </c>
      <c r="AT177" s="200" t="s">
        <v>70</v>
      </c>
      <c r="AU177" s="200" t="s">
        <v>79</v>
      </c>
      <c r="AY177" s="199" t="s">
        <v>157</v>
      </c>
      <c r="BK177" s="201">
        <f>SUM(BK178:BK186)</f>
        <v>0</v>
      </c>
    </row>
    <row r="178" s="2" customFormat="1" ht="24.15" customHeight="1">
      <c r="A178" s="38"/>
      <c r="B178" s="39"/>
      <c r="C178" s="204" t="s">
        <v>96</v>
      </c>
      <c r="D178" s="204" t="s">
        <v>161</v>
      </c>
      <c r="E178" s="205" t="s">
        <v>1157</v>
      </c>
      <c r="F178" s="206" t="s">
        <v>1158</v>
      </c>
      <c r="G178" s="207" t="s">
        <v>577</v>
      </c>
      <c r="H178" s="208">
        <v>15.188000000000001</v>
      </c>
      <c r="I178" s="209"/>
      <c r="J178" s="210">
        <f>ROUND(I178*H178,2)</f>
        <v>0</v>
      </c>
      <c r="K178" s="206" t="s">
        <v>165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166</v>
      </c>
      <c r="AT178" s="215" t="s">
        <v>161</v>
      </c>
      <c r="AU178" s="215" t="s">
        <v>167</v>
      </c>
      <c r="AY178" s="17" t="s">
        <v>157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167</v>
      </c>
      <c r="BK178" s="216">
        <f>ROUND(I178*H178,2)</f>
        <v>0</v>
      </c>
      <c r="BL178" s="17" t="s">
        <v>166</v>
      </c>
      <c r="BM178" s="215" t="s">
        <v>1159</v>
      </c>
    </row>
    <row r="179" s="2" customFormat="1">
      <c r="A179" s="38"/>
      <c r="B179" s="39"/>
      <c r="C179" s="40"/>
      <c r="D179" s="217" t="s">
        <v>169</v>
      </c>
      <c r="E179" s="40"/>
      <c r="F179" s="218" t="s">
        <v>1160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167</v>
      </c>
    </row>
    <row r="180" s="2" customFormat="1" ht="24.15" customHeight="1">
      <c r="A180" s="38"/>
      <c r="B180" s="39"/>
      <c r="C180" s="204" t="s">
        <v>254</v>
      </c>
      <c r="D180" s="204" t="s">
        <v>161</v>
      </c>
      <c r="E180" s="205" t="s">
        <v>581</v>
      </c>
      <c r="F180" s="206" t="s">
        <v>582</v>
      </c>
      <c r="G180" s="207" t="s">
        <v>577</v>
      </c>
      <c r="H180" s="208">
        <v>15.188000000000001</v>
      </c>
      <c r="I180" s="209"/>
      <c r="J180" s="210">
        <f>ROUND(I180*H180,2)</f>
        <v>0</v>
      </c>
      <c r="K180" s="206" t="s">
        <v>165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166</v>
      </c>
      <c r="AT180" s="215" t="s">
        <v>161</v>
      </c>
      <c r="AU180" s="215" t="s">
        <v>167</v>
      </c>
      <c r="AY180" s="17" t="s">
        <v>157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167</v>
      </c>
      <c r="BK180" s="216">
        <f>ROUND(I180*H180,2)</f>
        <v>0</v>
      </c>
      <c r="BL180" s="17" t="s">
        <v>166</v>
      </c>
      <c r="BM180" s="215" t="s">
        <v>1161</v>
      </c>
    </row>
    <row r="181" s="2" customFormat="1">
      <c r="A181" s="38"/>
      <c r="B181" s="39"/>
      <c r="C181" s="40"/>
      <c r="D181" s="217" t="s">
        <v>169</v>
      </c>
      <c r="E181" s="40"/>
      <c r="F181" s="218" t="s">
        <v>584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169</v>
      </c>
      <c r="AU181" s="17" t="s">
        <v>167</v>
      </c>
    </row>
    <row r="182" s="2" customFormat="1" ht="24.15" customHeight="1">
      <c r="A182" s="38"/>
      <c r="B182" s="39"/>
      <c r="C182" s="204" t="s">
        <v>204</v>
      </c>
      <c r="D182" s="204" t="s">
        <v>161</v>
      </c>
      <c r="E182" s="205" t="s">
        <v>585</v>
      </c>
      <c r="F182" s="206" t="s">
        <v>586</v>
      </c>
      <c r="G182" s="207" t="s">
        <v>577</v>
      </c>
      <c r="H182" s="208">
        <v>212.63200000000001</v>
      </c>
      <c r="I182" s="209"/>
      <c r="J182" s="210">
        <f>ROUND(I182*H182,2)</f>
        <v>0</v>
      </c>
      <c r="K182" s="206" t="s">
        <v>165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166</v>
      </c>
      <c r="AT182" s="215" t="s">
        <v>161</v>
      </c>
      <c r="AU182" s="215" t="s">
        <v>167</v>
      </c>
      <c r="AY182" s="17" t="s">
        <v>157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167</v>
      </c>
      <c r="BK182" s="216">
        <f>ROUND(I182*H182,2)</f>
        <v>0</v>
      </c>
      <c r="BL182" s="17" t="s">
        <v>166</v>
      </c>
      <c r="BM182" s="215" t="s">
        <v>1162</v>
      </c>
    </row>
    <row r="183" s="2" customFormat="1">
      <c r="A183" s="38"/>
      <c r="B183" s="39"/>
      <c r="C183" s="40"/>
      <c r="D183" s="217" t="s">
        <v>169</v>
      </c>
      <c r="E183" s="40"/>
      <c r="F183" s="218" t="s">
        <v>588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169</v>
      </c>
      <c r="AU183" s="17" t="s">
        <v>167</v>
      </c>
    </row>
    <row r="184" s="14" customFormat="1">
      <c r="A184" s="14"/>
      <c r="B184" s="232"/>
      <c r="C184" s="233"/>
      <c r="D184" s="217" t="s">
        <v>171</v>
      </c>
      <c r="E184" s="233"/>
      <c r="F184" s="235" t="s">
        <v>1163</v>
      </c>
      <c r="G184" s="233"/>
      <c r="H184" s="236">
        <v>212.63200000000001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4</v>
      </c>
      <c r="AX184" s="14" t="s">
        <v>79</v>
      </c>
      <c r="AY184" s="242" t="s">
        <v>157</v>
      </c>
    </row>
    <row r="185" s="2" customFormat="1" ht="24.15" customHeight="1">
      <c r="A185" s="38"/>
      <c r="B185" s="39"/>
      <c r="C185" s="204" t="s">
        <v>264</v>
      </c>
      <c r="D185" s="204" t="s">
        <v>161</v>
      </c>
      <c r="E185" s="205" t="s">
        <v>591</v>
      </c>
      <c r="F185" s="206" t="s">
        <v>592</v>
      </c>
      <c r="G185" s="207" t="s">
        <v>577</v>
      </c>
      <c r="H185" s="208">
        <v>15.188000000000001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1164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594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2" customFormat="1" ht="22.8" customHeight="1">
      <c r="A187" s="12"/>
      <c r="B187" s="188"/>
      <c r="C187" s="189"/>
      <c r="D187" s="190" t="s">
        <v>70</v>
      </c>
      <c r="E187" s="202" t="s">
        <v>595</v>
      </c>
      <c r="F187" s="202" t="s">
        <v>596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SUM(P188:P189)</f>
        <v>0</v>
      </c>
      <c r="Q187" s="196"/>
      <c r="R187" s="197">
        <f>SUM(R188:R189)</f>
        <v>0</v>
      </c>
      <c r="S187" s="196"/>
      <c r="T187" s="19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79</v>
      </c>
      <c r="AT187" s="200" t="s">
        <v>70</v>
      </c>
      <c r="AU187" s="200" t="s">
        <v>79</v>
      </c>
      <c r="AY187" s="199" t="s">
        <v>157</v>
      </c>
      <c r="BK187" s="201">
        <f>SUM(BK188:BK189)</f>
        <v>0</v>
      </c>
    </row>
    <row r="188" s="2" customFormat="1" ht="14.4" customHeight="1">
      <c r="A188" s="38"/>
      <c r="B188" s="39"/>
      <c r="C188" s="204" t="s">
        <v>362</v>
      </c>
      <c r="D188" s="204" t="s">
        <v>161</v>
      </c>
      <c r="E188" s="205" t="s">
        <v>598</v>
      </c>
      <c r="F188" s="206" t="s">
        <v>599</v>
      </c>
      <c r="G188" s="207" t="s">
        <v>577</v>
      </c>
      <c r="H188" s="208">
        <v>44.250999999999998</v>
      </c>
      <c r="I188" s="209"/>
      <c r="J188" s="210">
        <f>ROUND(I188*H188,2)</f>
        <v>0</v>
      </c>
      <c r="K188" s="206" t="s">
        <v>165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166</v>
      </c>
      <c r="AT188" s="215" t="s">
        <v>161</v>
      </c>
      <c r="AU188" s="215" t="s">
        <v>167</v>
      </c>
      <c r="AY188" s="17" t="s">
        <v>157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167</v>
      </c>
      <c r="BK188" s="216">
        <f>ROUND(I188*H188,2)</f>
        <v>0</v>
      </c>
      <c r="BL188" s="17" t="s">
        <v>166</v>
      </c>
      <c r="BM188" s="215" t="s">
        <v>1165</v>
      </c>
    </row>
    <row r="189" s="2" customFormat="1">
      <c r="A189" s="38"/>
      <c r="B189" s="39"/>
      <c r="C189" s="40"/>
      <c r="D189" s="217" t="s">
        <v>169</v>
      </c>
      <c r="E189" s="40"/>
      <c r="F189" s="218" t="s">
        <v>601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169</v>
      </c>
      <c r="AU189" s="17" t="s">
        <v>167</v>
      </c>
    </row>
    <row r="190" s="12" customFormat="1" ht="25.92" customHeight="1">
      <c r="A190" s="12"/>
      <c r="B190" s="188"/>
      <c r="C190" s="189"/>
      <c r="D190" s="190" t="s">
        <v>70</v>
      </c>
      <c r="E190" s="191" t="s">
        <v>602</v>
      </c>
      <c r="F190" s="191" t="s">
        <v>603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P191+P222+P225</f>
        <v>0</v>
      </c>
      <c r="Q190" s="196"/>
      <c r="R190" s="197">
        <f>R191+R222+R225</f>
        <v>1.5081128000000001</v>
      </c>
      <c r="S190" s="196"/>
      <c r="T190" s="198">
        <f>T191+T222+T225</f>
        <v>0.96139999999999992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167</v>
      </c>
      <c r="AT190" s="200" t="s">
        <v>70</v>
      </c>
      <c r="AU190" s="200" t="s">
        <v>71</v>
      </c>
      <c r="AY190" s="199" t="s">
        <v>157</v>
      </c>
      <c r="BK190" s="201">
        <f>BK191+BK222+BK225</f>
        <v>0</v>
      </c>
    </row>
    <row r="191" s="12" customFormat="1" ht="22.8" customHeight="1">
      <c r="A191" s="12"/>
      <c r="B191" s="188"/>
      <c r="C191" s="189"/>
      <c r="D191" s="190" t="s">
        <v>70</v>
      </c>
      <c r="E191" s="202" t="s">
        <v>604</v>
      </c>
      <c r="F191" s="202" t="s">
        <v>605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SUM(P192:P221)</f>
        <v>0</v>
      </c>
      <c r="Q191" s="196"/>
      <c r="R191" s="197">
        <f>SUM(R192:R221)</f>
        <v>1.3188592000000001</v>
      </c>
      <c r="S191" s="196"/>
      <c r="T191" s="198">
        <f>SUM(T192:T221)</f>
        <v>0.41491999999999996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167</v>
      </c>
      <c r="AT191" s="200" t="s">
        <v>70</v>
      </c>
      <c r="AU191" s="200" t="s">
        <v>79</v>
      </c>
      <c r="AY191" s="199" t="s">
        <v>157</v>
      </c>
      <c r="BK191" s="201">
        <f>SUM(BK192:BK221)</f>
        <v>0</v>
      </c>
    </row>
    <row r="192" s="2" customFormat="1" ht="24.15" customHeight="1">
      <c r="A192" s="38"/>
      <c r="B192" s="39"/>
      <c r="C192" s="204" t="s">
        <v>568</v>
      </c>
      <c r="D192" s="204" t="s">
        <v>161</v>
      </c>
      <c r="E192" s="205" t="s">
        <v>1166</v>
      </c>
      <c r="F192" s="206" t="s">
        <v>1167</v>
      </c>
      <c r="G192" s="207" t="s">
        <v>164</v>
      </c>
      <c r="H192" s="208">
        <v>91.079999999999998</v>
      </c>
      <c r="I192" s="209"/>
      <c r="J192" s="210">
        <f>ROUND(I192*H192,2)</f>
        <v>0</v>
      </c>
      <c r="K192" s="206" t="s">
        <v>165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314</v>
      </c>
      <c r="AT192" s="215" t="s">
        <v>161</v>
      </c>
      <c r="AU192" s="215" t="s">
        <v>167</v>
      </c>
      <c r="AY192" s="17" t="s">
        <v>157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167</v>
      </c>
      <c r="BK192" s="216">
        <f>ROUND(I192*H192,2)</f>
        <v>0</v>
      </c>
      <c r="BL192" s="17" t="s">
        <v>314</v>
      </c>
      <c r="BM192" s="215" t="s">
        <v>1168</v>
      </c>
    </row>
    <row r="193" s="2" customFormat="1">
      <c r="A193" s="38"/>
      <c r="B193" s="39"/>
      <c r="C193" s="40"/>
      <c r="D193" s="217" t="s">
        <v>169</v>
      </c>
      <c r="E193" s="40"/>
      <c r="F193" s="218" t="s">
        <v>1169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169</v>
      </c>
      <c r="AU193" s="17" t="s">
        <v>167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1170</v>
      </c>
      <c r="G194" s="233"/>
      <c r="H194" s="236">
        <v>91.079999999999998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79</v>
      </c>
      <c r="AY194" s="242" t="s">
        <v>157</v>
      </c>
    </row>
    <row r="195" s="2" customFormat="1" ht="14.4" customHeight="1">
      <c r="A195" s="38"/>
      <c r="B195" s="39"/>
      <c r="C195" s="254" t="s">
        <v>449</v>
      </c>
      <c r="D195" s="254" t="s">
        <v>201</v>
      </c>
      <c r="E195" s="255" t="s">
        <v>1171</v>
      </c>
      <c r="F195" s="256" t="s">
        <v>1172</v>
      </c>
      <c r="G195" s="257" t="s">
        <v>577</v>
      </c>
      <c r="H195" s="258">
        <v>0.032000000000000001</v>
      </c>
      <c r="I195" s="259"/>
      <c r="J195" s="260">
        <f>ROUND(I195*H195,2)</f>
        <v>0</v>
      </c>
      <c r="K195" s="256" t="s">
        <v>165</v>
      </c>
      <c r="L195" s="261"/>
      <c r="M195" s="262" t="s">
        <v>19</v>
      </c>
      <c r="N195" s="263" t="s">
        <v>43</v>
      </c>
      <c r="O195" s="84"/>
      <c r="P195" s="213">
        <f>O195*H195</f>
        <v>0</v>
      </c>
      <c r="Q195" s="213">
        <v>1</v>
      </c>
      <c r="R195" s="213">
        <f>Q195*H195</f>
        <v>0.032000000000000001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388</v>
      </c>
      <c r="AT195" s="215" t="s">
        <v>201</v>
      </c>
      <c r="AU195" s="215" t="s">
        <v>167</v>
      </c>
      <c r="AY195" s="17" t="s">
        <v>157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167</v>
      </c>
      <c r="BK195" s="216">
        <f>ROUND(I195*H195,2)</f>
        <v>0</v>
      </c>
      <c r="BL195" s="17" t="s">
        <v>314</v>
      </c>
      <c r="BM195" s="215" t="s">
        <v>1173</v>
      </c>
    </row>
    <row r="196" s="2" customFormat="1">
      <c r="A196" s="38"/>
      <c r="B196" s="39"/>
      <c r="C196" s="40"/>
      <c r="D196" s="217" t="s">
        <v>169</v>
      </c>
      <c r="E196" s="40"/>
      <c r="F196" s="218" t="s">
        <v>1172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169</v>
      </c>
      <c r="AU196" s="17" t="s">
        <v>167</v>
      </c>
    </row>
    <row r="197" s="14" customFormat="1">
      <c r="A197" s="14"/>
      <c r="B197" s="232"/>
      <c r="C197" s="233"/>
      <c r="D197" s="217" t="s">
        <v>171</v>
      </c>
      <c r="E197" s="233"/>
      <c r="F197" s="235" t="s">
        <v>1174</v>
      </c>
      <c r="G197" s="233"/>
      <c r="H197" s="236">
        <v>0.032000000000000001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4</v>
      </c>
      <c r="AX197" s="14" t="s">
        <v>79</v>
      </c>
      <c r="AY197" s="242" t="s">
        <v>157</v>
      </c>
    </row>
    <row r="198" s="2" customFormat="1" ht="14.4" customHeight="1">
      <c r="A198" s="38"/>
      <c r="B198" s="39"/>
      <c r="C198" s="204" t="s">
        <v>631</v>
      </c>
      <c r="D198" s="204" t="s">
        <v>161</v>
      </c>
      <c r="E198" s="205" t="s">
        <v>1175</v>
      </c>
      <c r="F198" s="206" t="s">
        <v>1176</v>
      </c>
      <c r="G198" s="207" t="s">
        <v>164</v>
      </c>
      <c r="H198" s="208">
        <v>91.079999999999998</v>
      </c>
      <c r="I198" s="209"/>
      <c r="J198" s="210">
        <f>ROUND(I198*H198,2)</f>
        <v>0</v>
      </c>
      <c r="K198" s="206" t="s">
        <v>165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0.0044999999999999997</v>
      </c>
      <c r="T198" s="214">
        <f>S198*H198</f>
        <v>0.40985999999999995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314</v>
      </c>
      <c r="AT198" s="215" t="s">
        <v>161</v>
      </c>
      <c r="AU198" s="215" t="s">
        <v>167</v>
      </c>
      <c r="AY198" s="17" t="s">
        <v>157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167</v>
      </c>
      <c r="BK198" s="216">
        <f>ROUND(I198*H198,2)</f>
        <v>0</v>
      </c>
      <c r="BL198" s="17" t="s">
        <v>314</v>
      </c>
      <c r="BM198" s="215" t="s">
        <v>1177</v>
      </c>
    </row>
    <row r="199" s="2" customFormat="1">
      <c r="A199" s="38"/>
      <c r="B199" s="39"/>
      <c r="C199" s="40"/>
      <c r="D199" s="217" t="s">
        <v>169</v>
      </c>
      <c r="E199" s="40"/>
      <c r="F199" s="218" t="s">
        <v>1178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169</v>
      </c>
      <c r="AU199" s="17" t="s">
        <v>167</v>
      </c>
    </row>
    <row r="200" s="2" customFormat="1" ht="24.15" customHeight="1">
      <c r="A200" s="38"/>
      <c r="B200" s="39"/>
      <c r="C200" s="204" t="s">
        <v>580</v>
      </c>
      <c r="D200" s="204" t="s">
        <v>161</v>
      </c>
      <c r="E200" s="205" t="s">
        <v>1179</v>
      </c>
      <c r="F200" s="206" t="s">
        <v>1180</v>
      </c>
      <c r="G200" s="207" t="s">
        <v>164</v>
      </c>
      <c r="H200" s="208">
        <v>91.079999999999998</v>
      </c>
      <c r="I200" s="209"/>
      <c r="J200" s="210">
        <f>ROUND(I200*H200,2)</f>
        <v>0</v>
      </c>
      <c r="K200" s="206" t="s">
        <v>165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0.00040000000000000002</v>
      </c>
      <c r="R200" s="213">
        <f>Q200*H200</f>
        <v>0.036431999999999999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314</v>
      </c>
      <c r="AT200" s="215" t="s">
        <v>161</v>
      </c>
      <c r="AU200" s="215" t="s">
        <v>167</v>
      </c>
      <c r="AY200" s="17" t="s">
        <v>157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167</v>
      </c>
      <c r="BK200" s="216">
        <f>ROUND(I200*H200,2)</f>
        <v>0</v>
      </c>
      <c r="BL200" s="17" t="s">
        <v>314</v>
      </c>
      <c r="BM200" s="215" t="s">
        <v>1181</v>
      </c>
    </row>
    <row r="201" s="2" customFormat="1">
      <c r="A201" s="38"/>
      <c r="B201" s="39"/>
      <c r="C201" s="40"/>
      <c r="D201" s="217" t="s">
        <v>169</v>
      </c>
      <c r="E201" s="40"/>
      <c r="F201" s="218" t="s">
        <v>1182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169</v>
      </c>
      <c r="AU201" s="17" t="s">
        <v>167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1170</v>
      </c>
      <c r="G202" s="233"/>
      <c r="H202" s="236">
        <v>91.079999999999998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79</v>
      </c>
      <c r="AY202" s="242" t="s">
        <v>157</v>
      </c>
    </row>
    <row r="203" s="2" customFormat="1" ht="37.8" customHeight="1">
      <c r="A203" s="38"/>
      <c r="B203" s="39"/>
      <c r="C203" s="254" t="s">
        <v>465</v>
      </c>
      <c r="D203" s="254" t="s">
        <v>201</v>
      </c>
      <c r="E203" s="255" t="s">
        <v>1183</v>
      </c>
      <c r="F203" s="256" t="s">
        <v>1184</v>
      </c>
      <c r="G203" s="257" t="s">
        <v>164</v>
      </c>
      <c r="H203" s="258">
        <v>109.29600000000001</v>
      </c>
      <c r="I203" s="259"/>
      <c r="J203" s="260">
        <f>ROUND(I203*H203,2)</f>
        <v>0</v>
      </c>
      <c r="K203" s="256" t="s">
        <v>165</v>
      </c>
      <c r="L203" s="261"/>
      <c r="M203" s="262" t="s">
        <v>19</v>
      </c>
      <c r="N203" s="263" t="s">
        <v>43</v>
      </c>
      <c r="O203" s="84"/>
      <c r="P203" s="213">
        <f>O203*H203</f>
        <v>0</v>
      </c>
      <c r="Q203" s="213">
        <v>0.0054000000000000003</v>
      </c>
      <c r="R203" s="213">
        <f>Q203*H203</f>
        <v>0.59019840000000001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388</v>
      </c>
      <c r="AT203" s="215" t="s">
        <v>201</v>
      </c>
      <c r="AU203" s="215" t="s">
        <v>167</v>
      </c>
      <c r="AY203" s="17" t="s">
        <v>157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167</v>
      </c>
      <c r="BK203" s="216">
        <f>ROUND(I203*H203,2)</f>
        <v>0</v>
      </c>
      <c r="BL203" s="17" t="s">
        <v>314</v>
      </c>
      <c r="BM203" s="215" t="s">
        <v>1185</v>
      </c>
    </row>
    <row r="204" s="2" customFormat="1">
      <c r="A204" s="38"/>
      <c r="B204" s="39"/>
      <c r="C204" s="40"/>
      <c r="D204" s="217" t="s">
        <v>169</v>
      </c>
      <c r="E204" s="40"/>
      <c r="F204" s="218" t="s">
        <v>1184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169</v>
      </c>
      <c r="AU204" s="17" t="s">
        <v>167</v>
      </c>
    </row>
    <row r="205" s="14" customFormat="1">
      <c r="A205" s="14"/>
      <c r="B205" s="232"/>
      <c r="C205" s="233"/>
      <c r="D205" s="217" t="s">
        <v>171</v>
      </c>
      <c r="E205" s="233"/>
      <c r="F205" s="235" t="s">
        <v>1186</v>
      </c>
      <c r="G205" s="233"/>
      <c r="H205" s="236">
        <v>109.29600000000001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171</v>
      </c>
      <c r="AU205" s="242" t="s">
        <v>167</v>
      </c>
      <c r="AV205" s="14" t="s">
        <v>167</v>
      </c>
      <c r="AW205" s="14" t="s">
        <v>4</v>
      </c>
      <c r="AX205" s="14" t="s">
        <v>79</v>
      </c>
      <c r="AY205" s="242" t="s">
        <v>157</v>
      </c>
    </row>
    <row r="206" s="2" customFormat="1" ht="24.15" customHeight="1">
      <c r="A206" s="38"/>
      <c r="B206" s="39"/>
      <c r="C206" s="204" t="s">
        <v>590</v>
      </c>
      <c r="D206" s="204" t="s">
        <v>161</v>
      </c>
      <c r="E206" s="205" t="s">
        <v>1179</v>
      </c>
      <c r="F206" s="206" t="s">
        <v>1180</v>
      </c>
      <c r="G206" s="207" t="s">
        <v>164</v>
      </c>
      <c r="H206" s="208">
        <v>91.079999999999998</v>
      </c>
      <c r="I206" s="209"/>
      <c r="J206" s="210">
        <f>ROUND(I206*H206,2)</f>
        <v>0</v>
      </c>
      <c r="K206" s="206" t="s">
        <v>165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0.00040000000000000002</v>
      </c>
      <c r="R206" s="213">
        <f>Q206*H206</f>
        <v>0.036431999999999999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314</v>
      </c>
      <c r="AT206" s="215" t="s">
        <v>161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1187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1182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1170</v>
      </c>
      <c r="G208" s="233"/>
      <c r="H208" s="236">
        <v>91.079999999999998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79</v>
      </c>
      <c r="AY208" s="242" t="s">
        <v>157</v>
      </c>
    </row>
    <row r="209" s="2" customFormat="1" ht="49.05" customHeight="1">
      <c r="A209" s="38"/>
      <c r="B209" s="39"/>
      <c r="C209" s="254" t="s">
        <v>597</v>
      </c>
      <c r="D209" s="254" t="s">
        <v>201</v>
      </c>
      <c r="E209" s="255" t="s">
        <v>1188</v>
      </c>
      <c r="F209" s="256" t="s">
        <v>1189</v>
      </c>
      <c r="G209" s="257" t="s">
        <v>164</v>
      </c>
      <c r="H209" s="258">
        <v>109.29600000000001</v>
      </c>
      <c r="I209" s="259"/>
      <c r="J209" s="260">
        <f>ROUND(I209*H209,2)</f>
        <v>0</v>
      </c>
      <c r="K209" s="256" t="s">
        <v>165</v>
      </c>
      <c r="L209" s="261"/>
      <c r="M209" s="262" t="s">
        <v>19</v>
      </c>
      <c r="N209" s="263" t="s">
        <v>43</v>
      </c>
      <c r="O209" s="84"/>
      <c r="P209" s="213">
        <f>O209*H209</f>
        <v>0</v>
      </c>
      <c r="Q209" s="213">
        <v>0.0053</v>
      </c>
      <c r="R209" s="213">
        <f>Q209*H209</f>
        <v>0.57926880000000003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388</v>
      </c>
      <c r="AT209" s="215" t="s">
        <v>201</v>
      </c>
      <c r="AU209" s="215" t="s">
        <v>167</v>
      </c>
      <c r="AY209" s="17" t="s">
        <v>157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167</v>
      </c>
      <c r="BK209" s="216">
        <f>ROUND(I209*H209,2)</f>
        <v>0</v>
      </c>
      <c r="BL209" s="17" t="s">
        <v>314</v>
      </c>
      <c r="BM209" s="215" t="s">
        <v>1190</v>
      </c>
    </row>
    <row r="210" s="2" customFormat="1">
      <c r="A210" s="38"/>
      <c r="B210" s="39"/>
      <c r="C210" s="40"/>
      <c r="D210" s="217" t="s">
        <v>169</v>
      </c>
      <c r="E210" s="40"/>
      <c r="F210" s="218" t="s">
        <v>1189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167</v>
      </c>
    </row>
    <row r="211" s="14" customFormat="1">
      <c r="A211" s="14"/>
      <c r="B211" s="232"/>
      <c r="C211" s="233"/>
      <c r="D211" s="217" t="s">
        <v>171</v>
      </c>
      <c r="E211" s="233"/>
      <c r="F211" s="235" t="s">
        <v>1186</v>
      </c>
      <c r="G211" s="233"/>
      <c r="H211" s="236">
        <v>109.29600000000001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4</v>
      </c>
      <c r="AX211" s="14" t="s">
        <v>79</v>
      </c>
      <c r="AY211" s="242" t="s">
        <v>157</v>
      </c>
    </row>
    <row r="212" s="2" customFormat="1" ht="24.15" customHeight="1">
      <c r="A212" s="38"/>
      <c r="B212" s="39"/>
      <c r="C212" s="204" t="s">
        <v>396</v>
      </c>
      <c r="D212" s="204" t="s">
        <v>161</v>
      </c>
      <c r="E212" s="205" t="s">
        <v>1191</v>
      </c>
      <c r="F212" s="206" t="s">
        <v>1192</v>
      </c>
      <c r="G212" s="207" t="s">
        <v>164</v>
      </c>
      <c r="H212" s="208">
        <v>91.079999999999998</v>
      </c>
      <c r="I212" s="209"/>
      <c r="J212" s="210">
        <f>ROUND(I212*H212,2)</f>
        <v>0</v>
      </c>
      <c r="K212" s="206" t="s">
        <v>165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0.00040000000000000002</v>
      </c>
      <c r="R212" s="213">
        <f>Q212*H212</f>
        <v>0.036431999999999999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314</v>
      </c>
      <c r="AT212" s="215" t="s">
        <v>161</v>
      </c>
      <c r="AU212" s="215" t="s">
        <v>167</v>
      </c>
      <c r="AY212" s="17" t="s">
        <v>157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167</v>
      </c>
      <c r="BK212" s="216">
        <f>ROUND(I212*H212,2)</f>
        <v>0</v>
      </c>
      <c r="BL212" s="17" t="s">
        <v>314</v>
      </c>
      <c r="BM212" s="215" t="s">
        <v>1193</v>
      </c>
    </row>
    <row r="213" s="2" customFormat="1">
      <c r="A213" s="38"/>
      <c r="B213" s="39"/>
      <c r="C213" s="40"/>
      <c r="D213" s="217" t="s">
        <v>169</v>
      </c>
      <c r="E213" s="40"/>
      <c r="F213" s="218" t="s">
        <v>1194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169</v>
      </c>
      <c r="AU213" s="17" t="s">
        <v>167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1170</v>
      </c>
      <c r="G214" s="233"/>
      <c r="H214" s="236">
        <v>91.079999999999998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79</v>
      </c>
      <c r="AY214" s="242" t="s">
        <v>157</v>
      </c>
    </row>
    <row r="215" s="2" customFormat="1" ht="24.15" customHeight="1">
      <c r="A215" s="38"/>
      <c r="B215" s="39"/>
      <c r="C215" s="204" t="s">
        <v>611</v>
      </c>
      <c r="D215" s="204" t="s">
        <v>161</v>
      </c>
      <c r="E215" s="205" t="s">
        <v>1195</v>
      </c>
      <c r="F215" s="206" t="s">
        <v>1196</v>
      </c>
      <c r="G215" s="207" t="s">
        <v>274</v>
      </c>
      <c r="H215" s="208">
        <v>50.600000000000001</v>
      </c>
      <c r="I215" s="209"/>
      <c r="J215" s="210">
        <f>ROUND(I215*H215,2)</f>
        <v>0</v>
      </c>
      <c r="K215" s="206" t="s">
        <v>165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0.00016000000000000001</v>
      </c>
      <c r="R215" s="213">
        <f>Q215*H215</f>
        <v>0.0080960000000000008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314</v>
      </c>
      <c r="AT215" s="215" t="s">
        <v>161</v>
      </c>
      <c r="AU215" s="215" t="s">
        <v>167</v>
      </c>
      <c r="AY215" s="17" t="s">
        <v>157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167</v>
      </c>
      <c r="BK215" s="216">
        <f>ROUND(I215*H215,2)</f>
        <v>0</v>
      </c>
      <c r="BL215" s="17" t="s">
        <v>314</v>
      </c>
      <c r="BM215" s="215" t="s">
        <v>1197</v>
      </c>
    </row>
    <row r="216" s="2" customFormat="1">
      <c r="A216" s="38"/>
      <c r="B216" s="39"/>
      <c r="C216" s="40"/>
      <c r="D216" s="217" t="s">
        <v>169</v>
      </c>
      <c r="E216" s="40"/>
      <c r="F216" s="218" t="s">
        <v>1198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169</v>
      </c>
      <c r="AU216" s="17" t="s">
        <v>167</v>
      </c>
    </row>
    <row r="217" s="14" customFormat="1">
      <c r="A217" s="14"/>
      <c r="B217" s="232"/>
      <c r="C217" s="233"/>
      <c r="D217" s="217" t="s">
        <v>171</v>
      </c>
      <c r="E217" s="234" t="s">
        <v>19</v>
      </c>
      <c r="F217" s="235" t="s">
        <v>1199</v>
      </c>
      <c r="G217" s="233"/>
      <c r="H217" s="236">
        <v>50.600000000000001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171</v>
      </c>
      <c r="AU217" s="242" t="s">
        <v>167</v>
      </c>
      <c r="AV217" s="14" t="s">
        <v>167</v>
      </c>
      <c r="AW217" s="14" t="s">
        <v>33</v>
      </c>
      <c r="AX217" s="14" t="s">
        <v>79</v>
      </c>
      <c r="AY217" s="242" t="s">
        <v>157</v>
      </c>
    </row>
    <row r="218" s="2" customFormat="1" ht="14.4" customHeight="1">
      <c r="A218" s="38"/>
      <c r="B218" s="39"/>
      <c r="C218" s="204" t="s">
        <v>626</v>
      </c>
      <c r="D218" s="204" t="s">
        <v>161</v>
      </c>
      <c r="E218" s="205" t="s">
        <v>1200</v>
      </c>
      <c r="F218" s="206" t="s">
        <v>1201</v>
      </c>
      <c r="G218" s="207" t="s">
        <v>274</v>
      </c>
      <c r="H218" s="208">
        <v>50.600000000000001</v>
      </c>
      <c r="I218" s="209"/>
      <c r="J218" s="210">
        <f>ROUND(I218*H218,2)</f>
        <v>0</v>
      </c>
      <c r="K218" s="206" t="s">
        <v>165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0.00010000000000000001</v>
      </c>
      <c r="T218" s="214">
        <f>S218*H218</f>
        <v>0.0050600000000000003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314</v>
      </c>
      <c r="AT218" s="215" t="s">
        <v>161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1202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1203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24.15" customHeight="1">
      <c r="A220" s="38"/>
      <c r="B220" s="39"/>
      <c r="C220" s="204" t="s">
        <v>618</v>
      </c>
      <c r="D220" s="204" t="s">
        <v>161</v>
      </c>
      <c r="E220" s="205" t="s">
        <v>1204</v>
      </c>
      <c r="F220" s="206" t="s">
        <v>1205</v>
      </c>
      <c r="G220" s="207" t="s">
        <v>621</v>
      </c>
      <c r="H220" s="264"/>
      <c r="I220" s="209"/>
      <c r="J220" s="210">
        <f>ROUND(I220*H220,2)</f>
        <v>0</v>
      </c>
      <c r="K220" s="206" t="s">
        <v>165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314</v>
      </c>
      <c r="AT220" s="215" t="s">
        <v>161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1206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1207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12" customFormat="1" ht="22.8" customHeight="1">
      <c r="A222" s="12"/>
      <c r="B222" s="188"/>
      <c r="C222" s="189"/>
      <c r="D222" s="190" t="s">
        <v>70</v>
      </c>
      <c r="E222" s="202" t="s">
        <v>636</v>
      </c>
      <c r="F222" s="202" t="s">
        <v>637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SUM(P223:P224)</f>
        <v>0</v>
      </c>
      <c r="Q222" s="196"/>
      <c r="R222" s="197">
        <f>SUM(R223:R224)</f>
        <v>0</v>
      </c>
      <c r="S222" s="196"/>
      <c r="T222" s="198">
        <f>SUM(T223:T224)</f>
        <v>0.54647999999999997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167</v>
      </c>
      <c r="AT222" s="200" t="s">
        <v>70</v>
      </c>
      <c r="AU222" s="200" t="s">
        <v>79</v>
      </c>
      <c r="AY222" s="199" t="s">
        <v>157</v>
      </c>
      <c r="BK222" s="201">
        <f>SUM(BK223:BK224)</f>
        <v>0</v>
      </c>
    </row>
    <row r="223" s="2" customFormat="1" ht="24.15" customHeight="1">
      <c r="A223" s="38"/>
      <c r="B223" s="39"/>
      <c r="C223" s="204" t="s">
        <v>645</v>
      </c>
      <c r="D223" s="204" t="s">
        <v>161</v>
      </c>
      <c r="E223" s="205" t="s">
        <v>1208</v>
      </c>
      <c r="F223" s="206" t="s">
        <v>1209</v>
      </c>
      <c r="G223" s="207" t="s">
        <v>164</v>
      </c>
      <c r="H223" s="208">
        <v>91.079999999999998</v>
      </c>
      <c r="I223" s="209"/>
      <c r="J223" s="210">
        <f>ROUND(I223*H223,2)</f>
        <v>0</v>
      </c>
      <c r="K223" s="206" t="s">
        <v>165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0.0060000000000000001</v>
      </c>
      <c r="T223" s="214">
        <f>S223*H223</f>
        <v>0.54647999999999997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314</v>
      </c>
      <c r="AT223" s="215" t="s">
        <v>161</v>
      </c>
      <c r="AU223" s="215" t="s">
        <v>167</v>
      </c>
      <c r="AY223" s="17" t="s">
        <v>157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167</v>
      </c>
      <c r="BK223" s="216">
        <f>ROUND(I223*H223,2)</f>
        <v>0</v>
      </c>
      <c r="BL223" s="17" t="s">
        <v>314</v>
      </c>
      <c r="BM223" s="215" t="s">
        <v>1210</v>
      </c>
    </row>
    <row r="224" s="2" customFormat="1">
      <c r="A224" s="38"/>
      <c r="B224" s="39"/>
      <c r="C224" s="40"/>
      <c r="D224" s="217" t="s">
        <v>169</v>
      </c>
      <c r="E224" s="40"/>
      <c r="F224" s="218" t="s">
        <v>1211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169</v>
      </c>
      <c r="AU224" s="17" t="s">
        <v>167</v>
      </c>
    </row>
    <row r="225" s="12" customFormat="1" ht="22.8" customHeight="1">
      <c r="A225" s="12"/>
      <c r="B225" s="188"/>
      <c r="C225" s="189"/>
      <c r="D225" s="190" t="s">
        <v>70</v>
      </c>
      <c r="E225" s="202" t="s">
        <v>1019</v>
      </c>
      <c r="F225" s="202" t="s">
        <v>1020</v>
      </c>
      <c r="G225" s="189"/>
      <c r="H225" s="189"/>
      <c r="I225" s="192"/>
      <c r="J225" s="203">
        <f>BK225</f>
        <v>0</v>
      </c>
      <c r="K225" s="189"/>
      <c r="L225" s="194"/>
      <c r="M225" s="195"/>
      <c r="N225" s="196"/>
      <c r="O225" s="196"/>
      <c r="P225" s="197">
        <f>SUM(P226:P243)</f>
        <v>0</v>
      </c>
      <c r="Q225" s="196"/>
      <c r="R225" s="197">
        <f>SUM(R226:R243)</f>
        <v>0.18925360000000002</v>
      </c>
      <c r="S225" s="196"/>
      <c r="T225" s="198">
        <f>SUM(T226:T243)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9" t="s">
        <v>167</v>
      </c>
      <c r="AT225" s="200" t="s">
        <v>70</v>
      </c>
      <c r="AU225" s="200" t="s">
        <v>79</v>
      </c>
      <c r="AY225" s="199" t="s">
        <v>157</v>
      </c>
      <c r="BK225" s="201">
        <f>SUM(BK226:BK243)</f>
        <v>0</v>
      </c>
    </row>
    <row r="226" s="2" customFormat="1" ht="24.15" customHeight="1">
      <c r="A226" s="38"/>
      <c r="B226" s="39"/>
      <c r="C226" s="204" t="s">
        <v>367</v>
      </c>
      <c r="D226" s="204" t="s">
        <v>161</v>
      </c>
      <c r="E226" s="205" t="s">
        <v>1022</v>
      </c>
      <c r="F226" s="206" t="s">
        <v>1023</v>
      </c>
      <c r="G226" s="207" t="s">
        <v>164</v>
      </c>
      <c r="H226" s="208">
        <v>234.08000000000001</v>
      </c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0.00020000000000000001</v>
      </c>
      <c r="R226" s="213">
        <f>Q226*H226</f>
        <v>0.046816000000000003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1212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1025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13" customFormat="1">
      <c r="A228" s="13"/>
      <c r="B228" s="222"/>
      <c r="C228" s="223"/>
      <c r="D228" s="217" t="s">
        <v>171</v>
      </c>
      <c r="E228" s="224" t="s">
        <v>19</v>
      </c>
      <c r="F228" s="225" t="s">
        <v>1099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171</v>
      </c>
      <c r="AU228" s="231" t="s">
        <v>167</v>
      </c>
      <c r="AV228" s="13" t="s">
        <v>79</v>
      </c>
      <c r="AW228" s="13" t="s">
        <v>33</v>
      </c>
      <c r="AX228" s="13" t="s">
        <v>71</v>
      </c>
      <c r="AY228" s="231" t="s">
        <v>157</v>
      </c>
    </row>
    <row r="229" s="14" customFormat="1">
      <c r="A229" s="14"/>
      <c r="B229" s="232"/>
      <c r="C229" s="233"/>
      <c r="D229" s="217" t="s">
        <v>171</v>
      </c>
      <c r="E229" s="234" t="s">
        <v>19</v>
      </c>
      <c r="F229" s="235" t="s">
        <v>1100</v>
      </c>
      <c r="G229" s="233"/>
      <c r="H229" s="236">
        <v>234.08000000000001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171</v>
      </c>
      <c r="AU229" s="242" t="s">
        <v>167</v>
      </c>
      <c r="AV229" s="14" t="s">
        <v>167</v>
      </c>
      <c r="AW229" s="14" t="s">
        <v>33</v>
      </c>
      <c r="AX229" s="14" t="s">
        <v>79</v>
      </c>
      <c r="AY229" s="242" t="s">
        <v>157</v>
      </c>
    </row>
    <row r="230" s="2" customFormat="1" ht="24.15" customHeight="1">
      <c r="A230" s="38"/>
      <c r="B230" s="39"/>
      <c r="C230" s="204" t="s">
        <v>372</v>
      </c>
      <c r="D230" s="204" t="s">
        <v>161</v>
      </c>
      <c r="E230" s="205" t="s">
        <v>1027</v>
      </c>
      <c r="F230" s="206" t="s">
        <v>1028</v>
      </c>
      <c r="G230" s="207" t="s">
        <v>164</v>
      </c>
      <c r="H230" s="208">
        <v>234.08000000000001</v>
      </c>
      <c r="I230" s="209"/>
      <c r="J230" s="210">
        <f>ROUND(I230*H230,2)</f>
        <v>0</v>
      </c>
      <c r="K230" s="206" t="s">
        <v>165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0.00020000000000000001</v>
      </c>
      <c r="R230" s="213">
        <f>Q230*H230</f>
        <v>0.046816000000000003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314</v>
      </c>
      <c r="AT230" s="215" t="s">
        <v>161</v>
      </c>
      <c r="AU230" s="215" t="s">
        <v>167</v>
      </c>
      <c r="AY230" s="17" t="s">
        <v>157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167</v>
      </c>
      <c r="BK230" s="216">
        <f>ROUND(I230*H230,2)</f>
        <v>0</v>
      </c>
      <c r="BL230" s="17" t="s">
        <v>314</v>
      </c>
      <c r="BM230" s="215" t="s">
        <v>1213</v>
      </c>
    </row>
    <row r="231" s="2" customFormat="1">
      <c r="A231" s="38"/>
      <c r="B231" s="39"/>
      <c r="C231" s="40"/>
      <c r="D231" s="217" t="s">
        <v>169</v>
      </c>
      <c r="E231" s="40"/>
      <c r="F231" s="218" t="s">
        <v>1030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169</v>
      </c>
      <c r="AU231" s="17" t="s">
        <v>167</v>
      </c>
    </row>
    <row r="232" s="2" customFormat="1" ht="24.15" customHeight="1">
      <c r="A232" s="38"/>
      <c r="B232" s="39"/>
      <c r="C232" s="204" t="s">
        <v>383</v>
      </c>
      <c r="D232" s="204" t="s">
        <v>161</v>
      </c>
      <c r="E232" s="205" t="s">
        <v>1214</v>
      </c>
      <c r="F232" s="206" t="s">
        <v>1215</v>
      </c>
      <c r="G232" s="207" t="s">
        <v>164</v>
      </c>
      <c r="H232" s="208">
        <v>167.86000000000001</v>
      </c>
      <c r="I232" s="209"/>
      <c r="J232" s="210">
        <f>ROUND(I232*H232,2)</f>
        <v>0</v>
      </c>
      <c r="K232" s="206" t="s">
        <v>165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0.00016000000000000001</v>
      </c>
      <c r="R232" s="213">
        <f>Q232*H232</f>
        <v>0.026857600000000006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314</v>
      </c>
      <c r="AT232" s="215" t="s">
        <v>161</v>
      </c>
      <c r="AU232" s="215" t="s">
        <v>167</v>
      </c>
      <c r="AY232" s="17" t="s">
        <v>157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167</v>
      </c>
      <c r="BK232" s="216">
        <f>ROUND(I232*H232,2)</f>
        <v>0</v>
      </c>
      <c r="BL232" s="17" t="s">
        <v>314</v>
      </c>
      <c r="BM232" s="215" t="s">
        <v>1216</v>
      </c>
    </row>
    <row r="233" s="2" customFormat="1">
      <c r="A233" s="38"/>
      <c r="B233" s="39"/>
      <c r="C233" s="40"/>
      <c r="D233" s="217" t="s">
        <v>169</v>
      </c>
      <c r="E233" s="40"/>
      <c r="F233" s="218" t="s">
        <v>1217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169</v>
      </c>
      <c r="AU233" s="17" t="s">
        <v>167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1105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1106</v>
      </c>
      <c r="G235" s="233"/>
      <c r="H235" s="236">
        <v>167.86000000000001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79</v>
      </c>
      <c r="AY235" s="242" t="s">
        <v>157</v>
      </c>
    </row>
    <row r="236" s="2" customFormat="1" ht="14.4" customHeight="1">
      <c r="A236" s="38"/>
      <c r="B236" s="39"/>
      <c r="C236" s="254" t="s">
        <v>377</v>
      </c>
      <c r="D236" s="254" t="s">
        <v>201</v>
      </c>
      <c r="E236" s="255" t="s">
        <v>1218</v>
      </c>
      <c r="F236" s="256" t="s">
        <v>1219</v>
      </c>
      <c r="G236" s="257" t="s">
        <v>862</v>
      </c>
      <c r="H236" s="258">
        <v>67.144000000000005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4"/>
      <c r="P236" s="213">
        <f>O236*H236</f>
        <v>0</v>
      </c>
      <c r="Q236" s="213">
        <v>0.001</v>
      </c>
      <c r="R236" s="213">
        <f>Q236*H236</f>
        <v>0.067144000000000009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388</v>
      </c>
      <c r="AT236" s="215" t="s">
        <v>201</v>
      </c>
      <c r="AU236" s="215" t="s">
        <v>167</v>
      </c>
      <c r="AY236" s="17" t="s">
        <v>157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167</v>
      </c>
      <c r="BK236" s="216">
        <f>ROUND(I236*H236,2)</f>
        <v>0</v>
      </c>
      <c r="BL236" s="17" t="s">
        <v>314</v>
      </c>
      <c r="BM236" s="215" t="s">
        <v>1220</v>
      </c>
    </row>
    <row r="237" s="2" customFormat="1">
      <c r="A237" s="38"/>
      <c r="B237" s="39"/>
      <c r="C237" s="40"/>
      <c r="D237" s="217" t="s">
        <v>169</v>
      </c>
      <c r="E237" s="40"/>
      <c r="F237" s="218" t="s">
        <v>1219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169</v>
      </c>
      <c r="AU237" s="17" t="s">
        <v>167</v>
      </c>
    </row>
    <row r="238" s="13" customFormat="1">
      <c r="A238" s="13"/>
      <c r="B238" s="222"/>
      <c r="C238" s="223"/>
      <c r="D238" s="217" t="s">
        <v>171</v>
      </c>
      <c r="E238" s="224" t="s">
        <v>19</v>
      </c>
      <c r="F238" s="225" t="s">
        <v>1105</v>
      </c>
      <c r="G238" s="223"/>
      <c r="H238" s="224" t="s">
        <v>19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171</v>
      </c>
      <c r="AU238" s="231" t="s">
        <v>167</v>
      </c>
      <c r="AV238" s="13" t="s">
        <v>79</v>
      </c>
      <c r="AW238" s="13" t="s">
        <v>33</v>
      </c>
      <c r="AX238" s="13" t="s">
        <v>71</v>
      </c>
      <c r="AY238" s="231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1221</v>
      </c>
      <c r="G239" s="233"/>
      <c r="H239" s="236">
        <v>67.144000000000005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79</v>
      </c>
      <c r="AY239" s="242" t="s">
        <v>157</v>
      </c>
    </row>
    <row r="240" s="2" customFormat="1" ht="24.15" customHeight="1">
      <c r="A240" s="38"/>
      <c r="B240" s="39"/>
      <c r="C240" s="204" t="s">
        <v>388</v>
      </c>
      <c r="D240" s="204" t="s">
        <v>161</v>
      </c>
      <c r="E240" s="205" t="s">
        <v>1222</v>
      </c>
      <c r="F240" s="206" t="s">
        <v>1223</v>
      </c>
      <c r="G240" s="207" t="s">
        <v>164</v>
      </c>
      <c r="H240" s="208">
        <v>162</v>
      </c>
      <c r="I240" s="209"/>
      <c r="J240" s="210">
        <f>ROUND(I240*H240,2)</f>
        <v>0</v>
      </c>
      <c r="K240" s="206" t="s">
        <v>165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1.0000000000000001E-05</v>
      </c>
      <c r="R240" s="213">
        <f>Q240*H240</f>
        <v>0.0016200000000000001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314</v>
      </c>
      <c r="AT240" s="215" t="s">
        <v>161</v>
      </c>
      <c r="AU240" s="215" t="s">
        <v>167</v>
      </c>
      <c r="AY240" s="17" t="s">
        <v>157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167</v>
      </c>
      <c r="BK240" s="216">
        <f>ROUND(I240*H240,2)</f>
        <v>0</v>
      </c>
      <c r="BL240" s="17" t="s">
        <v>314</v>
      </c>
      <c r="BM240" s="215" t="s">
        <v>1224</v>
      </c>
    </row>
    <row r="241" s="2" customFormat="1">
      <c r="A241" s="38"/>
      <c r="B241" s="39"/>
      <c r="C241" s="40"/>
      <c r="D241" s="217" t="s">
        <v>169</v>
      </c>
      <c r="E241" s="40"/>
      <c r="F241" s="218" t="s">
        <v>1225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169</v>
      </c>
      <c r="AU241" s="17" t="s">
        <v>167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1144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1145</v>
      </c>
      <c r="G243" s="233"/>
      <c r="H243" s="236">
        <v>162</v>
      </c>
      <c r="I243" s="237"/>
      <c r="J243" s="233"/>
      <c r="K243" s="233"/>
      <c r="L243" s="238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79</v>
      </c>
      <c r="AY243" s="242" t="s">
        <v>157</v>
      </c>
    </row>
    <row r="244" s="2" customFormat="1" ht="6.96" customHeight="1">
      <c r="A244" s="38"/>
      <c r="B244" s="59"/>
      <c r="C244" s="60"/>
      <c r="D244" s="60"/>
      <c r="E244" s="60"/>
      <c r="F244" s="60"/>
      <c r="G244" s="60"/>
      <c r="H244" s="60"/>
      <c r="I244" s="60"/>
      <c r="J244" s="60"/>
      <c r="K244" s="60"/>
      <c r="L244" s="44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sheet="1" autoFilter="0" formatColumns="0" formatRows="0" objects="1" scenarios="1" spinCount="100000" saltValue="Dd6KYAXjJYskwa3Wz9iyzueY2e30HHicLwxyQ1ptJ9DD8WC9nxUkvMtvbeZZCsIHTrzpOvoFgtEkeFAunCWA9w==" hashValue="pMF0v9pDxrpEdOf7s8GvipFBpgrzzBNOyJwudc+Gn5v0k1bgIgF8FR59Em/RDt25N8bLF/8L4NjYRFaE/pbCPQ==" algorithmName="SHA-512" password="CC35"/>
  <autoFilter ref="C92:K24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1226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1227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259/10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573</v>
      </c>
      <c r="F90" s="202" t="s">
        <v>574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SUM(BK91:BK102)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575</v>
      </c>
      <c r="F91" s="206" t="s">
        <v>576</v>
      </c>
      <c r="G91" s="207" t="s">
        <v>577</v>
      </c>
      <c r="H91" s="208">
        <v>6.2830000000000004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1228</v>
      </c>
    </row>
    <row r="92" s="2" customFormat="1">
      <c r="A92" s="38"/>
      <c r="B92" s="39"/>
      <c r="C92" s="40"/>
      <c r="D92" s="217" t="s">
        <v>169</v>
      </c>
      <c r="E92" s="40"/>
      <c r="F92" s="218" t="s">
        <v>579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1229</v>
      </c>
      <c r="F93" s="206" t="s">
        <v>1230</v>
      </c>
      <c r="G93" s="207" t="s">
        <v>577</v>
      </c>
      <c r="H93" s="208">
        <v>6.2830000000000004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1231</v>
      </c>
    </row>
    <row r="94" s="2" customFormat="1">
      <c r="A94" s="38"/>
      <c r="B94" s="39"/>
      <c r="C94" s="40"/>
      <c r="D94" s="217" t="s">
        <v>169</v>
      </c>
      <c r="E94" s="40"/>
      <c r="F94" s="218" t="s">
        <v>1232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196</v>
      </c>
      <c r="D95" s="204" t="s">
        <v>161</v>
      </c>
      <c r="E95" s="205" t="s">
        <v>581</v>
      </c>
      <c r="F95" s="206" t="s">
        <v>582</v>
      </c>
      <c r="G95" s="207" t="s">
        <v>577</v>
      </c>
      <c r="H95" s="208">
        <v>6.2830000000000004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1233</v>
      </c>
    </row>
    <row r="96" s="2" customFormat="1">
      <c r="A96" s="38"/>
      <c r="B96" s="39"/>
      <c r="C96" s="40"/>
      <c r="D96" s="217" t="s">
        <v>169</v>
      </c>
      <c r="E96" s="40"/>
      <c r="F96" s="218" t="s">
        <v>584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585</v>
      </c>
      <c r="F97" s="206" t="s">
        <v>586</v>
      </c>
      <c r="G97" s="207" t="s">
        <v>577</v>
      </c>
      <c r="H97" s="208">
        <v>87.962000000000003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1234</v>
      </c>
    </row>
    <row r="98" s="2" customFormat="1">
      <c r="A98" s="38"/>
      <c r="B98" s="39"/>
      <c r="C98" s="40"/>
      <c r="D98" s="217" t="s">
        <v>169</v>
      </c>
      <c r="E98" s="40"/>
      <c r="F98" s="218" t="s">
        <v>588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1235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207</v>
      </c>
      <c r="D100" s="204" t="s">
        <v>161</v>
      </c>
      <c r="E100" s="205" t="s">
        <v>591</v>
      </c>
      <c r="F100" s="206" t="s">
        <v>592</v>
      </c>
      <c r="G100" s="207" t="s">
        <v>577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1236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594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4" customFormat="1">
      <c r="A102" s="14"/>
      <c r="B102" s="232"/>
      <c r="C102" s="233"/>
      <c r="D102" s="217" t="s">
        <v>171</v>
      </c>
      <c r="E102" s="234" t="s">
        <v>19</v>
      </c>
      <c r="F102" s="235" t="s">
        <v>1237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171</v>
      </c>
      <c r="AU102" s="242" t="s">
        <v>167</v>
      </c>
      <c r="AV102" s="14" t="s">
        <v>167</v>
      </c>
      <c r="AW102" s="14" t="s">
        <v>33</v>
      </c>
      <c r="AX102" s="14" t="s">
        <v>79</v>
      </c>
      <c r="AY102" s="242" t="s">
        <v>157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602</v>
      </c>
      <c r="F103" s="191" t="s">
        <v>603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71</v>
      </c>
      <c r="AY103" s="199" t="s">
        <v>157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624</v>
      </c>
      <c r="F104" s="202" t="s">
        <v>625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167</v>
      </c>
      <c r="AT104" s="200" t="s">
        <v>70</v>
      </c>
      <c r="AU104" s="200" t="s">
        <v>79</v>
      </c>
      <c r="AY104" s="199" t="s">
        <v>157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158</v>
      </c>
      <c r="D105" s="204" t="s">
        <v>161</v>
      </c>
      <c r="E105" s="205" t="s">
        <v>1238</v>
      </c>
      <c r="F105" s="206" t="s">
        <v>1239</v>
      </c>
      <c r="G105" s="207" t="s">
        <v>164</v>
      </c>
      <c r="H105" s="208">
        <v>258.60000000000002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1240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1241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14.4" customHeight="1">
      <c r="A107" s="38"/>
      <c r="B107" s="39"/>
      <c r="C107" s="204" t="s">
        <v>254</v>
      </c>
      <c r="D107" s="204" t="s">
        <v>161</v>
      </c>
      <c r="E107" s="205" t="s">
        <v>1242</v>
      </c>
      <c r="F107" s="206" t="s">
        <v>1243</v>
      </c>
      <c r="G107" s="207" t="s">
        <v>746</v>
      </c>
      <c r="H107" s="208">
        <v>3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1244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1245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672</v>
      </c>
      <c r="F109" s="202" t="s">
        <v>673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204</v>
      </c>
      <c r="D110" s="204" t="s">
        <v>161</v>
      </c>
      <c r="E110" s="205" t="s">
        <v>1246</v>
      </c>
      <c r="F110" s="206" t="s">
        <v>1247</v>
      </c>
      <c r="G110" s="207" t="s">
        <v>1040</v>
      </c>
      <c r="H110" s="208">
        <v>13.800000000000001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1248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1249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264</v>
      </c>
      <c r="D112" s="204" t="s">
        <v>161</v>
      </c>
      <c r="E112" s="205" t="s">
        <v>1250</v>
      </c>
      <c r="F112" s="206" t="s">
        <v>1251</v>
      </c>
      <c r="G112" s="207" t="s">
        <v>274</v>
      </c>
      <c r="H112" s="208">
        <v>45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1252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1253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87</v>
      </c>
      <c r="D114" s="204" t="s">
        <v>161</v>
      </c>
      <c r="E114" s="205" t="s">
        <v>1254</v>
      </c>
      <c r="F114" s="206" t="s">
        <v>1255</v>
      </c>
      <c r="G114" s="207" t="s">
        <v>274</v>
      </c>
      <c r="H114" s="208">
        <v>45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1256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1257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90</v>
      </c>
      <c r="D116" s="204" t="s">
        <v>161</v>
      </c>
      <c r="E116" s="205" t="s">
        <v>1258</v>
      </c>
      <c r="F116" s="206" t="s">
        <v>1259</v>
      </c>
      <c r="G116" s="207" t="s">
        <v>164</v>
      </c>
      <c r="H116" s="208">
        <v>258.60000000000002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1260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1261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54" t="s">
        <v>93</v>
      </c>
      <c r="D118" s="254" t="s">
        <v>201</v>
      </c>
      <c r="E118" s="255" t="s">
        <v>1262</v>
      </c>
      <c r="F118" s="256" t="s">
        <v>1263</v>
      </c>
      <c r="G118" s="257" t="s">
        <v>1040</v>
      </c>
      <c r="H118" s="258">
        <v>1.629</v>
      </c>
      <c r="I118" s="259"/>
      <c r="J118" s="260">
        <f>ROUND(I118*H118,2)</f>
        <v>0</v>
      </c>
      <c r="K118" s="256" t="s">
        <v>165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388</v>
      </c>
      <c r="AT118" s="215" t="s">
        <v>201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1264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1263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1265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96</v>
      </c>
      <c r="D121" s="204" t="s">
        <v>161</v>
      </c>
      <c r="E121" s="205" t="s">
        <v>1266</v>
      </c>
      <c r="F121" s="206" t="s">
        <v>1267</v>
      </c>
      <c r="G121" s="207" t="s">
        <v>274</v>
      </c>
      <c r="H121" s="208">
        <v>646.5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314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314</v>
      </c>
      <c r="BM121" s="215" t="s">
        <v>1268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1269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1270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2" customFormat="1" ht="24.15" customHeight="1">
      <c r="A124" s="38"/>
      <c r="B124" s="39"/>
      <c r="C124" s="254" t="s">
        <v>112</v>
      </c>
      <c r="D124" s="254" t="s">
        <v>201</v>
      </c>
      <c r="E124" s="255" t="s">
        <v>1271</v>
      </c>
      <c r="F124" s="256" t="s">
        <v>1272</v>
      </c>
      <c r="G124" s="257" t="s">
        <v>1040</v>
      </c>
      <c r="H124" s="258">
        <v>1.8620000000000001</v>
      </c>
      <c r="I124" s="259"/>
      <c r="J124" s="260">
        <f>ROUND(I124*H124,2)</f>
        <v>0</v>
      </c>
      <c r="K124" s="256" t="s">
        <v>165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388</v>
      </c>
      <c r="AT124" s="215" t="s">
        <v>201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1273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1272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1274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79</v>
      </c>
      <c r="AY126" s="242" t="s">
        <v>157</v>
      </c>
    </row>
    <row r="127" s="2" customFormat="1" ht="24.15" customHeight="1">
      <c r="A127" s="38"/>
      <c r="B127" s="39"/>
      <c r="C127" s="204" t="s">
        <v>8</v>
      </c>
      <c r="D127" s="204" t="s">
        <v>161</v>
      </c>
      <c r="E127" s="205" t="s">
        <v>1275</v>
      </c>
      <c r="F127" s="206" t="s">
        <v>1276</v>
      </c>
      <c r="G127" s="207" t="s">
        <v>164</v>
      </c>
      <c r="H127" s="208">
        <v>258.60000000000002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1277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1278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24.15" customHeight="1">
      <c r="A129" s="38"/>
      <c r="B129" s="39"/>
      <c r="C129" s="204" t="s">
        <v>314</v>
      </c>
      <c r="D129" s="204" t="s">
        <v>161</v>
      </c>
      <c r="E129" s="205" t="s">
        <v>1279</v>
      </c>
      <c r="F129" s="206" t="s">
        <v>1280</v>
      </c>
      <c r="G129" s="207" t="s">
        <v>1040</v>
      </c>
      <c r="H129" s="208">
        <v>3.4910000000000001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1281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1282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1265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4" customFormat="1">
      <c r="A132" s="14"/>
      <c r="B132" s="232"/>
      <c r="C132" s="233"/>
      <c r="D132" s="217" t="s">
        <v>171</v>
      </c>
      <c r="E132" s="234" t="s">
        <v>19</v>
      </c>
      <c r="F132" s="235" t="s">
        <v>1274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33</v>
      </c>
      <c r="AX132" s="14" t="s">
        <v>71</v>
      </c>
      <c r="AY132" s="242" t="s">
        <v>157</v>
      </c>
    </row>
    <row r="133" s="15" customFormat="1">
      <c r="A133" s="15"/>
      <c r="B133" s="243"/>
      <c r="C133" s="244"/>
      <c r="D133" s="217" t="s">
        <v>171</v>
      </c>
      <c r="E133" s="245" t="s">
        <v>19</v>
      </c>
      <c r="F133" s="246" t="s">
        <v>191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171</v>
      </c>
      <c r="AU133" s="253" t="s">
        <v>167</v>
      </c>
      <c r="AV133" s="15" t="s">
        <v>166</v>
      </c>
      <c r="AW133" s="15" t="s">
        <v>33</v>
      </c>
      <c r="AX133" s="15" t="s">
        <v>79</v>
      </c>
      <c r="AY133" s="253" t="s">
        <v>157</v>
      </c>
    </row>
    <row r="134" s="2" customFormat="1" ht="24.15" customHeight="1">
      <c r="A134" s="38"/>
      <c r="B134" s="39"/>
      <c r="C134" s="204" t="s">
        <v>319</v>
      </c>
      <c r="D134" s="204" t="s">
        <v>161</v>
      </c>
      <c r="E134" s="205" t="s">
        <v>1283</v>
      </c>
      <c r="F134" s="206" t="s">
        <v>1284</v>
      </c>
      <c r="G134" s="207" t="s">
        <v>1040</v>
      </c>
      <c r="H134" s="208">
        <v>2.0699999999999998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1285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1286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1287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321</v>
      </c>
      <c r="D137" s="204" t="s">
        <v>161</v>
      </c>
      <c r="E137" s="205" t="s">
        <v>1288</v>
      </c>
      <c r="F137" s="206" t="s">
        <v>1289</v>
      </c>
      <c r="G137" s="207" t="s">
        <v>577</v>
      </c>
      <c r="H137" s="208">
        <v>2.8580000000000001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1290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1291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692</v>
      </c>
      <c r="F139" s="202" t="s">
        <v>693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167</v>
      </c>
      <c r="AT139" s="200" t="s">
        <v>70</v>
      </c>
      <c r="AU139" s="200" t="s">
        <v>79</v>
      </c>
      <c r="AY139" s="199" t="s">
        <v>157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326</v>
      </c>
      <c r="D140" s="204" t="s">
        <v>161</v>
      </c>
      <c r="E140" s="205" t="s">
        <v>695</v>
      </c>
      <c r="F140" s="206" t="s">
        <v>696</v>
      </c>
      <c r="G140" s="207" t="s">
        <v>164</v>
      </c>
      <c r="H140" s="208">
        <v>258.60000000000002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1292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698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2" customFormat="1" ht="14.4" customHeight="1">
      <c r="A142" s="38"/>
      <c r="B142" s="39"/>
      <c r="C142" s="204" t="s">
        <v>331</v>
      </c>
      <c r="D142" s="204" t="s">
        <v>161</v>
      </c>
      <c r="E142" s="205" t="s">
        <v>1293</v>
      </c>
      <c r="F142" s="206" t="s">
        <v>1294</v>
      </c>
      <c r="G142" s="207" t="s">
        <v>274</v>
      </c>
      <c r="H142" s="208">
        <v>14.6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1295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1296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14.4" customHeight="1">
      <c r="A144" s="38"/>
      <c r="B144" s="39"/>
      <c r="C144" s="204" t="s">
        <v>7</v>
      </c>
      <c r="D144" s="204" t="s">
        <v>161</v>
      </c>
      <c r="E144" s="205" t="s">
        <v>1297</v>
      </c>
      <c r="F144" s="206" t="s">
        <v>1298</v>
      </c>
      <c r="G144" s="207" t="s">
        <v>274</v>
      </c>
      <c r="H144" s="208">
        <v>16.800000000000001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1299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1300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1301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2" customFormat="1" ht="14.4" customHeight="1">
      <c r="A147" s="38"/>
      <c r="B147" s="39"/>
      <c r="C147" s="204" t="s">
        <v>342</v>
      </c>
      <c r="D147" s="204" t="s">
        <v>161</v>
      </c>
      <c r="E147" s="205" t="s">
        <v>1302</v>
      </c>
      <c r="F147" s="206" t="s">
        <v>1303</v>
      </c>
      <c r="G147" s="207" t="s">
        <v>274</v>
      </c>
      <c r="H147" s="208">
        <v>49.799999999999997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1304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1305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14.4" customHeight="1">
      <c r="A149" s="38"/>
      <c r="B149" s="39"/>
      <c r="C149" s="204" t="s">
        <v>347</v>
      </c>
      <c r="D149" s="204" t="s">
        <v>161</v>
      </c>
      <c r="E149" s="205" t="s">
        <v>1306</v>
      </c>
      <c r="F149" s="206" t="s">
        <v>1307</v>
      </c>
      <c r="G149" s="207" t="s">
        <v>746</v>
      </c>
      <c r="H149" s="208">
        <v>2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1308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1309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352</v>
      </c>
      <c r="D151" s="204" t="s">
        <v>161</v>
      </c>
      <c r="E151" s="205" t="s">
        <v>1310</v>
      </c>
      <c r="F151" s="206" t="s">
        <v>1311</v>
      </c>
      <c r="G151" s="207" t="s">
        <v>274</v>
      </c>
      <c r="H151" s="208">
        <v>14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1312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1313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14.4" customHeight="1">
      <c r="A153" s="38"/>
      <c r="B153" s="39"/>
      <c r="C153" s="204" t="s">
        <v>357</v>
      </c>
      <c r="D153" s="204" t="s">
        <v>161</v>
      </c>
      <c r="E153" s="205" t="s">
        <v>1314</v>
      </c>
      <c r="F153" s="206" t="s">
        <v>1315</v>
      </c>
      <c r="G153" s="207" t="s">
        <v>746</v>
      </c>
      <c r="H153" s="208">
        <v>8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1316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1317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362</v>
      </c>
      <c r="D155" s="204" t="s">
        <v>161</v>
      </c>
      <c r="E155" s="205" t="s">
        <v>1318</v>
      </c>
      <c r="F155" s="206" t="s">
        <v>1319</v>
      </c>
      <c r="G155" s="207" t="s">
        <v>746</v>
      </c>
      <c r="H155" s="208">
        <v>12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1320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1321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483</v>
      </c>
      <c r="D157" s="204" t="s">
        <v>161</v>
      </c>
      <c r="E157" s="205" t="s">
        <v>1322</v>
      </c>
      <c r="F157" s="206" t="s">
        <v>1323</v>
      </c>
      <c r="G157" s="207" t="s">
        <v>274</v>
      </c>
      <c r="H157" s="208">
        <v>108.40000000000001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1324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1325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1326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79</v>
      </c>
      <c r="AY159" s="242" t="s">
        <v>157</v>
      </c>
    </row>
    <row r="160" s="2" customFormat="1" ht="49.05" customHeight="1">
      <c r="A160" s="38"/>
      <c r="B160" s="39"/>
      <c r="C160" s="204" t="s">
        <v>1094</v>
      </c>
      <c r="D160" s="204" t="s">
        <v>161</v>
      </c>
      <c r="E160" s="205" t="s">
        <v>1327</v>
      </c>
      <c r="F160" s="206" t="s">
        <v>1328</v>
      </c>
      <c r="G160" s="207" t="s">
        <v>164</v>
      </c>
      <c r="H160" s="208">
        <v>258.60000000000002</v>
      </c>
      <c r="I160" s="209"/>
      <c r="J160" s="210">
        <f>ROUND(I160*H160,2)</f>
        <v>0</v>
      </c>
      <c r="K160" s="206" t="s">
        <v>165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314</v>
      </c>
      <c r="AT160" s="215" t="s">
        <v>161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314</v>
      </c>
      <c r="BM160" s="215" t="s">
        <v>1329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1330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2" customFormat="1" ht="24.15" customHeight="1">
      <c r="A162" s="38"/>
      <c r="B162" s="39"/>
      <c r="C162" s="204" t="s">
        <v>1151</v>
      </c>
      <c r="D162" s="204" t="s">
        <v>161</v>
      </c>
      <c r="E162" s="205" t="s">
        <v>1331</v>
      </c>
      <c r="F162" s="206" t="s">
        <v>1332</v>
      </c>
      <c r="G162" s="207" t="s">
        <v>274</v>
      </c>
      <c r="H162" s="208">
        <v>49.5</v>
      </c>
      <c r="I162" s="209"/>
      <c r="J162" s="210">
        <f>ROUND(I162*H162,2)</f>
        <v>0</v>
      </c>
      <c r="K162" s="206" t="s">
        <v>165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314</v>
      </c>
      <c r="AT162" s="215" t="s">
        <v>161</v>
      </c>
      <c r="AU162" s="215" t="s">
        <v>167</v>
      </c>
      <c r="AY162" s="17" t="s">
        <v>157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167</v>
      </c>
      <c r="BK162" s="216">
        <f>ROUND(I162*H162,2)</f>
        <v>0</v>
      </c>
      <c r="BL162" s="17" t="s">
        <v>314</v>
      </c>
      <c r="BM162" s="215" t="s">
        <v>1333</v>
      </c>
    </row>
    <row r="163" s="2" customFormat="1">
      <c r="A163" s="38"/>
      <c r="B163" s="39"/>
      <c r="C163" s="40"/>
      <c r="D163" s="217" t="s">
        <v>169</v>
      </c>
      <c r="E163" s="40"/>
      <c r="F163" s="218" t="s">
        <v>1334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169</v>
      </c>
      <c r="AU163" s="17" t="s">
        <v>167</v>
      </c>
    </row>
    <row r="164" s="2" customFormat="1" ht="14.4" customHeight="1">
      <c r="A164" s="38"/>
      <c r="B164" s="39"/>
      <c r="C164" s="254" t="s">
        <v>396</v>
      </c>
      <c r="D164" s="254" t="s">
        <v>201</v>
      </c>
      <c r="E164" s="255" t="s">
        <v>1335</v>
      </c>
      <c r="F164" s="256" t="s">
        <v>1336</v>
      </c>
      <c r="G164" s="257" t="s">
        <v>274</v>
      </c>
      <c r="H164" s="258">
        <v>49.5</v>
      </c>
      <c r="I164" s="259"/>
      <c r="J164" s="260">
        <f>ROUND(I164*H164,2)</f>
        <v>0</v>
      </c>
      <c r="K164" s="256" t="s">
        <v>165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388</v>
      </c>
      <c r="AT164" s="215" t="s">
        <v>201</v>
      </c>
      <c r="AU164" s="215" t="s">
        <v>167</v>
      </c>
      <c r="AY164" s="17" t="s">
        <v>157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167</v>
      </c>
      <c r="BK164" s="216">
        <f>ROUND(I164*H164,2)</f>
        <v>0</v>
      </c>
      <c r="BL164" s="17" t="s">
        <v>314</v>
      </c>
      <c r="BM164" s="215" t="s">
        <v>1337</v>
      </c>
    </row>
    <row r="165" s="2" customFormat="1">
      <c r="A165" s="38"/>
      <c r="B165" s="39"/>
      <c r="C165" s="40"/>
      <c r="D165" s="217" t="s">
        <v>169</v>
      </c>
      <c r="E165" s="40"/>
      <c r="F165" s="218" t="s">
        <v>1336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169</v>
      </c>
      <c r="AU165" s="17" t="s">
        <v>167</v>
      </c>
    </row>
    <row r="166" s="2" customFormat="1" ht="24.15" customHeight="1">
      <c r="A166" s="38"/>
      <c r="B166" s="39"/>
      <c r="C166" s="254" t="s">
        <v>518</v>
      </c>
      <c r="D166" s="254" t="s">
        <v>201</v>
      </c>
      <c r="E166" s="255" t="s">
        <v>1338</v>
      </c>
      <c r="F166" s="256" t="s">
        <v>1339</v>
      </c>
      <c r="G166" s="257" t="s">
        <v>746</v>
      </c>
      <c r="H166" s="258">
        <v>50</v>
      </c>
      <c r="I166" s="259"/>
      <c r="J166" s="260">
        <f>ROUND(I166*H166,2)</f>
        <v>0</v>
      </c>
      <c r="K166" s="256" t="s">
        <v>165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388</v>
      </c>
      <c r="AT166" s="215" t="s">
        <v>201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314</v>
      </c>
      <c r="BM166" s="215" t="s">
        <v>1340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1339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2" customFormat="1" ht="24.15" customHeight="1">
      <c r="A168" s="38"/>
      <c r="B168" s="39"/>
      <c r="C168" s="204" t="s">
        <v>367</v>
      </c>
      <c r="D168" s="204" t="s">
        <v>161</v>
      </c>
      <c r="E168" s="205" t="s">
        <v>1341</v>
      </c>
      <c r="F168" s="206" t="s">
        <v>1342</v>
      </c>
      <c r="G168" s="207" t="s">
        <v>274</v>
      </c>
      <c r="H168" s="208">
        <v>14.6</v>
      </c>
      <c r="I168" s="209"/>
      <c r="J168" s="210">
        <f>ROUND(I168*H168,2)</f>
        <v>0</v>
      </c>
      <c r="K168" s="206" t="s">
        <v>165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314</v>
      </c>
      <c r="AT168" s="215" t="s">
        <v>161</v>
      </c>
      <c r="AU168" s="215" t="s">
        <v>167</v>
      </c>
      <c r="AY168" s="17" t="s">
        <v>157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167</v>
      </c>
      <c r="BK168" s="216">
        <f>ROUND(I168*H168,2)</f>
        <v>0</v>
      </c>
      <c r="BL168" s="17" t="s">
        <v>314</v>
      </c>
      <c r="BM168" s="215" t="s">
        <v>1343</v>
      </c>
    </row>
    <row r="169" s="2" customFormat="1">
      <c r="A169" s="38"/>
      <c r="B169" s="39"/>
      <c r="C169" s="40"/>
      <c r="D169" s="217" t="s">
        <v>169</v>
      </c>
      <c r="E169" s="40"/>
      <c r="F169" s="218" t="s">
        <v>1344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169</v>
      </c>
      <c r="AU169" s="17" t="s">
        <v>167</v>
      </c>
    </row>
    <row r="170" s="2" customFormat="1" ht="24.15" customHeight="1">
      <c r="A170" s="38"/>
      <c r="B170" s="39"/>
      <c r="C170" s="204" t="s">
        <v>372</v>
      </c>
      <c r="D170" s="204" t="s">
        <v>161</v>
      </c>
      <c r="E170" s="205" t="s">
        <v>1345</v>
      </c>
      <c r="F170" s="206" t="s">
        <v>1346</v>
      </c>
      <c r="G170" s="207" t="s">
        <v>274</v>
      </c>
      <c r="H170" s="208">
        <v>16.800000000000001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314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314</v>
      </c>
      <c r="BM170" s="215" t="s">
        <v>1347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1348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2" customFormat="1" ht="24.15" customHeight="1">
      <c r="A172" s="38"/>
      <c r="B172" s="39"/>
      <c r="C172" s="204" t="s">
        <v>377</v>
      </c>
      <c r="D172" s="204" t="s">
        <v>161</v>
      </c>
      <c r="E172" s="205" t="s">
        <v>1349</v>
      </c>
      <c r="F172" s="206" t="s">
        <v>1350</v>
      </c>
      <c r="G172" s="207" t="s">
        <v>274</v>
      </c>
      <c r="H172" s="208">
        <v>13.199999999999999</v>
      </c>
      <c r="I172" s="209"/>
      <c r="J172" s="210">
        <f>ROUND(I172*H172,2)</f>
        <v>0</v>
      </c>
      <c r="K172" s="206" t="s">
        <v>165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314</v>
      </c>
      <c r="AT172" s="215" t="s">
        <v>161</v>
      </c>
      <c r="AU172" s="215" t="s">
        <v>167</v>
      </c>
      <c r="AY172" s="17" t="s">
        <v>157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167</v>
      </c>
      <c r="BK172" s="216">
        <f>ROUND(I172*H172,2)</f>
        <v>0</v>
      </c>
      <c r="BL172" s="17" t="s">
        <v>314</v>
      </c>
      <c r="BM172" s="215" t="s">
        <v>1351</v>
      </c>
    </row>
    <row r="173" s="2" customFormat="1">
      <c r="A173" s="38"/>
      <c r="B173" s="39"/>
      <c r="C173" s="40"/>
      <c r="D173" s="217" t="s">
        <v>169</v>
      </c>
      <c r="E173" s="40"/>
      <c r="F173" s="218" t="s">
        <v>1352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169</v>
      </c>
      <c r="AU173" s="17" t="s">
        <v>167</v>
      </c>
    </row>
    <row r="174" s="14" customFormat="1">
      <c r="A174" s="14"/>
      <c r="B174" s="232"/>
      <c r="C174" s="233"/>
      <c r="D174" s="217" t="s">
        <v>171</v>
      </c>
      <c r="E174" s="234" t="s">
        <v>19</v>
      </c>
      <c r="F174" s="235" t="s">
        <v>1353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171</v>
      </c>
      <c r="AU174" s="242" t="s">
        <v>167</v>
      </c>
      <c r="AV174" s="14" t="s">
        <v>167</v>
      </c>
      <c r="AW174" s="14" t="s">
        <v>33</v>
      </c>
      <c r="AX174" s="14" t="s">
        <v>79</v>
      </c>
      <c r="AY174" s="242" t="s">
        <v>157</v>
      </c>
    </row>
    <row r="175" s="2" customFormat="1" ht="24.15" customHeight="1">
      <c r="A175" s="38"/>
      <c r="B175" s="39"/>
      <c r="C175" s="204" t="s">
        <v>383</v>
      </c>
      <c r="D175" s="204" t="s">
        <v>161</v>
      </c>
      <c r="E175" s="205" t="s">
        <v>1354</v>
      </c>
      <c r="F175" s="206" t="s">
        <v>1355</v>
      </c>
      <c r="G175" s="207" t="s">
        <v>274</v>
      </c>
      <c r="H175" s="208">
        <v>14</v>
      </c>
      <c r="I175" s="209"/>
      <c r="J175" s="210">
        <f>ROUND(I175*H175,2)</f>
        <v>0</v>
      </c>
      <c r="K175" s="206" t="s">
        <v>165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314</v>
      </c>
      <c r="AT175" s="215" t="s">
        <v>161</v>
      </c>
      <c r="AU175" s="215" t="s">
        <v>167</v>
      </c>
      <c r="AY175" s="17" t="s">
        <v>157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167</v>
      </c>
      <c r="BK175" s="216">
        <f>ROUND(I175*H175,2)</f>
        <v>0</v>
      </c>
      <c r="BL175" s="17" t="s">
        <v>314</v>
      </c>
      <c r="BM175" s="215" t="s">
        <v>1356</v>
      </c>
    </row>
    <row r="176" s="2" customFormat="1">
      <c r="A176" s="38"/>
      <c r="B176" s="39"/>
      <c r="C176" s="40"/>
      <c r="D176" s="217" t="s">
        <v>169</v>
      </c>
      <c r="E176" s="40"/>
      <c r="F176" s="218" t="s">
        <v>1357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169</v>
      </c>
      <c r="AU176" s="17" t="s">
        <v>167</v>
      </c>
    </row>
    <row r="177" s="2" customFormat="1" ht="24.15" customHeight="1">
      <c r="A177" s="38"/>
      <c r="B177" s="39"/>
      <c r="C177" s="204" t="s">
        <v>388</v>
      </c>
      <c r="D177" s="204" t="s">
        <v>161</v>
      </c>
      <c r="E177" s="205" t="s">
        <v>1358</v>
      </c>
      <c r="F177" s="206" t="s">
        <v>1359</v>
      </c>
      <c r="G177" s="207" t="s">
        <v>274</v>
      </c>
      <c r="H177" s="208">
        <v>49.799999999999997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314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314</v>
      </c>
      <c r="BM177" s="215" t="s">
        <v>1360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1361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397</v>
      </c>
      <c r="D179" s="204" t="s">
        <v>161</v>
      </c>
      <c r="E179" s="205" t="s">
        <v>1362</v>
      </c>
      <c r="F179" s="206" t="s">
        <v>1363</v>
      </c>
      <c r="G179" s="207" t="s">
        <v>746</v>
      </c>
      <c r="H179" s="208">
        <v>2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314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314</v>
      </c>
      <c r="BM179" s="215" t="s">
        <v>1364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1365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525</v>
      </c>
      <c r="D181" s="204" t="s">
        <v>161</v>
      </c>
      <c r="E181" s="205" t="s">
        <v>1366</v>
      </c>
      <c r="F181" s="206" t="s">
        <v>1367</v>
      </c>
      <c r="G181" s="207" t="s">
        <v>274</v>
      </c>
      <c r="H181" s="208">
        <v>10.800000000000001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314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314</v>
      </c>
      <c r="BM181" s="215" t="s">
        <v>1368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1369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1370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4" customFormat="1">
      <c r="A184" s="14"/>
      <c r="B184" s="232"/>
      <c r="C184" s="233"/>
      <c r="D184" s="217" t="s">
        <v>171</v>
      </c>
      <c r="E184" s="234" t="s">
        <v>19</v>
      </c>
      <c r="F184" s="235" t="s">
        <v>1371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33</v>
      </c>
      <c r="AX184" s="14" t="s">
        <v>71</v>
      </c>
      <c r="AY184" s="242" t="s">
        <v>157</v>
      </c>
    </row>
    <row r="185" s="15" customFormat="1">
      <c r="A185" s="15"/>
      <c r="B185" s="243"/>
      <c r="C185" s="244"/>
      <c r="D185" s="217" t="s">
        <v>171</v>
      </c>
      <c r="E185" s="245" t="s">
        <v>19</v>
      </c>
      <c r="F185" s="246" t="s">
        <v>191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171</v>
      </c>
      <c r="AU185" s="253" t="s">
        <v>167</v>
      </c>
      <c r="AV185" s="15" t="s">
        <v>166</v>
      </c>
      <c r="AW185" s="15" t="s">
        <v>33</v>
      </c>
      <c r="AX185" s="15" t="s">
        <v>79</v>
      </c>
      <c r="AY185" s="253" t="s">
        <v>157</v>
      </c>
    </row>
    <row r="186" s="2" customFormat="1" ht="24.15" customHeight="1">
      <c r="A186" s="38"/>
      <c r="B186" s="39"/>
      <c r="C186" s="204" t="s">
        <v>402</v>
      </c>
      <c r="D186" s="204" t="s">
        <v>161</v>
      </c>
      <c r="E186" s="205" t="s">
        <v>1372</v>
      </c>
      <c r="F186" s="206" t="s">
        <v>1373</v>
      </c>
      <c r="G186" s="207" t="s">
        <v>577</v>
      </c>
      <c r="H186" s="208">
        <v>2.698</v>
      </c>
      <c r="I186" s="209"/>
      <c r="J186" s="210">
        <f>ROUND(I186*H186,2)</f>
        <v>0</v>
      </c>
      <c r="K186" s="206" t="s">
        <v>165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314</v>
      </c>
      <c r="AT186" s="215" t="s">
        <v>161</v>
      </c>
      <c r="AU186" s="215" t="s">
        <v>167</v>
      </c>
      <c r="AY186" s="17" t="s">
        <v>157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167</v>
      </c>
      <c r="BK186" s="216">
        <f>ROUND(I186*H186,2)</f>
        <v>0</v>
      </c>
      <c r="BL186" s="17" t="s">
        <v>314</v>
      </c>
      <c r="BM186" s="215" t="s">
        <v>1374</v>
      </c>
    </row>
    <row r="187" s="2" customFormat="1">
      <c r="A187" s="38"/>
      <c r="B187" s="39"/>
      <c r="C187" s="40"/>
      <c r="D187" s="217" t="s">
        <v>169</v>
      </c>
      <c r="E187" s="40"/>
      <c r="F187" s="218" t="s">
        <v>1375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167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1376</v>
      </c>
      <c r="F188" s="202" t="s">
        <v>1377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167</v>
      </c>
      <c r="AT188" s="200" t="s">
        <v>70</v>
      </c>
      <c r="AU188" s="200" t="s">
        <v>79</v>
      </c>
      <c r="AY188" s="199" t="s">
        <v>157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1044</v>
      </c>
      <c r="D189" s="204" t="s">
        <v>161</v>
      </c>
      <c r="E189" s="205" t="s">
        <v>1378</v>
      </c>
      <c r="F189" s="206" t="s">
        <v>1379</v>
      </c>
      <c r="G189" s="207" t="s">
        <v>164</v>
      </c>
      <c r="H189" s="208">
        <v>258.60000000000002</v>
      </c>
      <c r="I189" s="209"/>
      <c r="J189" s="210">
        <f>ROUND(I189*H189,2)</f>
        <v>0</v>
      </c>
      <c r="K189" s="206" t="s">
        <v>165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314</v>
      </c>
      <c r="AT189" s="215" t="s">
        <v>161</v>
      </c>
      <c r="AU189" s="215" t="s">
        <v>167</v>
      </c>
      <c r="AY189" s="17" t="s">
        <v>157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167</v>
      </c>
      <c r="BK189" s="216">
        <f>ROUND(I189*H189,2)</f>
        <v>0</v>
      </c>
      <c r="BL189" s="17" t="s">
        <v>314</v>
      </c>
      <c r="BM189" s="215" t="s">
        <v>1380</v>
      </c>
    </row>
    <row r="190" s="2" customFormat="1">
      <c r="A190" s="38"/>
      <c r="B190" s="39"/>
      <c r="C190" s="40"/>
      <c r="D190" s="217" t="s">
        <v>169</v>
      </c>
      <c r="E190" s="40"/>
      <c r="F190" s="218" t="s">
        <v>1381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167</v>
      </c>
    </row>
    <row r="191" s="2" customFormat="1" ht="37.8" customHeight="1">
      <c r="A191" s="38"/>
      <c r="B191" s="39"/>
      <c r="C191" s="254" t="s">
        <v>407</v>
      </c>
      <c r="D191" s="254" t="s">
        <v>201</v>
      </c>
      <c r="E191" s="255" t="s">
        <v>1382</v>
      </c>
      <c r="F191" s="256" t="s">
        <v>1383</v>
      </c>
      <c r="G191" s="257" t="s">
        <v>164</v>
      </c>
      <c r="H191" s="258">
        <v>284.45999999999998</v>
      </c>
      <c r="I191" s="259"/>
      <c r="J191" s="260">
        <f>ROUND(I191*H191,2)</f>
        <v>0</v>
      </c>
      <c r="K191" s="256" t="s">
        <v>165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388</v>
      </c>
      <c r="AT191" s="215" t="s">
        <v>201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1384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1383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3"/>
      <c r="F193" s="235" t="s">
        <v>1385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4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04" t="s">
        <v>412</v>
      </c>
      <c r="D194" s="204" t="s">
        <v>161</v>
      </c>
      <c r="E194" s="205" t="s">
        <v>1386</v>
      </c>
      <c r="F194" s="206" t="s">
        <v>1387</v>
      </c>
      <c r="G194" s="207" t="s">
        <v>274</v>
      </c>
      <c r="H194" s="208">
        <v>646.5</v>
      </c>
      <c r="I194" s="209"/>
      <c r="J194" s="210">
        <f>ROUND(I194*H194,2)</f>
        <v>0</v>
      </c>
      <c r="K194" s="206" t="s">
        <v>165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314</v>
      </c>
      <c r="AT194" s="215" t="s">
        <v>161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1388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1389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2" customFormat="1" ht="24.15" customHeight="1">
      <c r="A196" s="38"/>
      <c r="B196" s="39"/>
      <c r="C196" s="254" t="s">
        <v>418</v>
      </c>
      <c r="D196" s="254" t="s">
        <v>201</v>
      </c>
      <c r="E196" s="255" t="s">
        <v>1390</v>
      </c>
      <c r="F196" s="256" t="s">
        <v>1391</v>
      </c>
      <c r="G196" s="257" t="s">
        <v>274</v>
      </c>
      <c r="H196" s="258">
        <v>711.14999999999998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388</v>
      </c>
      <c r="AT196" s="215" t="s">
        <v>201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314</v>
      </c>
      <c r="BM196" s="215" t="s">
        <v>1392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1391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1393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488</v>
      </c>
      <c r="D199" s="204" t="s">
        <v>161</v>
      </c>
      <c r="E199" s="205" t="s">
        <v>1394</v>
      </c>
      <c r="F199" s="206" t="s">
        <v>1395</v>
      </c>
      <c r="G199" s="207" t="s">
        <v>164</v>
      </c>
      <c r="H199" s="208">
        <v>258.60000000000002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1396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1397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493</v>
      </c>
      <c r="D201" s="204" t="s">
        <v>161</v>
      </c>
      <c r="E201" s="205" t="s">
        <v>1398</v>
      </c>
      <c r="F201" s="206" t="s">
        <v>1399</v>
      </c>
      <c r="G201" s="207" t="s">
        <v>577</v>
      </c>
      <c r="H201" s="208">
        <v>0.047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314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314</v>
      </c>
      <c r="BM201" s="215" t="s">
        <v>1400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1401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799</v>
      </c>
      <c r="F203" s="202" t="s">
        <v>800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531</v>
      </c>
      <c r="D204" s="204" t="s">
        <v>161</v>
      </c>
      <c r="E204" s="205" t="s">
        <v>1402</v>
      </c>
      <c r="F204" s="206" t="s">
        <v>1403</v>
      </c>
      <c r="G204" s="207" t="s">
        <v>746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314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314</v>
      </c>
      <c r="BM204" s="215" t="s">
        <v>1404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1405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537</v>
      </c>
      <c r="D206" s="254" t="s">
        <v>201</v>
      </c>
      <c r="E206" s="255" t="s">
        <v>1406</v>
      </c>
      <c r="F206" s="256" t="s">
        <v>1407</v>
      </c>
      <c r="G206" s="257" t="s">
        <v>746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1408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1409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542</v>
      </c>
      <c r="D208" s="204" t="s">
        <v>161</v>
      </c>
      <c r="E208" s="205" t="s">
        <v>1410</v>
      </c>
      <c r="F208" s="206" t="s">
        <v>1411</v>
      </c>
      <c r="G208" s="207" t="s">
        <v>577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314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314</v>
      </c>
      <c r="BM208" s="215" t="s">
        <v>1412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1413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845</v>
      </c>
      <c r="F210" s="202" t="s">
        <v>846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432</v>
      </c>
      <c r="D211" s="204" t="s">
        <v>161</v>
      </c>
      <c r="E211" s="205" t="s">
        <v>1414</v>
      </c>
      <c r="F211" s="206" t="s">
        <v>1415</v>
      </c>
      <c r="G211" s="207" t="s">
        <v>274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314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314</v>
      </c>
      <c r="BM211" s="215" t="s">
        <v>1416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1417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451</v>
      </c>
      <c r="D213" s="204" t="s">
        <v>161</v>
      </c>
      <c r="E213" s="205" t="s">
        <v>1418</v>
      </c>
      <c r="F213" s="206" t="s">
        <v>1419</v>
      </c>
      <c r="G213" s="207" t="s">
        <v>274</v>
      </c>
      <c r="H213" s="208">
        <v>2.3999999999999999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314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314</v>
      </c>
      <c r="BM213" s="215" t="s">
        <v>1420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1421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1422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455</v>
      </c>
      <c r="D216" s="254" t="s">
        <v>201</v>
      </c>
      <c r="E216" s="255" t="s">
        <v>1423</v>
      </c>
      <c r="F216" s="256" t="s">
        <v>1424</v>
      </c>
      <c r="G216" s="257" t="s">
        <v>1425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388</v>
      </c>
      <c r="AT216" s="215" t="s">
        <v>201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314</v>
      </c>
      <c r="BM216" s="215" t="s">
        <v>1426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1424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460</v>
      </c>
      <c r="D218" s="254" t="s">
        <v>201</v>
      </c>
      <c r="E218" s="255" t="s">
        <v>1427</v>
      </c>
      <c r="F218" s="256" t="s">
        <v>1428</v>
      </c>
      <c r="G218" s="257" t="s">
        <v>1425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388</v>
      </c>
      <c r="AT218" s="215" t="s">
        <v>201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1429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1428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467</v>
      </c>
      <c r="D220" s="254" t="s">
        <v>201</v>
      </c>
      <c r="E220" s="255" t="s">
        <v>1430</v>
      </c>
      <c r="F220" s="256" t="s">
        <v>1431</v>
      </c>
      <c r="G220" s="257" t="s">
        <v>1425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388</v>
      </c>
      <c r="AT220" s="215" t="s">
        <v>201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1432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1431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552</v>
      </c>
      <c r="D222" s="204" t="s">
        <v>161</v>
      </c>
      <c r="E222" s="205" t="s">
        <v>1433</v>
      </c>
      <c r="F222" s="206" t="s">
        <v>1434</v>
      </c>
      <c r="G222" s="207" t="s">
        <v>746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1435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1436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557</v>
      </c>
      <c r="D224" s="254" t="s">
        <v>201</v>
      </c>
      <c r="E224" s="255" t="s">
        <v>1437</v>
      </c>
      <c r="F224" s="256" t="s">
        <v>1438</v>
      </c>
      <c r="G224" s="257" t="s">
        <v>746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388</v>
      </c>
      <c r="AT224" s="215" t="s">
        <v>201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1439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1438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473</v>
      </c>
      <c r="D226" s="204" t="s">
        <v>161</v>
      </c>
      <c r="E226" s="205" t="s">
        <v>878</v>
      </c>
      <c r="F226" s="206" t="s">
        <v>879</v>
      </c>
      <c r="G226" s="207" t="s">
        <v>621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1440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881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9gr7yOsjnRI0wrm5WIfhCxBaiI4032otmtW9a6nyA6dCTJEHC+PYJKFQrxVDp6N+zUK93aJiC+GWaVCNHQeRnA==" hashValue="OVouXxyC4Krjdq7SgHkLVF043V3Hyo6WRT15wXBGJJ1NcCXW57mQO0Yh5+bVM2khpxw0lu0+Xqq8kZc4d/aTQQ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1441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259/10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1460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1557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1561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YdZ7yvwbBL6yL/G5Hdc1U6RsDIINOLwxkj4OJIzqB94n7O6ncIzpqXNsSZwUuOyS9uMhjivUdc/VZHc9XCeTOQ==" hashValue="W0/k9i7xt5qlOQSx7HeGU6x2Ap5aqtnsDaRldP4F5SSxLB96QJx21tXMohwPkLl/cEBlHwH/CV8ImytQlrhjh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259/10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1600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1601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1602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eCLFNXG64MOwOVsiHe0gZq8xmRFe/JAa9vHxkqfV7L4DpxidpZDYTS1vOShS46j2fhQYiwsyn5Fvhz8yjgd4tA==" hashValue="Ch9+g4c8xjZGyc5TmtSUqk0pB9dNDUJR2WyrmkmQLc0uRW3nwS31YYsKvelv4jY5U/aFDUvmOBYz2FcSF3A6Fw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259/10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1604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1605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1606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RKju98xSmtz0T3Fk5UDDMLfVdLsyhs4iDTghE2mn9Nb1tPT57CkLZVxKbGqG7Bu+MuV7S2muAh4Td54aFu4YyA==" hashValue="FmXndimV9ygClbe2BSRxBjrD7bpF7vU5m37+Ml+haoGMpV47U2flbrun+cZCkjKvVl/PAvRJ7hAoUTBnFvoze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259/10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1608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1609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1610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5aTYRJl0sDosfQW9Uyye5OjBJZOf7X9AY+e8mT1bkJDu3DhZ2jebb4AijTixqnbszCGS5TqtyC+GPGjWqYvMUQ==" hashValue="xw3b7C/L+RRJP2Wxpo/uR47dcWK928KhknGgz4xp98h3hZAPQQWyBObdrAe8d1qYiRV7hCm0GhmmTYRRhWpnO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259/10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1612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1613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1614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259/10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1615</v>
      </c>
      <c r="F83" s="191" t="s">
        <v>1616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207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1617</v>
      </c>
      <c r="F84" s="202" t="s">
        <v>1618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207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1619</v>
      </c>
      <c r="F85" s="206" t="s">
        <v>1618</v>
      </c>
      <c r="G85" s="207" t="s">
        <v>1450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1620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1620</v>
      </c>
      <c r="BM85" s="215" t="s">
        <v>1621</v>
      </c>
    </row>
    <row r="86" s="2" customFormat="1">
      <c r="A86" s="38"/>
      <c r="B86" s="39"/>
      <c r="C86" s="40"/>
      <c r="D86" s="217" t="s">
        <v>169</v>
      </c>
      <c r="E86" s="40"/>
      <c r="F86" s="218" t="s">
        <v>1622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1452</v>
      </c>
      <c r="E87" s="40"/>
      <c r="F87" s="272" t="s">
        <v>1623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1452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1624</v>
      </c>
      <c r="F88" s="202" t="s">
        <v>1625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207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1626</v>
      </c>
      <c r="F89" s="206" t="s">
        <v>1627</v>
      </c>
      <c r="G89" s="207" t="s">
        <v>1450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1620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1620</v>
      </c>
      <c r="BM89" s="215" t="s">
        <v>1628</v>
      </c>
    </row>
    <row r="90" s="2" customFormat="1">
      <c r="A90" s="38"/>
      <c r="B90" s="39"/>
      <c r="C90" s="40"/>
      <c r="D90" s="217" t="s">
        <v>169</v>
      </c>
      <c r="E90" s="40"/>
      <c r="F90" s="218" t="s">
        <v>1627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1452</v>
      </c>
      <c r="E91" s="40"/>
      <c r="F91" s="272" t="s">
        <v>1629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1452</v>
      </c>
      <c r="AU91" s="17" t="s">
        <v>167</v>
      </c>
    </row>
    <row r="92" s="2" customFormat="1" ht="14.4" customHeight="1">
      <c r="A92" s="38"/>
      <c r="B92" s="39"/>
      <c r="C92" s="204" t="s">
        <v>196</v>
      </c>
      <c r="D92" s="204" t="s">
        <v>161</v>
      </c>
      <c r="E92" s="205" t="s">
        <v>1630</v>
      </c>
      <c r="F92" s="206" t="s">
        <v>1631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1620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1620</v>
      </c>
      <c r="BM92" s="215" t="s">
        <v>1632</v>
      </c>
    </row>
    <row r="93" s="2" customFormat="1">
      <c r="A93" s="38"/>
      <c r="B93" s="39"/>
      <c r="C93" s="40"/>
      <c r="D93" s="217" t="s">
        <v>169</v>
      </c>
      <c r="E93" s="40"/>
      <c r="F93" s="218" t="s">
        <v>1631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1452</v>
      </c>
      <c r="E94" s="40"/>
      <c r="F94" s="272" t="s">
        <v>1633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1452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PEICie+ddO2d9+crj5TcmQKcejgNTGDEAopKXD3NIdgcPeTL3py27Etm0ya7A1clD/rvreoCPtX26B1U/vHwZw==" hashValue="IxfsUFvX1er/ZTmMnC7ebBY+4CXWfX+mw0iJKlnko6PC3fnPRcaOsV6ZmEx08BjdItWJzq0AnmWMT2KsFhfxXQ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2021-06-17T20:23:06Z</dcterms:created>
  <dcterms:modified xsi:type="dcterms:W3CDTF">2021-06-17T20:23:22Z</dcterms:modified>
</cp:coreProperties>
</file>