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donín\"/>
    </mc:Choice>
  </mc:AlternateContent>
  <xr:revisionPtr revIDLastSave="0" documentId="13_ncr:1_{1C61C275-2863-48F5-A6CD-6A379C9CD10A}" xr6:coauthVersionLast="40" xr6:coauthVersionMax="40" xr10:uidLastSave="{00000000-0000-0000-0000-000000000000}"/>
  <bookViews>
    <workbookView xWindow="28680" yWindow="-120" windowWidth="51840" windowHeight="20930" xr2:uid="{00000000-000D-0000-FFFF-FFFF00000000}"/>
  </bookViews>
  <sheets>
    <sheet name="Rekapitulace" sheetId="5" r:id="rId1"/>
    <sheet name="MK Výhon" sheetId="22" r:id="rId2"/>
    <sheet name="MK Písečné" sheetId="13" r:id="rId3"/>
    <sheet name="Ošetření spár" sheetId="7" r:id="rId4"/>
    <sheet name="Nestavební náklady" sheetId="8" r:id="rId5"/>
  </sheets>
  <definedNames>
    <definedName name="_xlnm.Print_Area" localSheetId="0">Rekapitulace!$A$1:$B$17</definedName>
  </definedNames>
  <calcPr calcId="191029"/>
</workbook>
</file>

<file path=xl/calcChain.xml><?xml version="1.0" encoding="utf-8"?>
<calcChain xmlns="http://schemas.openxmlformats.org/spreadsheetml/2006/main">
  <c r="A6" i="5" l="1"/>
  <c r="L27" i="22" l="1"/>
  <c r="L26" i="22"/>
  <c r="L21" i="22"/>
  <c r="L20" i="22"/>
  <c r="L17" i="22"/>
  <c r="L16" i="22"/>
  <c r="L15" i="22"/>
  <c r="L13" i="22"/>
  <c r="L12" i="22"/>
  <c r="L9" i="22"/>
  <c r="L10" i="22" s="1"/>
  <c r="L14" i="22" l="1"/>
  <c r="L18" i="22" s="1"/>
  <c r="L25" i="22"/>
  <c r="L22" i="22" l="1"/>
  <c r="L23" i="22"/>
  <c r="L24" i="22"/>
  <c r="L28" i="22" l="1"/>
  <c r="K31" i="22"/>
  <c r="B6" i="5" s="1"/>
  <c r="F33" i="22" l="1"/>
  <c r="K33" i="22" s="1"/>
  <c r="L14" i="13" l="1"/>
  <c r="L9" i="13" l="1"/>
  <c r="A7" i="5"/>
  <c r="L18" i="13"/>
  <c r="L24" i="13"/>
  <c r="L15" i="13"/>
  <c r="L12" i="13" l="1"/>
  <c r="L13" i="13" l="1"/>
  <c r="L10" i="13"/>
  <c r="L16" i="13" l="1"/>
  <c r="L23" i="13" l="1"/>
  <c r="L19" i="13"/>
  <c r="L20" i="13" l="1"/>
  <c r="L22" i="13"/>
  <c r="L21" i="13"/>
  <c r="K28" i="13" l="1"/>
  <c r="B7" i="5" s="1"/>
  <c r="L25" i="13"/>
  <c r="F30" i="13" l="1"/>
  <c r="K30" i="13" s="1"/>
  <c r="L15" i="8" l="1"/>
  <c r="A9" i="5"/>
  <c r="L13" i="8"/>
  <c r="L11" i="8"/>
  <c r="L10" i="8"/>
  <c r="L9" i="8"/>
  <c r="L14" i="8"/>
  <c r="A8" i="5"/>
  <c r="L12" i="7"/>
  <c r="L13" i="7" s="1"/>
  <c r="L9" i="7"/>
  <c r="L10" i="7" s="1"/>
  <c r="K16" i="7" l="1"/>
  <c r="B8" i="5" s="1"/>
  <c r="L16" i="8"/>
  <c r="K19" i="8" s="1"/>
  <c r="B9" i="5" s="1"/>
  <c r="F18" i="7" l="1"/>
  <c r="K18" i="7" s="1"/>
  <c r="F21" i="8"/>
  <c r="K21" i="8" s="1"/>
  <c r="B11" i="5" l="1"/>
  <c r="B13" i="5" l="1"/>
  <c r="B12" i="5" l="1"/>
</calcChain>
</file>

<file path=xl/sharedStrings.xml><?xml version="1.0" encoding="utf-8"?>
<sst xmlns="http://schemas.openxmlformats.org/spreadsheetml/2006/main" count="214" uniqueCount="95">
  <si>
    <t>Investor:</t>
  </si>
  <si>
    <t>Položka</t>
  </si>
  <si>
    <t>Text</t>
  </si>
  <si>
    <t>Množství</t>
  </si>
  <si>
    <t>m.j.</t>
  </si>
  <si>
    <t>Cena</t>
  </si>
  <si>
    <t>Celkem</t>
  </si>
  <si>
    <t>Zemní práce</t>
  </si>
  <si>
    <t xml:space="preserve">M2   </t>
  </si>
  <si>
    <t>_4KT0RMYH3</t>
  </si>
  <si>
    <t>Zemní práce Celkem :</t>
  </si>
  <si>
    <t>Komunikace</t>
  </si>
  <si>
    <t>573231111</t>
  </si>
  <si>
    <t xml:space="preserve">Postřik živičný spojovací ze silniční emulze v množství do 0,7 kg/m2                                </t>
  </si>
  <si>
    <t>_4KT0RS7IF</t>
  </si>
  <si>
    <t>_4KT0RSQVV</t>
  </si>
  <si>
    <t>_4KU0RQ67H</t>
  </si>
  <si>
    <t>Komunikace Celkem :</t>
  </si>
  <si>
    <t>Ostatní konstrukce a práce</t>
  </si>
  <si>
    <t>Ostatní konstrukce a práce Celkem :</t>
  </si>
  <si>
    <t xml:space="preserve">Vyplnění spár živičnou zálivkou                                                                     </t>
  </si>
  <si>
    <t xml:space="preserve">M    </t>
  </si>
  <si>
    <t>_4KT0RW5HX</t>
  </si>
  <si>
    <t>_4KT0T7PTR</t>
  </si>
  <si>
    <t>_4KT0T859B</t>
  </si>
  <si>
    <t>_4KT0SC7RX</t>
  </si>
  <si>
    <t>_4KT0S2V0U</t>
  </si>
  <si>
    <t>_4KT0S8R5Q</t>
  </si>
  <si>
    <t>_4KT0RVQMB</t>
  </si>
  <si>
    <t>_4KT0ROSAA</t>
  </si>
  <si>
    <t>997211511</t>
  </si>
  <si>
    <t xml:space="preserve">Vodorovná doprava suti po suchu na vzdálenost do 1 km                                               </t>
  </si>
  <si>
    <t xml:space="preserve">T    </t>
  </si>
  <si>
    <t>_4KT0RPZ32</t>
  </si>
  <si>
    <t>997211519</t>
  </si>
  <si>
    <t xml:space="preserve">Příplatek ZKD 1 km u vodorovné dopravy suti                                                         </t>
  </si>
  <si>
    <t>_4KT0RQPX1</t>
  </si>
  <si>
    <t>997221845</t>
  </si>
  <si>
    <t>_4KU0SWURH</t>
  </si>
  <si>
    <t>998225111</t>
  </si>
  <si>
    <t xml:space="preserve">Přesun hmot pro pozemní komunikace s krytem z kamene, monolitickým betonovým nebo živičným          </t>
  </si>
  <si>
    <t>_4KT0RR0TJ</t>
  </si>
  <si>
    <t>STAVBA CELKEM</t>
  </si>
  <si>
    <t>Sazba DPH</t>
  </si>
  <si>
    <t>DPH celkem</t>
  </si>
  <si>
    <t xml:space="preserve">Asfaltový beton vrstva obrusná ACO 11 (ABS) tř. I tl 50 mm š přes 3 m z nemodifikovaného asfaltu    </t>
  </si>
  <si>
    <t xml:space="preserve">577144121     </t>
  </si>
  <si>
    <t>Celková cena bez DPH:</t>
  </si>
  <si>
    <t>Celková cena s DPH:</t>
  </si>
  <si>
    <t>VRN</t>
  </si>
  <si>
    <t>Přechodné dopravní značení</t>
  </si>
  <si>
    <t>kpl</t>
  </si>
  <si>
    <t xml:space="preserve">Čištění vozovek metením podkladu nebo krytu betonového nebo živičného             </t>
  </si>
  <si>
    <t>938909331</t>
  </si>
  <si>
    <t>Poplatek za uložení odpadu z asfaltových povrchů na skládce</t>
  </si>
  <si>
    <t>Město Hodonín</t>
  </si>
  <si>
    <t>Rekapitulace stavebních objektů</t>
  </si>
  <si>
    <t>Název objektu</t>
  </si>
  <si>
    <t>DPH 21%:</t>
  </si>
  <si>
    <t>Cena celkem bez DPH:</t>
  </si>
  <si>
    <t>Cena celkem vč. DPH 21%:</t>
  </si>
  <si>
    <t>Cena za objekt bez DPH v Kč</t>
  </si>
  <si>
    <t>Ošetření spár - 2000 bm</t>
  </si>
  <si>
    <t>Komunikace (aspe)</t>
  </si>
  <si>
    <t xml:space="preserve">58920  </t>
  </si>
  <si>
    <t xml:space="preserve">VÝPLŇ SPAR MODIFIKOVANÝM ASFALTEM                    </t>
  </si>
  <si>
    <t>Ostatní konstrukce a práce (aspe)</t>
  </si>
  <si>
    <t>Zařízení staveniště</t>
  </si>
  <si>
    <t>Vedlejší náklady</t>
  </si>
  <si>
    <t>Vedlejší a ostatní náklady</t>
  </si>
  <si>
    <t>soubor</t>
  </si>
  <si>
    <t>Koordinanční činnost</t>
  </si>
  <si>
    <t>Ostatní náklady</t>
  </si>
  <si>
    <t>Průzkumné práce</t>
  </si>
  <si>
    <t>Zajištění zkoušek</t>
  </si>
  <si>
    <t>VN a ON Celkem :</t>
  </si>
  <si>
    <t xml:space="preserve">Vyrovnání povrchu dosavadních krytů asfaltovým betonem ACO (AB) tl do 30 mm                      </t>
  </si>
  <si>
    <t>ks</t>
  </si>
  <si>
    <t>Zajištění BOZP na staveništi</t>
  </si>
  <si>
    <t>Zeměměřičské práce při výstavbě - nivelace</t>
  </si>
  <si>
    <t>MTŽ</t>
  </si>
  <si>
    <t>58920</t>
  </si>
  <si>
    <t xml:space="preserve">Řezání spár pro vytvoření komůrky š 15 mm hl 30 mm pro těsnící zálivku v živičném krytu                                   </t>
  </si>
  <si>
    <t xml:space="preserve">919112223 </t>
  </si>
  <si>
    <t>577123121</t>
  </si>
  <si>
    <t>„Hodonín – opravy asfaltových vrstev MK 2021“</t>
  </si>
  <si>
    <t>Výšková úprava UV a poklopů vstupu a armatur</t>
  </si>
  <si>
    <t xml:space="preserve">Hodonín, rekonstrukce asfaltových vrstev MK Písečné                                  </t>
  </si>
  <si>
    <t xml:space="preserve">Frézování živičného krytu tl 80 mm pruh š 1 m pl do 1000 m2 s překážkami v trase  </t>
  </si>
  <si>
    <t>113154254</t>
  </si>
  <si>
    <t xml:space="preserve">Hodonín, rekonstrukce asfaltových vrstev MK Výhon - střední cesta                                  </t>
  </si>
  <si>
    <t xml:space="preserve">Vyrovnání povrchu dosavadních krytů živičnou směsí pro asfaltový koberec tenký BBTM (AKT) tl do 20 m </t>
  </si>
  <si>
    <t xml:space="preserve">Asfaltový koberec tenký BBTM (AKT) tl 25 mm š přes 3 m z nemodifikovaného asfaltu   </t>
  </si>
  <si>
    <t xml:space="preserve">572131311          </t>
  </si>
  <si>
    <t xml:space="preserve">576115123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</si>
</sst>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3" fillId="3" borderId="0" xfId="0" applyNumberFormat="1" applyFont="1" applyFill="1"/>
    <xf numFmtId="0" fontId="6" fillId="4" borderId="0" xfId="0" applyFont="1" applyFill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3" fillId="3" borderId="0" xfId="0" applyNumberFormat="1" applyFont="1" applyFill="1"/>
    <xf numFmtId="0" fontId="6" fillId="4" borderId="0" xfId="0" applyFont="1" applyFill="1"/>
    <xf numFmtId="4" fontId="2" fillId="0" borderId="0" xfId="0" applyNumberFormat="1" applyFont="1" applyFill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/>
    <xf numFmtId="0" fontId="6" fillId="4" borderId="0" xfId="0" applyFont="1" applyFill="1"/>
    <xf numFmtId="0" fontId="0" fillId="0" borderId="0" xfId="0" applyBorder="1"/>
    <xf numFmtId="0" fontId="13" fillId="0" borderId="3" xfId="0" applyFont="1" applyFill="1" applyBorder="1"/>
    <xf numFmtId="164" fontId="13" fillId="0" borderId="4" xfId="0" applyNumberFormat="1" applyFont="1" applyBorder="1"/>
    <xf numFmtId="0" fontId="13" fillId="0" borderId="5" xfId="0" applyFont="1" applyFill="1" applyBorder="1"/>
    <xf numFmtId="164" fontId="13" fillId="0" borderId="6" xfId="0" applyNumberFormat="1" applyFont="1" applyBorder="1"/>
    <xf numFmtId="0" fontId="13" fillId="0" borderId="5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164" fontId="13" fillId="0" borderId="10" xfId="0" applyNumberFormat="1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164" fontId="6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2" fillId="3" borderId="0" xfId="0" applyFont="1" applyFill="1"/>
    <xf numFmtId="0" fontId="0" fillId="3" borderId="0" xfId="0" applyFill="1"/>
    <xf numFmtId="0" fontId="7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6" fillId="4" borderId="0" xfId="0" applyFont="1" applyFill="1"/>
    <xf numFmtId="0" fontId="1" fillId="4" borderId="0" xfId="0" applyFont="1" applyFill="1"/>
    <xf numFmtId="4" fontId="6" fillId="4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0" borderId="2" xfId="0" applyFont="1" applyBorder="1"/>
    <xf numFmtId="0" fontId="0" fillId="0" borderId="2" xfId="0" applyBorder="1"/>
    <xf numFmtId="0" fontId="2" fillId="0" borderId="0" xfId="0" applyFont="1" applyAlignment="1"/>
    <xf numFmtId="0" fontId="0" fillId="0" borderId="0" xfId="0" applyAlignment="1"/>
    <xf numFmtId="0" fontId="6" fillId="4" borderId="0" xfId="0" applyFont="1" applyFill="1" applyAlignment="1"/>
    <xf numFmtId="0" fontId="1" fillId="4" borderId="0" xfId="0" applyFont="1" applyFill="1" applyAlignment="1"/>
    <xf numFmtId="0" fontId="2" fillId="3" borderId="0" xfId="0" applyFont="1" applyFill="1" applyAlignment="1"/>
    <xf numFmtId="0" fontId="0" fillId="3" borderId="0" xfId="0" applyFill="1" applyAlignment="1"/>
    <xf numFmtId="0" fontId="2" fillId="0" borderId="2" xfId="0" applyFont="1" applyBorder="1" applyAlignment="1"/>
    <xf numFmtId="0" fontId="0" fillId="0" borderId="2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180312</xdr:colOff>
      <xdr:row>34</xdr:row>
      <xdr:rowOff>159276</xdr:rowOff>
    </xdr:from>
    <xdr:to>
      <xdr:col>6</xdr:col>
      <xdr:colOff>57979</xdr:colOff>
      <xdr:row>53</xdr:row>
      <xdr:rowOff>53964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2EBA4FA-BDA3-49F6-BC02-B3D5D007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7" y="6333381"/>
          <a:ext cx="3546697" cy="3331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223631</xdr:colOff>
      <xdr:row>38</xdr:row>
      <xdr:rowOff>33131</xdr:rowOff>
    </xdr:from>
    <xdr:to>
      <xdr:col>11</xdr:col>
      <xdr:colOff>590542</xdr:colOff>
      <xdr:row>58</xdr:row>
      <xdr:rowOff>16566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AB0DE69-1D8A-48D5-B44C-B08EDEDE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0201" y="6927326"/>
          <a:ext cx="5769491" cy="360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124239</xdr:colOff>
      <xdr:row>31</xdr:row>
      <xdr:rowOff>167116</xdr:rowOff>
    </xdr:from>
    <xdr:to>
      <xdr:col>11</xdr:col>
      <xdr:colOff>779229</xdr:colOff>
      <xdr:row>64</xdr:row>
      <xdr:rowOff>135918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011667D-0F49-4018-956A-B01864A9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6089181"/>
          <a:ext cx="8870675" cy="6261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L13"/>
  <sheetViews>
    <sheetView tabSelected="1" view="pageBreakPreview" zoomScale="115" zoomScaleNormal="100" zoomScaleSheetLayoutView="115" workbookViewId="0"/>
  </sheetViews>
  <sheetFormatPr defaultRowHeight="14.5" x14ac:dyDescent="0.35"/>
  <cols>
    <col min="1" max="1" width="92.90625" customWidth="1"/>
    <col min="2" max="2" width="33" customWidth="1"/>
    <col min="3" max="272" width="8.90625" style="35"/>
  </cols>
  <sheetData>
    <row r="1" spans="1:272" ht="23.5" x14ac:dyDescent="0.55000000000000004">
      <c r="A1" s="13" t="s">
        <v>85</v>
      </c>
    </row>
    <row r="2" spans="1:272" ht="23.5" x14ac:dyDescent="0.55000000000000004">
      <c r="A2" s="13" t="s">
        <v>56</v>
      </c>
    </row>
    <row r="4" spans="1:272" ht="18.5" x14ac:dyDescent="0.45">
      <c r="A4" s="12" t="s">
        <v>57</v>
      </c>
      <c r="B4" s="14" t="s">
        <v>61</v>
      </c>
    </row>
    <row r="5" spans="1:272" ht="19" thickBot="1" x14ac:dyDescent="0.5">
      <c r="A5" s="12"/>
      <c r="B5" s="14"/>
    </row>
    <row r="6" spans="1:272" s="33" customFormat="1" ht="18.5" x14ac:dyDescent="0.45">
      <c r="A6" s="36" t="str">
        <f>'MK Výhon'!A1</f>
        <v xml:space="preserve">Hodonín, rekonstrukce asfaltových vrstev MK Výhon - střední cesta                                  </v>
      </c>
      <c r="B6" s="37">
        <f>'MK Výhon'!K31</f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</row>
    <row r="7" spans="1:272" s="15" customFormat="1" ht="18.5" x14ac:dyDescent="0.45">
      <c r="A7" s="38" t="str">
        <f>'MK Písečné'!A1</f>
        <v xml:space="preserve">Hodonín, rekonstrukce asfaltových vrstev MK Písečné                                  </v>
      </c>
      <c r="B7" s="39">
        <f>'MK Písečné'!K28</f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</row>
    <row r="8" spans="1:272" ht="18.5" x14ac:dyDescent="0.45">
      <c r="A8" s="40" t="str">
        <f>'Ošetření spár'!A1</f>
        <v>Ošetření spár - 2000 bm</v>
      </c>
      <c r="B8" s="39">
        <f>'Ošetření spár'!K16</f>
        <v>0</v>
      </c>
    </row>
    <row r="9" spans="1:272" ht="18.5" x14ac:dyDescent="0.45">
      <c r="A9" s="40" t="str">
        <f>'Nestavební náklady'!A1</f>
        <v>Vedlejší a ostatní náklady</v>
      </c>
      <c r="B9" s="39">
        <f>'Nestavební náklady'!K19</f>
        <v>0</v>
      </c>
    </row>
    <row r="10" spans="1:272" ht="18.5" x14ac:dyDescent="0.45">
      <c r="A10" s="41"/>
      <c r="B10" s="42"/>
    </row>
    <row r="11" spans="1:272" ht="18.5" x14ac:dyDescent="0.45">
      <c r="A11" s="40" t="s">
        <v>59</v>
      </c>
      <c r="B11" s="39">
        <f>SUM(B6:B9)</f>
        <v>0</v>
      </c>
    </row>
    <row r="12" spans="1:272" ht="18.5" x14ac:dyDescent="0.45">
      <c r="A12" s="40" t="s">
        <v>58</v>
      </c>
      <c r="B12" s="39">
        <f>B11*0.21</f>
        <v>0</v>
      </c>
    </row>
    <row r="13" spans="1:272" ht="19" thickBot="1" x14ac:dyDescent="0.5">
      <c r="A13" s="43" t="s">
        <v>60</v>
      </c>
      <c r="B13" s="44">
        <f>B11*1.21</f>
        <v>0</v>
      </c>
    </row>
  </sheetData>
  <sheetProtection algorithmName="SHA-512" hashValue="TsL3J2uiEy4vTLGMd/LDngnftdX2kyixdZtlVo9BgTS7sH/szRYWnlukloOG3kwBmKclYal6fW1A/tzV1iqg5w==" saltValue="BfQNp5PuDdkMnVAcLBAYYQ==" spinCount="100000" sheet="1" objects="1" scenarios="1"/>
  <pageMargins left="0.7" right="0.7" top="0.78740157499999996" bottom="0.78740157499999996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96C2-27DF-4876-A708-C39A6ED12343}">
  <dimension ref="A1:M37"/>
  <sheetViews>
    <sheetView view="pageBreakPreview" topLeftCell="A3" zoomScale="115" zoomScaleNormal="100" zoomScaleSheetLayoutView="115" workbookViewId="0">
      <selection sqref="A1:L4"/>
    </sheetView>
  </sheetViews>
  <sheetFormatPr defaultColWidth="9.08984375" defaultRowHeight="14.5" x14ac:dyDescent="0.35"/>
  <cols>
    <col min="1" max="1" width="5.54296875" style="32" customWidth="1"/>
    <col min="2" max="2" width="10.08984375" style="32" customWidth="1"/>
    <col min="3" max="4" width="9.6328125" style="32" customWidth="1"/>
    <col min="5" max="7" width="9.08984375" style="32"/>
    <col min="8" max="8" width="29.6328125" style="32" customWidth="1"/>
    <col min="9" max="9" width="11.6328125" style="32" customWidth="1"/>
    <col min="10" max="10" width="6.36328125" style="32" customWidth="1"/>
    <col min="11" max="11" width="12.6328125" style="32" customWidth="1"/>
    <col min="12" max="12" width="13.6328125" style="32" customWidth="1"/>
    <col min="13" max="13" width="16.6328125" style="33" hidden="1" customWidth="1"/>
    <col min="14" max="16384" width="9.08984375" style="33"/>
  </cols>
  <sheetData>
    <row r="1" spans="1:13" x14ac:dyDescent="0.35">
      <c r="A1" s="69" t="s">
        <v>90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35">
      <c r="A2" s="71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x14ac:dyDescent="0.35">
      <c r="A5" s="32" t="s">
        <v>0</v>
      </c>
      <c r="C5" s="32" t="s">
        <v>55</v>
      </c>
    </row>
    <row r="6" spans="1:13" ht="15" thickBot="1" x14ac:dyDescent="0.4"/>
    <row r="7" spans="1:13" ht="15" thickBot="1" x14ac:dyDescent="0.4">
      <c r="A7" s="72" t="s">
        <v>1</v>
      </c>
      <c r="B7" s="73"/>
      <c r="C7" s="74" t="s">
        <v>2</v>
      </c>
      <c r="D7" s="75"/>
      <c r="E7" s="75"/>
      <c r="F7" s="75"/>
      <c r="G7" s="75"/>
      <c r="H7" s="75"/>
      <c r="I7" s="18" t="s">
        <v>3</v>
      </c>
      <c r="J7" s="29" t="s">
        <v>4</v>
      </c>
      <c r="K7" s="18" t="s">
        <v>5</v>
      </c>
      <c r="L7" s="18" t="s">
        <v>6</v>
      </c>
    </row>
    <row r="8" spans="1:13" x14ac:dyDescent="0.35">
      <c r="A8" s="19">
        <v>1</v>
      </c>
      <c r="B8" s="76" t="s">
        <v>7</v>
      </c>
      <c r="C8" s="77"/>
      <c r="D8" s="77"/>
      <c r="E8" s="77"/>
      <c r="F8" s="77"/>
      <c r="G8" s="78"/>
      <c r="H8" s="79"/>
      <c r="I8" s="79"/>
      <c r="J8" s="79"/>
      <c r="K8" s="79"/>
      <c r="L8" s="79"/>
    </row>
    <row r="9" spans="1:13" x14ac:dyDescent="0.35">
      <c r="A9" s="17">
        <v>1</v>
      </c>
      <c r="B9" s="20" t="s">
        <v>89</v>
      </c>
      <c r="C9" s="65" t="s">
        <v>88</v>
      </c>
      <c r="D9" s="66"/>
      <c r="E9" s="66"/>
      <c r="F9" s="66"/>
      <c r="G9" s="66"/>
      <c r="H9" s="66"/>
      <c r="I9" s="21">
        <v>415</v>
      </c>
      <c r="J9" s="30" t="s">
        <v>8</v>
      </c>
      <c r="K9" s="21"/>
      <c r="L9" s="22">
        <f>ROUND(I9*K9,2)</f>
        <v>0</v>
      </c>
      <c r="M9" s="33" t="s">
        <v>9</v>
      </c>
    </row>
    <row r="10" spans="1:13" x14ac:dyDescent="0.35">
      <c r="A10" s="47"/>
      <c r="B10" s="48"/>
      <c r="C10" s="48"/>
      <c r="D10" s="48"/>
      <c r="E10" s="48"/>
      <c r="F10" s="48"/>
      <c r="G10" s="67" t="s">
        <v>10</v>
      </c>
      <c r="H10" s="68"/>
      <c r="I10" s="68"/>
      <c r="J10" s="68"/>
      <c r="K10" s="68"/>
      <c r="L10" s="23">
        <f>SUM(L9:M9)</f>
        <v>0</v>
      </c>
    </row>
    <row r="11" spans="1:13" x14ac:dyDescent="0.35">
      <c r="A11" s="19">
        <v>5</v>
      </c>
      <c r="B11" s="63" t="s">
        <v>11</v>
      </c>
      <c r="C11" s="64"/>
      <c r="D11" s="64"/>
      <c r="E11" s="64"/>
      <c r="F11" s="64"/>
      <c r="G11" s="47"/>
      <c r="H11" s="48"/>
      <c r="I11" s="48"/>
      <c r="J11" s="48"/>
      <c r="K11" s="48"/>
      <c r="L11" s="48"/>
    </row>
    <row r="12" spans="1:13" x14ac:dyDescent="0.35">
      <c r="A12" s="17">
        <v>2</v>
      </c>
      <c r="B12" s="20" t="s">
        <v>12</v>
      </c>
      <c r="C12" s="65" t="s">
        <v>13</v>
      </c>
      <c r="D12" s="66"/>
      <c r="E12" s="66"/>
      <c r="F12" s="66"/>
      <c r="G12" s="66"/>
      <c r="H12" s="66"/>
      <c r="I12" s="21">
        <v>830</v>
      </c>
      <c r="J12" s="30" t="s">
        <v>8</v>
      </c>
      <c r="K12" s="21"/>
      <c r="L12" s="22">
        <f>ROUND(I12*K12,2)</f>
        <v>0</v>
      </c>
      <c r="M12" s="33" t="s">
        <v>14</v>
      </c>
    </row>
    <row r="13" spans="1:13" x14ac:dyDescent="0.35">
      <c r="A13" s="17">
        <v>3</v>
      </c>
      <c r="B13" s="20" t="s">
        <v>93</v>
      </c>
      <c r="C13" s="65" t="s">
        <v>91</v>
      </c>
      <c r="D13" s="66"/>
      <c r="E13" s="66"/>
      <c r="F13" s="66"/>
      <c r="G13" s="66"/>
      <c r="H13" s="66"/>
      <c r="I13" s="21">
        <v>1015</v>
      </c>
      <c r="J13" s="30" t="s">
        <v>8</v>
      </c>
      <c r="K13" s="21"/>
      <c r="L13" s="22">
        <f>ROUND(I13*K13,2)</f>
        <v>0</v>
      </c>
      <c r="M13" s="33" t="s">
        <v>15</v>
      </c>
    </row>
    <row r="14" spans="1:13" x14ac:dyDescent="0.35">
      <c r="A14" s="17">
        <v>4</v>
      </c>
      <c r="B14" s="20" t="s">
        <v>94</v>
      </c>
      <c r="C14" s="65" t="s">
        <v>92</v>
      </c>
      <c r="D14" s="66"/>
      <c r="E14" s="66"/>
      <c r="F14" s="66"/>
      <c r="G14" s="66"/>
      <c r="H14" s="66"/>
      <c r="I14" s="21">
        <v>1015</v>
      </c>
      <c r="J14" s="30" t="s">
        <v>8</v>
      </c>
      <c r="K14" s="21"/>
      <c r="L14" s="22">
        <f>ROUND(I14*K14,2)</f>
        <v>0</v>
      </c>
      <c r="M14" s="33" t="s">
        <v>15</v>
      </c>
    </row>
    <row r="15" spans="1:13" x14ac:dyDescent="0.35">
      <c r="A15" s="17">
        <v>5</v>
      </c>
      <c r="B15" s="20" t="s">
        <v>46</v>
      </c>
      <c r="C15" s="65" t="s">
        <v>45</v>
      </c>
      <c r="D15" s="66"/>
      <c r="E15" s="66"/>
      <c r="F15" s="66"/>
      <c r="G15" s="66"/>
      <c r="H15" s="66"/>
      <c r="I15" s="21">
        <v>415</v>
      </c>
      <c r="J15" s="30" t="s">
        <v>8</v>
      </c>
      <c r="K15" s="21"/>
      <c r="L15" s="22">
        <f>ROUND(I15*K15,2)</f>
        <v>0</v>
      </c>
      <c r="M15" s="33" t="s">
        <v>15</v>
      </c>
    </row>
    <row r="16" spans="1:13" x14ac:dyDescent="0.35">
      <c r="A16" s="17">
        <v>6</v>
      </c>
      <c r="B16" s="20" t="s">
        <v>84</v>
      </c>
      <c r="C16" s="65" t="s">
        <v>76</v>
      </c>
      <c r="D16" s="66"/>
      <c r="E16" s="66"/>
      <c r="F16" s="66"/>
      <c r="G16" s="66"/>
      <c r="H16" s="66"/>
      <c r="I16" s="21">
        <v>415</v>
      </c>
      <c r="J16" s="30" t="s">
        <v>8</v>
      </c>
      <c r="K16" s="21"/>
      <c r="L16" s="22">
        <f t="shared" ref="L16" si="0">ROUND(I16*K16,2)</f>
        <v>0</v>
      </c>
      <c r="M16" s="33" t="s">
        <v>16</v>
      </c>
    </row>
    <row r="17" spans="1:13" x14ac:dyDescent="0.35">
      <c r="A17" s="17">
        <v>7</v>
      </c>
      <c r="B17" s="20" t="s">
        <v>81</v>
      </c>
      <c r="C17" s="65" t="s">
        <v>20</v>
      </c>
      <c r="D17" s="66"/>
      <c r="E17" s="66"/>
      <c r="F17" s="66"/>
      <c r="G17" s="66"/>
      <c r="H17" s="66"/>
      <c r="I17" s="21">
        <v>38</v>
      </c>
      <c r="J17" s="30" t="s">
        <v>21</v>
      </c>
      <c r="K17" s="21"/>
      <c r="L17" s="22">
        <f>ROUND(I17*K17,2)</f>
        <v>0</v>
      </c>
      <c r="M17" s="33" t="s">
        <v>22</v>
      </c>
    </row>
    <row r="18" spans="1:13" x14ac:dyDescent="0.35">
      <c r="A18" s="47"/>
      <c r="B18" s="48"/>
      <c r="C18" s="48"/>
      <c r="D18" s="48"/>
      <c r="E18" s="48"/>
      <c r="F18" s="48"/>
      <c r="G18" s="67" t="s">
        <v>17</v>
      </c>
      <c r="H18" s="68"/>
      <c r="I18" s="68"/>
      <c r="J18" s="68"/>
      <c r="K18" s="68"/>
      <c r="L18" s="23">
        <f>SUM(L12:L17)</f>
        <v>0</v>
      </c>
    </row>
    <row r="19" spans="1:13" x14ac:dyDescent="0.35">
      <c r="A19" s="19">
        <v>9</v>
      </c>
      <c r="B19" s="63" t="s">
        <v>18</v>
      </c>
      <c r="C19" s="64"/>
      <c r="D19" s="64"/>
      <c r="E19" s="64"/>
      <c r="F19" s="64"/>
      <c r="G19" s="47"/>
      <c r="H19" s="48"/>
      <c r="I19" s="48"/>
      <c r="J19" s="48"/>
      <c r="K19" s="48"/>
      <c r="L19" s="48"/>
    </row>
    <row r="20" spans="1:13" x14ac:dyDescent="0.35">
      <c r="A20" s="17">
        <v>8</v>
      </c>
      <c r="B20" s="20" t="s">
        <v>83</v>
      </c>
      <c r="C20" s="65" t="s">
        <v>82</v>
      </c>
      <c r="D20" s="66"/>
      <c r="E20" s="66"/>
      <c r="F20" s="66"/>
      <c r="G20" s="66"/>
      <c r="H20" s="66"/>
      <c r="I20" s="21">
        <v>38</v>
      </c>
      <c r="J20" s="30" t="s">
        <v>21</v>
      </c>
      <c r="K20" s="21"/>
      <c r="L20" s="22">
        <f t="shared" ref="L20:L23" si="1">ROUND(I20*K20,2)</f>
        <v>0</v>
      </c>
      <c r="M20" s="33" t="s">
        <v>28</v>
      </c>
    </row>
    <row r="21" spans="1:13" x14ac:dyDescent="0.35">
      <c r="A21" s="17">
        <v>9</v>
      </c>
      <c r="B21" s="20" t="s">
        <v>53</v>
      </c>
      <c r="C21" s="65" t="s">
        <v>52</v>
      </c>
      <c r="D21" s="66"/>
      <c r="E21" s="66"/>
      <c r="F21" s="66"/>
      <c r="G21" s="66"/>
      <c r="H21" s="66"/>
      <c r="I21" s="21">
        <v>415</v>
      </c>
      <c r="J21" s="30" t="s">
        <v>8</v>
      </c>
      <c r="K21" s="21"/>
      <c r="L21" s="22">
        <f t="shared" si="1"/>
        <v>0</v>
      </c>
      <c r="M21" s="33" t="s">
        <v>29</v>
      </c>
    </row>
    <row r="22" spans="1:13" x14ac:dyDescent="0.35">
      <c r="A22" s="17">
        <v>10</v>
      </c>
      <c r="B22" s="20" t="s">
        <v>30</v>
      </c>
      <c r="C22" s="65" t="s">
        <v>31</v>
      </c>
      <c r="D22" s="66"/>
      <c r="E22" s="66"/>
      <c r="F22" s="66"/>
      <c r="G22" s="66"/>
      <c r="H22" s="66"/>
      <c r="I22" s="21">
        <v>78.352000000000004</v>
      </c>
      <c r="J22" s="30" t="s">
        <v>32</v>
      </c>
      <c r="K22" s="21"/>
      <c r="L22" s="22">
        <f t="shared" si="1"/>
        <v>0</v>
      </c>
      <c r="M22" s="33" t="s">
        <v>33</v>
      </c>
    </row>
    <row r="23" spans="1:13" x14ac:dyDescent="0.35">
      <c r="A23" s="17">
        <v>11</v>
      </c>
      <c r="B23" s="20" t="s">
        <v>34</v>
      </c>
      <c r="C23" s="65" t="s">
        <v>35</v>
      </c>
      <c r="D23" s="66"/>
      <c r="E23" s="66"/>
      <c r="F23" s="66"/>
      <c r="G23" s="66"/>
      <c r="H23" s="66"/>
      <c r="I23" s="21">
        <v>235.05600000000001</v>
      </c>
      <c r="J23" s="30" t="s">
        <v>32</v>
      </c>
      <c r="K23" s="21"/>
      <c r="L23" s="22">
        <f t="shared" si="1"/>
        <v>0</v>
      </c>
      <c r="M23" s="33" t="s">
        <v>36</v>
      </c>
    </row>
    <row r="24" spans="1:13" x14ac:dyDescent="0.35">
      <c r="A24" s="17">
        <v>12</v>
      </c>
      <c r="B24" s="20" t="s">
        <v>37</v>
      </c>
      <c r="C24" s="65" t="s">
        <v>54</v>
      </c>
      <c r="D24" s="66"/>
      <c r="E24" s="66"/>
      <c r="F24" s="66"/>
      <c r="G24" s="66"/>
      <c r="H24" s="66"/>
      <c r="I24" s="21">
        <v>78.352000000000004</v>
      </c>
      <c r="J24" s="30" t="s">
        <v>32</v>
      </c>
      <c r="K24" s="21"/>
      <c r="L24" s="22">
        <f>ROUND(I24*K24,2)</f>
        <v>0</v>
      </c>
      <c r="M24" s="33" t="s">
        <v>38</v>
      </c>
    </row>
    <row r="25" spans="1:13" x14ac:dyDescent="0.35">
      <c r="A25" s="17">
        <v>13</v>
      </c>
      <c r="B25" s="20" t="s">
        <v>39</v>
      </c>
      <c r="C25" s="65" t="s">
        <v>40</v>
      </c>
      <c r="D25" s="66"/>
      <c r="E25" s="66"/>
      <c r="F25" s="66"/>
      <c r="G25" s="66"/>
      <c r="H25" s="66"/>
      <c r="I25" s="21">
        <v>186.14499999999998</v>
      </c>
      <c r="J25" s="30" t="s">
        <v>32</v>
      </c>
      <c r="K25" s="21"/>
      <c r="L25" s="22">
        <f>ROUND(I25*K25,2)</f>
        <v>0</v>
      </c>
      <c r="M25" s="33" t="s">
        <v>41</v>
      </c>
    </row>
    <row r="26" spans="1:13" x14ac:dyDescent="0.35">
      <c r="A26" s="17">
        <v>14</v>
      </c>
      <c r="B26" s="20" t="s">
        <v>80</v>
      </c>
      <c r="C26" s="30" t="s">
        <v>86</v>
      </c>
      <c r="D26" s="31"/>
      <c r="E26" s="31"/>
      <c r="F26" s="31"/>
      <c r="G26" s="31"/>
      <c r="H26" s="31"/>
      <c r="I26" s="21">
        <v>18</v>
      </c>
      <c r="J26" s="30" t="s">
        <v>77</v>
      </c>
      <c r="K26" s="21"/>
      <c r="L26" s="22">
        <f t="shared" ref="L26" si="2">ROUND(I26*K26,2)</f>
        <v>0</v>
      </c>
    </row>
    <row r="27" spans="1:13" x14ac:dyDescent="0.35">
      <c r="A27" s="17">
        <v>15</v>
      </c>
      <c r="B27" s="20" t="s">
        <v>49</v>
      </c>
      <c r="C27" s="65" t="s">
        <v>50</v>
      </c>
      <c r="D27" s="66"/>
      <c r="E27" s="66"/>
      <c r="F27" s="66"/>
      <c r="G27" s="66"/>
      <c r="H27" s="66"/>
      <c r="I27" s="21">
        <v>1</v>
      </c>
      <c r="J27" s="30" t="s">
        <v>51</v>
      </c>
      <c r="K27" s="21"/>
      <c r="L27" s="22">
        <f>ROUND(I27*K27,2)</f>
        <v>0</v>
      </c>
      <c r="M27" s="33" t="s">
        <v>41</v>
      </c>
    </row>
    <row r="28" spans="1:13" x14ac:dyDescent="0.35">
      <c r="A28" s="47"/>
      <c r="B28" s="48"/>
      <c r="C28" s="48"/>
      <c r="D28" s="48"/>
      <c r="E28" s="48"/>
      <c r="F28" s="48"/>
      <c r="G28" s="67" t="s">
        <v>19</v>
      </c>
      <c r="H28" s="68"/>
      <c r="I28" s="68"/>
      <c r="J28" s="68"/>
      <c r="K28" s="68"/>
      <c r="L28" s="23">
        <f>SUM(L20:L27)</f>
        <v>0</v>
      </c>
    </row>
    <row r="29" spans="1:13" x14ac:dyDescent="0.3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3" x14ac:dyDescent="0.3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3" x14ac:dyDescent="0.35">
      <c r="A31" s="55" t="s">
        <v>42</v>
      </c>
      <c r="B31" s="56"/>
      <c r="C31" s="56"/>
      <c r="D31" s="58" t="s">
        <v>43</v>
      </c>
      <c r="E31" s="59"/>
      <c r="F31" s="58" t="s">
        <v>44</v>
      </c>
      <c r="G31" s="59"/>
      <c r="H31" s="51" t="s">
        <v>47</v>
      </c>
      <c r="I31" s="52"/>
      <c r="J31" s="34"/>
      <c r="K31" s="49">
        <f>L9+SUM(L12:L16)+L17+SUM(L20:L23)+SUM(L24:L27)</f>
        <v>0</v>
      </c>
      <c r="L31" s="50"/>
    </row>
    <row r="32" spans="1:13" x14ac:dyDescent="0.35">
      <c r="A32" s="57"/>
      <c r="B32" s="57"/>
      <c r="C32" s="57"/>
      <c r="D32" s="60"/>
      <c r="E32" s="61"/>
      <c r="F32" s="60"/>
      <c r="G32" s="61"/>
      <c r="H32" s="60"/>
      <c r="I32" s="61"/>
      <c r="J32" s="61"/>
      <c r="K32" s="61"/>
      <c r="L32" s="61"/>
    </row>
    <row r="33" spans="1:12" x14ac:dyDescent="0.35">
      <c r="A33" s="57"/>
      <c r="B33" s="57"/>
      <c r="C33" s="57"/>
      <c r="D33" s="62">
        <v>21</v>
      </c>
      <c r="E33" s="59"/>
      <c r="F33" s="49">
        <f>ROUNDUP(K31*0.21,2)</f>
        <v>0</v>
      </c>
      <c r="G33" s="50"/>
      <c r="H33" s="51" t="s">
        <v>48</v>
      </c>
      <c r="I33" s="52"/>
      <c r="J33" s="34"/>
      <c r="K33" s="49">
        <f>K31+F33+F32</f>
        <v>0</v>
      </c>
      <c r="L33" s="50"/>
    </row>
    <row r="34" spans="1:12" x14ac:dyDescent="0.3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pans="1:12" x14ac:dyDescent="0.35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2" x14ac:dyDescent="0.35">
      <c r="A36" s="45"/>
      <c r="B36" s="46"/>
      <c r="C36" s="45"/>
      <c r="D36" s="46"/>
      <c r="E36" s="46"/>
      <c r="F36" s="47"/>
      <c r="G36" s="48"/>
      <c r="H36" s="48"/>
      <c r="I36" s="48"/>
      <c r="J36" s="48"/>
      <c r="K36" s="48"/>
      <c r="L36" s="48"/>
    </row>
    <row r="37" spans="1:12" x14ac:dyDescent="0.35">
      <c r="A37" s="45"/>
      <c r="B37" s="46"/>
      <c r="C37" s="45"/>
      <c r="D37" s="46"/>
      <c r="E37" s="46"/>
      <c r="F37" s="47"/>
      <c r="G37" s="48"/>
      <c r="H37" s="48"/>
      <c r="I37" s="48"/>
      <c r="J37" s="48"/>
      <c r="K37" s="48"/>
      <c r="L37" s="48"/>
    </row>
  </sheetData>
  <sheetProtection algorithmName="SHA-512" hashValue="0OfjV7qWjrurbBMZWeGLEMuvuJcNiuB0PnT+Ogs2UzQgrQPkgmsa6AdOsX3PPKOsOM2PHDy/LPAHGIe5bRhl/Q==" saltValue="pF6mfqK9YAHKeksRZjE2wA==" spinCount="100000" sheet="1" objects="1" scenarios="1"/>
  <protectedRanges>
    <protectedRange sqref="K9 K12:K17 K20:K27" name="Oblast1"/>
  </protectedRanges>
  <mergeCells count="51">
    <mergeCell ref="C13:H13"/>
    <mergeCell ref="A1:L4"/>
    <mergeCell ref="A7:B7"/>
    <mergeCell ref="C7:H7"/>
    <mergeCell ref="B8:F8"/>
    <mergeCell ref="G8:L8"/>
    <mergeCell ref="C9:H9"/>
    <mergeCell ref="A10:F10"/>
    <mergeCell ref="G10:K10"/>
    <mergeCell ref="B11:F11"/>
    <mergeCell ref="G11:L11"/>
    <mergeCell ref="C12:H12"/>
    <mergeCell ref="C14:H14"/>
    <mergeCell ref="C15:H15"/>
    <mergeCell ref="C16:H16"/>
    <mergeCell ref="C17:H17"/>
    <mergeCell ref="A18:F18"/>
    <mergeCell ref="G18:K18"/>
    <mergeCell ref="A29:L29"/>
    <mergeCell ref="B19:F19"/>
    <mergeCell ref="G19:L19"/>
    <mergeCell ref="C20:H20"/>
    <mergeCell ref="C21:H21"/>
    <mergeCell ref="C22:H22"/>
    <mergeCell ref="C23:H23"/>
    <mergeCell ref="C24:H24"/>
    <mergeCell ref="C25:H25"/>
    <mergeCell ref="C27:H27"/>
    <mergeCell ref="A28:F28"/>
    <mergeCell ref="G28:K28"/>
    <mergeCell ref="A30:L30"/>
    <mergeCell ref="A31:C33"/>
    <mergeCell ref="D31:E31"/>
    <mergeCell ref="F31:G31"/>
    <mergeCell ref="H31:I31"/>
    <mergeCell ref="K31:L31"/>
    <mergeCell ref="D32:E32"/>
    <mergeCell ref="F32:G32"/>
    <mergeCell ref="H32:L32"/>
    <mergeCell ref="D33:E33"/>
    <mergeCell ref="A37:B37"/>
    <mergeCell ref="C37:E37"/>
    <mergeCell ref="F37:L37"/>
    <mergeCell ref="F33:G33"/>
    <mergeCell ref="H33:I33"/>
    <mergeCell ref="K33:L33"/>
    <mergeCell ref="A34:L34"/>
    <mergeCell ref="A35:L35"/>
    <mergeCell ref="A36:B36"/>
    <mergeCell ref="C36:E36"/>
    <mergeCell ref="F36:L36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view="pageBreakPreview" zoomScale="115" zoomScaleNormal="100" zoomScaleSheetLayoutView="115" workbookViewId="0">
      <selection activeCell="I9" sqref="I9"/>
    </sheetView>
  </sheetViews>
  <sheetFormatPr defaultColWidth="9.08984375" defaultRowHeight="14.5" x14ac:dyDescent="0.35"/>
  <cols>
    <col min="1" max="1" width="5.54296875" style="16" customWidth="1"/>
    <col min="2" max="2" width="10.08984375" style="16" customWidth="1"/>
    <col min="3" max="4" width="9.6328125" style="16" customWidth="1"/>
    <col min="5" max="7" width="9.08984375" style="16"/>
    <col min="8" max="8" width="29.6328125" style="16" customWidth="1"/>
    <col min="9" max="9" width="11.6328125" style="16" customWidth="1"/>
    <col min="10" max="10" width="6.36328125" style="16" customWidth="1"/>
    <col min="11" max="11" width="12.6328125" style="16" customWidth="1"/>
    <col min="12" max="12" width="13.6328125" style="16" customWidth="1"/>
    <col min="13" max="13" width="16.6328125" style="15" hidden="1" customWidth="1"/>
    <col min="14" max="16384" width="9.08984375" style="15"/>
  </cols>
  <sheetData>
    <row r="1" spans="1:13" x14ac:dyDescent="0.35">
      <c r="A1" s="69" t="s">
        <v>87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35">
      <c r="A2" s="71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x14ac:dyDescent="0.35">
      <c r="A5" s="16" t="s">
        <v>0</v>
      </c>
      <c r="C5" s="16" t="s">
        <v>55</v>
      </c>
    </row>
    <row r="6" spans="1:13" ht="15" thickBot="1" x14ac:dyDescent="0.4"/>
    <row r="7" spans="1:13" ht="15" thickBot="1" x14ac:dyDescent="0.4">
      <c r="A7" s="72" t="s">
        <v>1</v>
      </c>
      <c r="B7" s="73"/>
      <c r="C7" s="74" t="s">
        <v>2</v>
      </c>
      <c r="D7" s="75"/>
      <c r="E7" s="75"/>
      <c r="F7" s="75"/>
      <c r="G7" s="75"/>
      <c r="H7" s="75"/>
      <c r="I7" s="18" t="s">
        <v>3</v>
      </c>
      <c r="J7" s="27" t="s">
        <v>4</v>
      </c>
      <c r="K7" s="18" t="s">
        <v>5</v>
      </c>
      <c r="L7" s="18" t="s">
        <v>6</v>
      </c>
    </row>
    <row r="8" spans="1:13" x14ac:dyDescent="0.35">
      <c r="A8" s="19">
        <v>1</v>
      </c>
      <c r="B8" s="76" t="s">
        <v>7</v>
      </c>
      <c r="C8" s="77"/>
      <c r="D8" s="77"/>
      <c r="E8" s="77"/>
      <c r="F8" s="77"/>
      <c r="G8" s="86"/>
      <c r="H8" s="87"/>
      <c r="I8" s="87"/>
      <c r="J8" s="87"/>
      <c r="K8" s="87"/>
      <c r="L8" s="87"/>
    </row>
    <row r="9" spans="1:13" x14ac:dyDescent="0.35">
      <c r="A9" s="17">
        <v>1</v>
      </c>
      <c r="B9" s="20" t="s">
        <v>89</v>
      </c>
      <c r="C9" s="65" t="s">
        <v>88</v>
      </c>
      <c r="D9" s="66"/>
      <c r="E9" s="66"/>
      <c r="F9" s="66"/>
      <c r="G9" s="66"/>
      <c r="H9" s="66"/>
      <c r="I9" s="21">
        <v>3280</v>
      </c>
      <c r="J9" s="26" t="s">
        <v>8</v>
      </c>
      <c r="K9" s="21"/>
      <c r="L9" s="22">
        <f>ROUND(I9*K9,2)</f>
        <v>0</v>
      </c>
      <c r="M9" s="15" t="s">
        <v>9</v>
      </c>
    </row>
    <row r="10" spans="1:13" x14ac:dyDescent="0.35">
      <c r="A10" s="80"/>
      <c r="B10" s="81"/>
      <c r="C10" s="81"/>
      <c r="D10" s="81"/>
      <c r="E10" s="81"/>
      <c r="F10" s="81"/>
      <c r="G10" s="67" t="s">
        <v>10</v>
      </c>
      <c r="H10" s="68"/>
      <c r="I10" s="68"/>
      <c r="J10" s="68"/>
      <c r="K10" s="68"/>
      <c r="L10" s="23">
        <f>SUM(L9:M9)</f>
        <v>0</v>
      </c>
    </row>
    <row r="11" spans="1:13" x14ac:dyDescent="0.35">
      <c r="A11" s="19">
        <v>5</v>
      </c>
      <c r="B11" s="63" t="s">
        <v>11</v>
      </c>
      <c r="C11" s="64"/>
      <c r="D11" s="64"/>
      <c r="E11" s="64"/>
      <c r="F11" s="64"/>
      <c r="G11" s="80"/>
      <c r="H11" s="81"/>
      <c r="I11" s="81"/>
      <c r="J11" s="81"/>
      <c r="K11" s="81"/>
      <c r="L11" s="81"/>
    </row>
    <row r="12" spans="1:13" x14ac:dyDescent="0.35">
      <c r="A12" s="17">
        <v>4</v>
      </c>
      <c r="B12" s="20" t="s">
        <v>12</v>
      </c>
      <c r="C12" s="65" t="s">
        <v>13</v>
      </c>
      <c r="D12" s="66"/>
      <c r="E12" s="66"/>
      <c r="F12" s="66"/>
      <c r="G12" s="66"/>
      <c r="H12" s="66"/>
      <c r="I12" s="21">
        <v>6560</v>
      </c>
      <c r="J12" s="26" t="s">
        <v>8</v>
      </c>
      <c r="K12" s="21"/>
      <c r="L12" s="22">
        <f>ROUND(I12*K12,2)</f>
        <v>0</v>
      </c>
      <c r="M12" s="15" t="s">
        <v>14</v>
      </c>
    </row>
    <row r="13" spans="1:13" x14ac:dyDescent="0.35">
      <c r="A13" s="17">
        <v>5</v>
      </c>
      <c r="B13" s="20" t="s">
        <v>46</v>
      </c>
      <c r="C13" s="65" t="s">
        <v>45</v>
      </c>
      <c r="D13" s="66"/>
      <c r="E13" s="66"/>
      <c r="F13" s="66"/>
      <c r="G13" s="66"/>
      <c r="H13" s="66"/>
      <c r="I13" s="21">
        <v>3280</v>
      </c>
      <c r="J13" s="26" t="s">
        <v>8</v>
      </c>
      <c r="K13" s="21"/>
      <c r="L13" s="22">
        <f>ROUND(I13*K13,2)</f>
        <v>0</v>
      </c>
      <c r="M13" s="15" t="s">
        <v>15</v>
      </c>
    </row>
    <row r="14" spans="1:13" x14ac:dyDescent="0.35">
      <c r="A14" s="17">
        <v>4</v>
      </c>
      <c r="B14" s="20" t="s">
        <v>84</v>
      </c>
      <c r="C14" s="65" t="s">
        <v>76</v>
      </c>
      <c r="D14" s="66"/>
      <c r="E14" s="66"/>
      <c r="F14" s="66"/>
      <c r="G14" s="66"/>
      <c r="H14" s="66"/>
      <c r="I14" s="25">
        <v>3280</v>
      </c>
      <c r="J14" s="28" t="s">
        <v>8</v>
      </c>
      <c r="K14" s="21"/>
      <c r="L14" s="22">
        <f t="shared" ref="L14" si="0">ROUND(I14*K14,2)</f>
        <v>0</v>
      </c>
      <c r="M14" s="15" t="s">
        <v>16</v>
      </c>
    </row>
    <row r="15" spans="1:13" x14ac:dyDescent="0.35">
      <c r="A15" s="17">
        <v>7</v>
      </c>
      <c r="B15" s="20" t="s">
        <v>81</v>
      </c>
      <c r="C15" s="65" t="s">
        <v>20</v>
      </c>
      <c r="D15" s="66"/>
      <c r="E15" s="66"/>
      <c r="F15" s="66"/>
      <c r="G15" s="66"/>
      <c r="H15" s="66"/>
      <c r="I15" s="21">
        <v>42</v>
      </c>
      <c r="J15" s="26" t="s">
        <v>21</v>
      </c>
      <c r="K15" s="21"/>
      <c r="L15" s="22">
        <f>ROUND(I15*K15,2)</f>
        <v>0</v>
      </c>
      <c r="M15" s="15" t="s">
        <v>22</v>
      </c>
    </row>
    <row r="16" spans="1:13" x14ac:dyDescent="0.35">
      <c r="A16" s="80"/>
      <c r="B16" s="81"/>
      <c r="C16" s="81"/>
      <c r="D16" s="81"/>
      <c r="E16" s="81"/>
      <c r="F16" s="81"/>
      <c r="G16" s="67" t="s">
        <v>17</v>
      </c>
      <c r="H16" s="68"/>
      <c r="I16" s="68"/>
      <c r="J16" s="68"/>
      <c r="K16" s="68"/>
      <c r="L16" s="23">
        <f>SUM(L12:L15)</f>
        <v>0</v>
      </c>
    </row>
    <row r="17" spans="1:13" x14ac:dyDescent="0.35">
      <c r="A17" s="19">
        <v>9</v>
      </c>
      <c r="B17" s="63" t="s">
        <v>18</v>
      </c>
      <c r="C17" s="64"/>
      <c r="D17" s="64"/>
      <c r="E17" s="64"/>
      <c r="F17" s="64"/>
      <c r="G17" s="80"/>
      <c r="H17" s="81"/>
      <c r="I17" s="81"/>
      <c r="J17" s="81"/>
      <c r="K17" s="81"/>
      <c r="L17" s="81"/>
    </row>
    <row r="18" spans="1:13" x14ac:dyDescent="0.35">
      <c r="A18" s="17">
        <v>8</v>
      </c>
      <c r="B18" s="20" t="s">
        <v>83</v>
      </c>
      <c r="C18" s="65" t="s">
        <v>82</v>
      </c>
      <c r="D18" s="66"/>
      <c r="E18" s="66"/>
      <c r="F18" s="66"/>
      <c r="G18" s="66"/>
      <c r="H18" s="66"/>
      <c r="I18" s="21">
        <v>42</v>
      </c>
      <c r="J18" s="26" t="s">
        <v>21</v>
      </c>
      <c r="K18" s="21"/>
      <c r="L18" s="22">
        <f t="shared" ref="L18" si="1">ROUND(I18*K18,2)</f>
        <v>0</v>
      </c>
      <c r="M18" s="15" t="s">
        <v>28</v>
      </c>
    </row>
    <row r="19" spans="1:13" x14ac:dyDescent="0.35">
      <c r="A19" s="17">
        <v>10</v>
      </c>
      <c r="B19" s="20" t="s">
        <v>53</v>
      </c>
      <c r="C19" s="65" t="s">
        <v>52</v>
      </c>
      <c r="D19" s="66"/>
      <c r="E19" s="66"/>
      <c r="F19" s="66"/>
      <c r="G19" s="66"/>
      <c r="H19" s="66"/>
      <c r="I19" s="21">
        <v>3280</v>
      </c>
      <c r="J19" s="26" t="s">
        <v>8</v>
      </c>
      <c r="K19" s="21"/>
      <c r="L19" s="22">
        <f t="shared" ref="L19:L21" si="2">ROUND(I19*K19,2)</f>
        <v>0</v>
      </c>
      <c r="M19" s="15" t="s">
        <v>29</v>
      </c>
    </row>
    <row r="20" spans="1:13" x14ac:dyDescent="0.35">
      <c r="A20" s="17">
        <v>11</v>
      </c>
      <c r="B20" s="20" t="s">
        <v>30</v>
      </c>
      <c r="C20" s="65" t="s">
        <v>31</v>
      </c>
      <c r="D20" s="66"/>
      <c r="E20" s="66"/>
      <c r="F20" s="66"/>
      <c r="G20" s="66"/>
      <c r="H20" s="66"/>
      <c r="I20" s="21">
        <v>619.2639999999999</v>
      </c>
      <c r="J20" s="26" t="s">
        <v>32</v>
      </c>
      <c r="K20" s="21"/>
      <c r="L20" s="22">
        <f t="shared" si="2"/>
        <v>0</v>
      </c>
      <c r="M20" s="15" t="s">
        <v>33</v>
      </c>
    </row>
    <row r="21" spans="1:13" x14ac:dyDescent="0.35">
      <c r="A21" s="17">
        <v>12</v>
      </c>
      <c r="B21" s="20" t="s">
        <v>34</v>
      </c>
      <c r="C21" s="65" t="s">
        <v>35</v>
      </c>
      <c r="D21" s="66"/>
      <c r="E21" s="66"/>
      <c r="F21" s="66"/>
      <c r="G21" s="66"/>
      <c r="H21" s="66"/>
      <c r="I21" s="21">
        <v>1857.7919999999997</v>
      </c>
      <c r="J21" s="26" t="s">
        <v>32</v>
      </c>
      <c r="K21" s="21"/>
      <c r="L21" s="22">
        <f t="shared" si="2"/>
        <v>0</v>
      </c>
      <c r="M21" s="15" t="s">
        <v>36</v>
      </c>
    </row>
    <row r="22" spans="1:13" x14ac:dyDescent="0.35">
      <c r="A22" s="17">
        <v>13</v>
      </c>
      <c r="B22" s="20" t="s">
        <v>37</v>
      </c>
      <c r="C22" s="65" t="s">
        <v>54</v>
      </c>
      <c r="D22" s="66"/>
      <c r="E22" s="66"/>
      <c r="F22" s="66"/>
      <c r="G22" s="66"/>
      <c r="H22" s="66"/>
      <c r="I22" s="21">
        <v>619.2639999999999</v>
      </c>
      <c r="J22" s="26" t="s">
        <v>32</v>
      </c>
      <c r="K22" s="21"/>
      <c r="L22" s="22">
        <f>ROUND(I22*K22,2)</f>
        <v>0</v>
      </c>
      <c r="M22" s="15" t="s">
        <v>38</v>
      </c>
    </row>
    <row r="23" spans="1:13" x14ac:dyDescent="0.35">
      <c r="A23" s="17">
        <v>14</v>
      </c>
      <c r="B23" s="20" t="s">
        <v>39</v>
      </c>
      <c r="C23" s="65" t="s">
        <v>40</v>
      </c>
      <c r="D23" s="66"/>
      <c r="E23" s="66"/>
      <c r="F23" s="66"/>
      <c r="G23" s="66"/>
      <c r="H23" s="66"/>
      <c r="I23" s="21">
        <v>619.2639999999999</v>
      </c>
      <c r="J23" s="26" t="s">
        <v>32</v>
      </c>
      <c r="K23" s="21"/>
      <c r="L23" s="22">
        <f>ROUND(I23*K23,2)</f>
        <v>0</v>
      </c>
      <c r="M23" s="15" t="s">
        <v>41</v>
      </c>
    </row>
    <row r="24" spans="1:13" x14ac:dyDescent="0.35">
      <c r="A24" s="17">
        <v>18</v>
      </c>
      <c r="B24" s="20" t="s">
        <v>49</v>
      </c>
      <c r="C24" s="65" t="s">
        <v>50</v>
      </c>
      <c r="D24" s="66"/>
      <c r="E24" s="66"/>
      <c r="F24" s="66"/>
      <c r="G24" s="66"/>
      <c r="H24" s="66"/>
      <c r="I24" s="21">
        <v>1</v>
      </c>
      <c r="J24" s="26" t="s">
        <v>51</v>
      </c>
      <c r="K24" s="21"/>
      <c r="L24" s="22">
        <f>ROUND(I24*K24,2)</f>
        <v>0</v>
      </c>
      <c r="M24" s="15" t="s">
        <v>41</v>
      </c>
    </row>
    <row r="25" spans="1:13" x14ac:dyDescent="0.35">
      <c r="A25" s="80"/>
      <c r="B25" s="81"/>
      <c r="C25" s="81"/>
      <c r="D25" s="81"/>
      <c r="E25" s="81"/>
      <c r="F25" s="81"/>
      <c r="G25" s="67" t="s">
        <v>19</v>
      </c>
      <c r="H25" s="68"/>
      <c r="I25" s="68"/>
      <c r="J25" s="68"/>
      <c r="K25" s="68"/>
      <c r="L25" s="23">
        <f>SUM(L18:L24)</f>
        <v>0</v>
      </c>
    </row>
    <row r="26" spans="1:13" x14ac:dyDescent="0.35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7" spans="1:13" x14ac:dyDescent="0.3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</row>
    <row r="28" spans="1:13" x14ac:dyDescent="0.35">
      <c r="A28" s="55" t="s">
        <v>42</v>
      </c>
      <c r="B28" s="56"/>
      <c r="C28" s="56"/>
      <c r="D28" s="58" t="s">
        <v>43</v>
      </c>
      <c r="E28" s="59"/>
      <c r="F28" s="58" t="s">
        <v>44</v>
      </c>
      <c r="G28" s="59"/>
      <c r="H28" s="51" t="s">
        <v>47</v>
      </c>
      <c r="I28" s="52"/>
      <c r="J28" s="24"/>
      <c r="K28" s="49">
        <f>L9+SUM(L12:L14)+L15+SUM(L18:L21)+SUM(L22:L24)</f>
        <v>0</v>
      </c>
      <c r="L28" s="50"/>
    </row>
    <row r="29" spans="1:13" x14ac:dyDescent="0.35">
      <c r="A29" s="57"/>
      <c r="B29" s="57"/>
      <c r="C29" s="57"/>
      <c r="D29" s="82"/>
      <c r="E29" s="83"/>
      <c r="F29" s="82"/>
      <c r="G29" s="83"/>
      <c r="H29" s="82"/>
      <c r="I29" s="83"/>
      <c r="J29" s="83"/>
      <c r="K29" s="83"/>
      <c r="L29" s="83"/>
    </row>
    <row r="30" spans="1:13" x14ac:dyDescent="0.35">
      <c r="A30" s="57"/>
      <c r="B30" s="57"/>
      <c r="C30" s="57"/>
      <c r="D30" s="62">
        <v>21</v>
      </c>
      <c r="E30" s="59"/>
      <c r="F30" s="49">
        <f>ROUNDUP(K28*0.21,2)</f>
        <v>0</v>
      </c>
      <c r="G30" s="50"/>
      <c r="H30" s="51" t="s">
        <v>48</v>
      </c>
      <c r="I30" s="52"/>
      <c r="J30" s="24"/>
      <c r="K30" s="49">
        <f>K28+F30+F29</f>
        <v>0</v>
      </c>
      <c r="L30" s="50"/>
    </row>
    <row r="31" spans="1:13" x14ac:dyDescent="0.3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13" x14ac:dyDescent="0.3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</row>
    <row r="33" spans="1:12" x14ac:dyDescent="0.35">
      <c r="A33" s="45"/>
      <c r="B33" s="46"/>
      <c r="C33" s="45"/>
      <c r="D33" s="46"/>
      <c r="E33" s="46"/>
      <c r="F33" s="80"/>
      <c r="G33" s="81"/>
      <c r="H33" s="81"/>
      <c r="I33" s="81"/>
      <c r="J33" s="81"/>
      <c r="K33" s="81"/>
      <c r="L33" s="81"/>
    </row>
    <row r="34" spans="1:12" x14ac:dyDescent="0.35">
      <c r="A34" s="45"/>
      <c r="B34" s="46"/>
      <c r="C34" s="45"/>
      <c r="D34" s="46"/>
      <c r="E34" s="46"/>
      <c r="F34" s="80"/>
      <c r="G34" s="81"/>
      <c r="H34" s="81"/>
      <c r="I34" s="81"/>
      <c r="J34" s="81"/>
      <c r="K34" s="81"/>
      <c r="L34" s="81"/>
    </row>
  </sheetData>
  <sheetProtection algorithmName="SHA-512" hashValue="rkwQt0WzsUKSWkLAWTwek+FY2W6m5gVH0JVQX7VmZojCPO8dQJd/I8/IOlt/PS5kneOD/VhpM9uteWEWKfpj5g==" saltValue="VhA3P/P4lX7CF5vQCJ0fLA==" spinCount="100000" sheet="1" objects="1" scenarios="1"/>
  <protectedRanges>
    <protectedRange sqref="K9 K12:K15 K18:K24" name="Oblast1"/>
  </protectedRanges>
  <mergeCells count="49">
    <mergeCell ref="A1:L4"/>
    <mergeCell ref="A7:B7"/>
    <mergeCell ref="C7:H7"/>
    <mergeCell ref="B8:F8"/>
    <mergeCell ref="G8:L8"/>
    <mergeCell ref="A10:F10"/>
    <mergeCell ref="G10:K10"/>
    <mergeCell ref="B11:F11"/>
    <mergeCell ref="G11:L11"/>
    <mergeCell ref="C9:H9"/>
    <mergeCell ref="C12:H12"/>
    <mergeCell ref="C13:H13"/>
    <mergeCell ref="C14:H14"/>
    <mergeCell ref="C15:H15"/>
    <mergeCell ref="A16:F16"/>
    <mergeCell ref="G16:K16"/>
    <mergeCell ref="C24:H24"/>
    <mergeCell ref="B17:F17"/>
    <mergeCell ref="G17:L17"/>
    <mergeCell ref="C18:H18"/>
    <mergeCell ref="C19:H19"/>
    <mergeCell ref="C20:H20"/>
    <mergeCell ref="C21:H21"/>
    <mergeCell ref="C22:H22"/>
    <mergeCell ref="C23:H23"/>
    <mergeCell ref="A25:F25"/>
    <mergeCell ref="G25:K25"/>
    <mergeCell ref="A26:L26"/>
    <mergeCell ref="A27:L27"/>
    <mergeCell ref="A28:C30"/>
    <mergeCell ref="D28:E28"/>
    <mergeCell ref="F28:G28"/>
    <mergeCell ref="H28:I28"/>
    <mergeCell ref="K28:L28"/>
    <mergeCell ref="D29:E29"/>
    <mergeCell ref="A34:B34"/>
    <mergeCell ref="C34:E34"/>
    <mergeCell ref="F34:L34"/>
    <mergeCell ref="F29:G29"/>
    <mergeCell ref="H29:L29"/>
    <mergeCell ref="D30:E30"/>
    <mergeCell ref="F30:G30"/>
    <mergeCell ref="H30:I30"/>
    <mergeCell ref="K30:L30"/>
    <mergeCell ref="A31:L31"/>
    <mergeCell ref="A32:L32"/>
    <mergeCell ref="A33:B33"/>
    <mergeCell ref="C33:E33"/>
    <mergeCell ref="F33:L33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2"/>
  <sheetViews>
    <sheetView view="pageBreakPreview" zoomScale="85" zoomScaleNormal="100" zoomScaleSheetLayoutView="85" workbookViewId="0">
      <selection activeCell="A6" sqref="A6"/>
    </sheetView>
  </sheetViews>
  <sheetFormatPr defaultRowHeight="14.5" x14ac:dyDescent="0.35"/>
  <cols>
    <col min="1" max="1" width="5.54296875" style="1" customWidth="1"/>
    <col min="2" max="2" width="11" style="1" customWidth="1"/>
    <col min="3" max="4" width="9.6328125" style="1" customWidth="1"/>
    <col min="5" max="7" width="9.08984375" style="1"/>
    <col min="8" max="8" width="29.6328125" style="1" customWidth="1"/>
    <col min="9" max="9" width="11.6328125" style="1" customWidth="1"/>
    <col min="10" max="10" width="6.36328125" style="1" customWidth="1"/>
    <col min="11" max="11" width="12.6328125" style="1" customWidth="1"/>
    <col min="12" max="12" width="13.6328125" style="1" customWidth="1"/>
    <col min="13" max="13" width="16.6328125" hidden="1" customWidth="1"/>
  </cols>
  <sheetData>
    <row r="1" spans="1:13" x14ac:dyDescent="0.35">
      <c r="A1" s="69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35">
      <c r="A2" s="71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x14ac:dyDescent="0.35">
      <c r="A5" s="1" t="s">
        <v>0</v>
      </c>
      <c r="C5" s="1" t="s">
        <v>55</v>
      </c>
    </row>
    <row r="6" spans="1:13" ht="15" thickBot="1" x14ac:dyDescent="0.4"/>
    <row r="7" spans="1:13" ht="15" thickBot="1" x14ac:dyDescent="0.4">
      <c r="A7" s="72" t="s">
        <v>1</v>
      </c>
      <c r="B7" s="73"/>
      <c r="C7" s="74" t="s">
        <v>2</v>
      </c>
      <c r="D7" s="75"/>
      <c r="E7" s="75"/>
      <c r="F7" s="75"/>
      <c r="G7" s="75"/>
      <c r="H7" s="75"/>
      <c r="I7" s="3" t="s">
        <v>3</v>
      </c>
      <c r="J7" s="11" t="s">
        <v>4</v>
      </c>
      <c r="K7" s="3" t="s">
        <v>5</v>
      </c>
      <c r="L7" s="3" t="s">
        <v>6</v>
      </c>
    </row>
    <row r="8" spans="1:13" x14ac:dyDescent="0.35">
      <c r="A8" s="4">
        <v>5</v>
      </c>
      <c r="B8" s="63" t="s">
        <v>63</v>
      </c>
      <c r="C8" s="64"/>
      <c r="D8" s="64"/>
      <c r="E8" s="64"/>
      <c r="F8" s="64"/>
      <c r="G8" s="80"/>
      <c r="H8" s="81"/>
      <c r="I8" s="81"/>
      <c r="J8" s="81"/>
      <c r="K8" s="81"/>
      <c r="L8" s="81"/>
    </row>
    <row r="9" spans="1:13" x14ac:dyDescent="0.35">
      <c r="A9" s="2">
        <v>1</v>
      </c>
      <c r="B9" s="5" t="s">
        <v>64</v>
      </c>
      <c r="C9" s="65" t="s">
        <v>65</v>
      </c>
      <c r="D9" s="66"/>
      <c r="E9" s="66"/>
      <c r="F9" s="66"/>
      <c r="G9" s="66"/>
      <c r="H9" s="66"/>
      <c r="I9" s="6">
        <v>2000</v>
      </c>
      <c r="J9" s="10" t="s">
        <v>21</v>
      </c>
      <c r="K9" s="6"/>
      <c r="L9" s="7">
        <f>ROUND(I9*K9,2)</f>
        <v>0</v>
      </c>
      <c r="M9" t="s">
        <v>22</v>
      </c>
    </row>
    <row r="10" spans="1:13" x14ac:dyDescent="0.35">
      <c r="A10" s="80"/>
      <c r="B10" s="81"/>
      <c r="C10" s="81"/>
      <c r="D10" s="81"/>
      <c r="E10" s="81"/>
      <c r="F10" s="81"/>
      <c r="G10" s="67" t="s">
        <v>17</v>
      </c>
      <c r="H10" s="68"/>
      <c r="I10" s="68"/>
      <c r="J10" s="68"/>
      <c r="K10" s="68"/>
      <c r="L10" s="8">
        <f>SUM(L9)</f>
        <v>0</v>
      </c>
    </row>
    <row r="11" spans="1:13" x14ac:dyDescent="0.35">
      <c r="A11" s="4">
        <v>9</v>
      </c>
      <c r="B11" s="63" t="s">
        <v>66</v>
      </c>
      <c r="C11" s="64"/>
      <c r="D11" s="64"/>
      <c r="E11" s="64"/>
      <c r="F11" s="64"/>
      <c r="G11" s="80"/>
      <c r="H11" s="81"/>
      <c r="I11" s="81"/>
      <c r="J11" s="81"/>
      <c r="K11" s="81"/>
      <c r="L11" s="81"/>
    </row>
    <row r="12" spans="1:13" x14ac:dyDescent="0.35">
      <c r="A12" s="2">
        <v>2</v>
      </c>
      <c r="B12" s="20" t="s">
        <v>83</v>
      </c>
      <c r="C12" s="65" t="s">
        <v>82</v>
      </c>
      <c r="D12" s="66"/>
      <c r="E12" s="66"/>
      <c r="F12" s="66"/>
      <c r="G12" s="66"/>
      <c r="H12" s="66"/>
      <c r="I12" s="6">
        <v>2000</v>
      </c>
      <c r="J12" s="10" t="s">
        <v>21</v>
      </c>
      <c r="K12" s="6"/>
      <c r="L12" s="7">
        <f t="shared" ref="L12" si="0">ROUND(I12*K12,2)</f>
        <v>0</v>
      </c>
      <c r="M12" t="s">
        <v>28</v>
      </c>
    </row>
    <row r="13" spans="1:13" x14ac:dyDescent="0.35">
      <c r="A13" s="80"/>
      <c r="B13" s="81"/>
      <c r="C13" s="81"/>
      <c r="D13" s="81"/>
      <c r="E13" s="81"/>
      <c r="F13" s="81"/>
      <c r="G13" s="67" t="s">
        <v>19</v>
      </c>
      <c r="H13" s="68"/>
      <c r="I13" s="68"/>
      <c r="J13" s="68"/>
      <c r="K13" s="68"/>
      <c r="L13" s="8">
        <f>SUM(L12:M12)</f>
        <v>0</v>
      </c>
    </row>
    <row r="14" spans="1:13" x14ac:dyDescent="0.3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3" x14ac:dyDescent="0.35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3" x14ac:dyDescent="0.35">
      <c r="A16" s="55" t="s">
        <v>42</v>
      </c>
      <c r="B16" s="56"/>
      <c r="C16" s="56"/>
      <c r="D16" s="58" t="s">
        <v>43</v>
      </c>
      <c r="E16" s="59"/>
      <c r="F16" s="58" t="s">
        <v>44</v>
      </c>
      <c r="G16" s="59"/>
      <c r="H16" s="51" t="s">
        <v>47</v>
      </c>
      <c r="I16" s="52"/>
      <c r="J16" s="9"/>
      <c r="K16" s="49">
        <f>L9+SUM(L12:L12)</f>
        <v>0</v>
      </c>
      <c r="L16" s="50"/>
    </row>
    <row r="17" spans="1:12" x14ac:dyDescent="0.35">
      <c r="A17" s="57"/>
      <c r="B17" s="57"/>
      <c r="C17" s="57"/>
      <c r="D17" s="82"/>
      <c r="E17" s="83"/>
      <c r="F17" s="82"/>
      <c r="G17" s="83"/>
      <c r="H17" s="82"/>
      <c r="I17" s="83"/>
      <c r="J17" s="83"/>
      <c r="K17" s="83"/>
      <c r="L17" s="83"/>
    </row>
    <row r="18" spans="1:12" x14ac:dyDescent="0.35">
      <c r="A18" s="57"/>
      <c r="B18" s="57"/>
      <c r="C18" s="57"/>
      <c r="D18" s="62">
        <v>21</v>
      </c>
      <c r="E18" s="59"/>
      <c r="F18" s="49">
        <f>ROUNDUP(K16*0.21,2)</f>
        <v>0</v>
      </c>
      <c r="G18" s="50"/>
      <c r="H18" s="51" t="s">
        <v>48</v>
      </c>
      <c r="I18" s="52"/>
      <c r="J18" s="9"/>
      <c r="K18" s="49">
        <f>K16+F18+F17</f>
        <v>0</v>
      </c>
      <c r="L18" s="50"/>
    </row>
    <row r="19" spans="1:12" x14ac:dyDescent="0.35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</row>
    <row r="20" spans="1:12" x14ac:dyDescent="0.35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2" x14ac:dyDescent="0.35">
      <c r="A21" s="45"/>
      <c r="B21" s="46"/>
      <c r="C21" s="45"/>
      <c r="D21" s="46"/>
      <c r="E21" s="46"/>
      <c r="F21" s="80"/>
      <c r="G21" s="81"/>
      <c r="H21" s="81"/>
      <c r="I21" s="81"/>
      <c r="J21" s="81"/>
      <c r="K21" s="81"/>
      <c r="L21" s="81"/>
    </row>
    <row r="22" spans="1:12" x14ac:dyDescent="0.35">
      <c r="A22" s="45"/>
      <c r="B22" s="46"/>
      <c r="C22" s="45"/>
      <c r="D22" s="46"/>
      <c r="E22" s="46"/>
      <c r="F22" s="80"/>
      <c r="G22" s="81"/>
      <c r="H22" s="81"/>
      <c r="I22" s="81"/>
      <c r="J22" s="81"/>
      <c r="K22" s="81"/>
      <c r="L22" s="81"/>
    </row>
  </sheetData>
  <sheetProtection algorithmName="SHA-512" hashValue="7hmGgKHjI2eoWK7r20i6eOvZ28QTYCOi5+xXiG70HboxXwP4nqVHKcQuiQgs83L1GfRZIDnbBlma3W0AL8CUCw==" saltValue="U/pGE68HthbnTfmNF25UJg==" spinCount="100000" sheet="1" objects="1" scenarios="1"/>
  <protectedRanges>
    <protectedRange sqref="K9 K12" name="Oblast1"/>
  </protectedRanges>
  <mergeCells count="35">
    <mergeCell ref="A13:F13"/>
    <mergeCell ref="G13:K13"/>
    <mergeCell ref="A1:L4"/>
    <mergeCell ref="A7:B7"/>
    <mergeCell ref="C7:H7"/>
    <mergeCell ref="B8:F8"/>
    <mergeCell ref="G8:L8"/>
    <mergeCell ref="C9:H9"/>
    <mergeCell ref="A10:F10"/>
    <mergeCell ref="G10:K10"/>
    <mergeCell ref="B11:F11"/>
    <mergeCell ref="G11:L11"/>
    <mergeCell ref="C12:H12"/>
    <mergeCell ref="A20:L20"/>
    <mergeCell ref="A14:L14"/>
    <mergeCell ref="A15:L15"/>
    <mergeCell ref="A16:C18"/>
    <mergeCell ref="D16:E16"/>
    <mergeCell ref="F16:G16"/>
    <mergeCell ref="H16:I16"/>
    <mergeCell ref="K16:L16"/>
    <mergeCell ref="D17:E17"/>
    <mergeCell ref="F17:G17"/>
    <mergeCell ref="H17:L17"/>
    <mergeCell ref="D18:E18"/>
    <mergeCell ref="F18:G18"/>
    <mergeCell ref="H18:I18"/>
    <mergeCell ref="K18:L18"/>
    <mergeCell ref="A19:L19"/>
    <mergeCell ref="A21:B21"/>
    <mergeCell ref="C21:E21"/>
    <mergeCell ref="F21:L21"/>
    <mergeCell ref="A22:B22"/>
    <mergeCell ref="C22:E22"/>
    <mergeCell ref="F22:L22"/>
  </mergeCells>
  <pageMargins left="0.7" right="0.7" top="0.78740157499999996" bottom="0.78740157499999996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view="pageBreakPreview" zoomScale="70" zoomScaleNormal="100" zoomScaleSheetLayoutView="70" workbookViewId="0">
      <selection activeCell="A6" sqref="A6"/>
    </sheetView>
  </sheetViews>
  <sheetFormatPr defaultRowHeight="14.5" x14ac:dyDescent="0.35"/>
  <cols>
    <col min="1" max="1" width="5.54296875" style="1" customWidth="1"/>
    <col min="2" max="2" width="10.08984375" style="1" customWidth="1"/>
    <col min="3" max="4" width="9.6328125" style="1" customWidth="1"/>
    <col min="5" max="7" width="9.08984375" style="1"/>
    <col min="8" max="8" width="29.6328125" style="1" customWidth="1"/>
    <col min="9" max="9" width="11.6328125" style="1" customWidth="1"/>
    <col min="10" max="10" width="6.36328125" style="1" customWidth="1"/>
    <col min="11" max="11" width="12.6328125" style="1" customWidth="1"/>
    <col min="12" max="12" width="13.6328125" style="1" customWidth="1"/>
    <col min="13" max="13" width="16.6328125" hidden="1" customWidth="1"/>
  </cols>
  <sheetData>
    <row r="1" spans="1:13" x14ac:dyDescent="0.35">
      <c r="A1" s="69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35">
      <c r="A2" s="71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x14ac:dyDescent="0.35">
      <c r="A5" s="1" t="s">
        <v>0</v>
      </c>
      <c r="C5" s="1" t="s">
        <v>55</v>
      </c>
    </row>
    <row r="6" spans="1:13" ht="15" thickBot="1" x14ac:dyDescent="0.4"/>
    <row r="7" spans="1:13" ht="15" thickBot="1" x14ac:dyDescent="0.4">
      <c r="A7" s="72" t="s">
        <v>1</v>
      </c>
      <c r="B7" s="73"/>
      <c r="C7" s="74" t="s">
        <v>2</v>
      </c>
      <c r="D7" s="75"/>
      <c r="E7" s="75"/>
      <c r="F7" s="75"/>
      <c r="G7" s="75"/>
      <c r="H7" s="75"/>
      <c r="I7" s="3" t="s">
        <v>3</v>
      </c>
      <c r="J7" s="11" t="s">
        <v>4</v>
      </c>
      <c r="K7" s="3" t="s">
        <v>5</v>
      </c>
      <c r="L7" s="3" t="s">
        <v>6</v>
      </c>
    </row>
    <row r="8" spans="1:13" x14ac:dyDescent="0.35">
      <c r="A8" s="4"/>
      <c r="B8" s="63" t="s">
        <v>68</v>
      </c>
      <c r="C8" s="64"/>
      <c r="D8" s="64"/>
      <c r="E8" s="64"/>
      <c r="F8" s="64"/>
      <c r="G8" s="80"/>
      <c r="H8" s="81"/>
      <c r="I8" s="81"/>
      <c r="J8" s="81"/>
      <c r="K8" s="81"/>
      <c r="L8" s="81"/>
    </row>
    <row r="9" spans="1:13" x14ac:dyDescent="0.35">
      <c r="A9" s="2">
        <v>1</v>
      </c>
      <c r="B9" s="5"/>
      <c r="C9" s="65" t="s">
        <v>67</v>
      </c>
      <c r="D9" s="66"/>
      <c r="E9" s="66"/>
      <c r="F9" s="66"/>
      <c r="G9" s="66"/>
      <c r="H9" s="66"/>
      <c r="I9" s="6">
        <v>1</v>
      </c>
      <c r="J9" s="10" t="s">
        <v>70</v>
      </c>
      <c r="K9" s="6"/>
      <c r="L9" s="7">
        <f t="shared" ref="L9:L15" si="0">ROUND(I9*K9,2)</f>
        <v>0</v>
      </c>
      <c r="M9" t="s">
        <v>23</v>
      </c>
    </row>
    <row r="10" spans="1:13" x14ac:dyDescent="0.35">
      <c r="A10" s="2">
        <v>2</v>
      </c>
      <c r="B10" s="5"/>
      <c r="C10" s="65" t="s">
        <v>71</v>
      </c>
      <c r="D10" s="66"/>
      <c r="E10" s="66"/>
      <c r="F10" s="66"/>
      <c r="G10" s="66"/>
      <c r="H10" s="66"/>
      <c r="I10" s="6">
        <v>1</v>
      </c>
      <c r="J10" s="10" t="s">
        <v>70</v>
      </c>
      <c r="K10" s="6"/>
      <c r="L10" s="7">
        <f t="shared" si="0"/>
        <v>0</v>
      </c>
      <c r="M10" t="s">
        <v>24</v>
      </c>
    </row>
    <row r="11" spans="1:13" x14ac:dyDescent="0.35">
      <c r="A11" s="2">
        <v>3</v>
      </c>
      <c r="B11" s="5"/>
      <c r="C11" s="65" t="s">
        <v>78</v>
      </c>
      <c r="D11" s="66"/>
      <c r="E11" s="66"/>
      <c r="F11" s="66"/>
      <c r="G11" s="66"/>
      <c r="H11" s="66"/>
      <c r="I11" s="6">
        <v>1</v>
      </c>
      <c r="J11" s="10" t="s">
        <v>70</v>
      </c>
      <c r="K11" s="6"/>
      <c r="L11" s="7">
        <f t="shared" si="0"/>
        <v>0</v>
      </c>
      <c r="M11" t="s">
        <v>25</v>
      </c>
    </row>
    <row r="12" spans="1:13" x14ac:dyDescent="0.35">
      <c r="A12" s="4"/>
      <c r="B12" s="63" t="s">
        <v>72</v>
      </c>
      <c r="C12" s="64"/>
      <c r="D12" s="64"/>
      <c r="E12" s="64"/>
      <c r="F12" s="64"/>
      <c r="G12" s="80"/>
      <c r="H12" s="81"/>
      <c r="I12" s="81"/>
      <c r="J12" s="81"/>
      <c r="K12" s="81"/>
      <c r="L12" s="81"/>
    </row>
    <row r="13" spans="1:13" x14ac:dyDescent="0.35">
      <c r="A13" s="2">
        <v>4</v>
      </c>
      <c r="B13" s="5"/>
      <c r="C13" s="65" t="s">
        <v>73</v>
      </c>
      <c r="D13" s="66"/>
      <c r="E13" s="66"/>
      <c r="F13" s="66"/>
      <c r="G13" s="66"/>
      <c r="H13" s="66"/>
      <c r="I13" s="6">
        <v>1</v>
      </c>
      <c r="J13" s="10" t="s">
        <v>70</v>
      </c>
      <c r="K13" s="6"/>
      <c r="L13" s="7">
        <f t="shared" si="0"/>
        <v>0</v>
      </c>
      <c r="M13" t="s">
        <v>26</v>
      </c>
    </row>
    <row r="14" spans="1:13" x14ac:dyDescent="0.35">
      <c r="A14" s="2">
        <v>5</v>
      </c>
      <c r="B14" s="5"/>
      <c r="C14" s="65" t="s">
        <v>74</v>
      </c>
      <c r="D14" s="66"/>
      <c r="E14" s="66"/>
      <c r="F14" s="66"/>
      <c r="G14" s="66"/>
      <c r="H14" s="66"/>
      <c r="I14" s="6">
        <v>1</v>
      </c>
      <c r="J14" s="10" t="s">
        <v>70</v>
      </c>
      <c r="K14" s="6"/>
      <c r="L14" s="7">
        <f t="shared" si="0"/>
        <v>0</v>
      </c>
      <c r="M14" t="s">
        <v>27</v>
      </c>
    </row>
    <row r="15" spans="1:13" x14ac:dyDescent="0.35">
      <c r="A15" s="2">
        <v>6</v>
      </c>
      <c r="B15" s="5"/>
      <c r="C15" s="65" t="s">
        <v>79</v>
      </c>
      <c r="D15" s="66"/>
      <c r="E15" s="66"/>
      <c r="F15" s="66"/>
      <c r="G15" s="66"/>
      <c r="H15" s="66"/>
      <c r="I15" s="6">
        <v>1</v>
      </c>
      <c r="J15" s="10" t="s">
        <v>70</v>
      </c>
      <c r="K15" s="6"/>
      <c r="L15" s="7">
        <f t="shared" si="0"/>
        <v>0</v>
      </c>
    </row>
    <row r="16" spans="1:13" x14ac:dyDescent="0.35">
      <c r="A16" s="80"/>
      <c r="B16" s="81"/>
      <c r="C16" s="81"/>
      <c r="D16" s="81"/>
      <c r="E16" s="81"/>
      <c r="F16" s="81"/>
      <c r="G16" s="67" t="s">
        <v>75</v>
      </c>
      <c r="H16" s="68"/>
      <c r="I16" s="68"/>
      <c r="J16" s="68"/>
      <c r="K16" s="68"/>
      <c r="L16" s="8">
        <f>SUM(L9:M15)</f>
        <v>0</v>
      </c>
    </row>
    <row r="17" spans="1:12" x14ac:dyDescent="0.3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x14ac:dyDescent="0.3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1:12" x14ac:dyDescent="0.35">
      <c r="A19" s="55" t="s">
        <v>42</v>
      </c>
      <c r="B19" s="56"/>
      <c r="C19" s="56"/>
      <c r="D19" s="58" t="s">
        <v>43</v>
      </c>
      <c r="E19" s="59"/>
      <c r="F19" s="58" t="s">
        <v>44</v>
      </c>
      <c r="G19" s="59"/>
      <c r="H19" s="51" t="s">
        <v>47</v>
      </c>
      <c r="I19" s="52"/>
      <c r="J19" s="9"/>
      <c r="K19" s="49">
        <f>L16</f>
        <v>0</v>
      </c>
      <c r="L19" s="50"/>
    </row>
    <row r="20" spans="1:12" x14ac:dyDescent="0.35">
      <c r="A20" s="57"/>
      <c r="B20" s="57"/>
      <c r="C20" s="57"/>
      <c r="D20" s="82"/>
      <c r="E20" s="83"/>
      <c r="F20" s="82"/>
      <c r="G20" s="83"/>
      <c r="H20" s="82"/>
      <c r="I20" s="83"/>
      <c r="J20" s="83"/>
      <c r="K20" s="83"/>
      <c r="L20" s="83"/>
    </row>
    <row r="21" spans="1:12" x14ac:dyDescent="0.35">
      <c r="A21" s="57"/>
      <c r="B21" s="57"/>
      <c r="C21" s="57"/>
      <c r="D21" s="62">
        <v>21</v>
      </c>
      <c r="E21" s="59"/>
      <c r="F21" s="49">
        <f>ROUNDUP(K19*0.21,2)</f>
        <v>0</v>
      </c>
      <c r="G21" s="50"/>
      <c r="H21" s="51" t="s">
        <v>48</v>
      </c>
      <c r="I21" s="52"/>
      <c r="J21" s="9"/>
      <c r="K21" s="49">
        <f>K19+F21+F20</f>
        <v>0</v>
      </c>
      <c r="L21" s="50"/>
    </row>
    <row r="22" spans="1:12" x14ac:dyDescent="0.35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1:12" x14ac:dyDescent="0.3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x14ac:dyDescent="0.35">
      <c r="A24" s="45"/>
      <c r="B24" s="46"/>
      <c r="C24" s="45"/>
      <c r="D24" s="46"/>
      <c r="E24" s="46"/>
      <c r="F24" s="80"/>
      <c r="G24" s="81"/>
      <c r="H24" s="81"/>
      <c r="I24" s="81"/>
      <c r="J24" s="81"/>
      <c r="K24" s="81"/>
      <c r="L24" s="81"/>
    </row>
    <row r="25" spans="1:12" x14ac:dyDescent="0.35">
      <c r="A25" s="45"/>
      <c r="B25" s="46"/>
      <c r="C25" s="45"/>
      <c r="D25" s="46"/>
      <c r="E25" s="46"/>
      <c r="F25" s="80"/>
      <c r="G25" s="81"/>
      <c r="H25" s="81"/>
      <c r="I25" s="81"/>
      <c r="J25" s="81"/>
      <c r="K25" s="81"/>
      <c r="L25" s="81"/>
    </row>
  </sheetData>
  <sheetProtection algorithmName="SHA-512" hashValue="v/s4L5ukY5P4WdhCEommkGgGwKgJnoFuv6QwRVRAWqmWtYdKTuaapqnvQqtiFWIJ4J5CkYX9srerfGAWC2+OFQ==" saltValue="f3cK3b+rTUsGYz5KdJqZuA==" spinCount="100000" sheet="1" objects="1" scenarios="1"/>
  <protectedRanges>
    <protectedRange sqref="K9:K11 K13:K15" name="Oblast1"/>
  </protectedRanges>
  <mergeCells count="37">
    <mergeCell ref="A1:L4"/>
    <mergeCell ref="A7:B7"/>
    <mergeCell ref="C7:H7"/>
    <mergeCell ref="B8:F8"/>
    <mergeCell ref="G8:L8"/>
    <mergeCell ref="C9:H9"/>
    <mergeCell ref="C10:H10"/>
    <mergeCell ref="B12:F12"/>
    <mergeCell ref="G12:L12"/>
    <mergeCell ref="A16:F16"/>
    <mergeCell ref="G16:K16"/>
    <mergeCell ref="A17:L17"/>
    <mergeCell ref="C11:H11"/>
    <mergeCell ref="C13:H13"/>
    <mergeCell ref="C14:H14"/>
    <mergeCell ref="C15:H15"/>
    <mergeCell ref="A18:L18"/>
    <mergeCell ref="A19:C21"/>
    <mergeCell ref="D19:E19"/>
    <mergeCell ref="F19:G19"/>
    <mergeCell ref="H19:I19"/>
    <mergeCell ref="K19:L19"/>
    <mergeCell ref="D20:E20"/>
    <mergeCell ref="F20:G20"/>
    <mergeCell ref="H20:L20"/>
    <mergeCell ref="D21:E21"/>
    <mergeCell ref="A25:B25"/>
    <mergeCell ref="C25:E25"/>
    <mergeCell ref="F25:L25"/>
    <mergeCell ref="F21:G21"/>
    <mergeCell ref="H21:I21"/>
    <mergeCell ref="K21:L21"/>
    <mergeCell ref="A22:L22"/>
    <mergeCell ref="A23:L23"/>
    <mergeCell ref="A24:B24"/>
    <mergeCell ref="C24:E24"/>
    <mergeCell ref="F24:L24"/>
  </mergeCells>
  <pageMargins left="0.19685039375000002" right="0.19685039375000002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Rekapitulace</vt:lpstr>
      <vt:lpstr>MK Výhon</vt:lpstr>
      <vt:lpstr>MK Písečné</vt:lpstr>
      <vt:lpstr>Ošetření spár</vt:lpstr>
      <vt:lpstr>Nestavební náklady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Štukavec Jiří</dc:creator>
  <cp:lastModifiedBy>uzivatel</cp:lastModifiedBy>
  <cp:lastPrinted>2021-03-26T14:36:40Z</cp:lastPrinted>
  <dcterms:created xsi:type="dcterms:W3CDTF">2016-03-02T12:32:43Z</dcterms:created>
  <dcterms:modified xsi:type="dcterms:W3CDTF">2021-06-22T07:13:11Z</dcterms:modified>
</cp:coreProperties>
</file>