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2131_NemCL - Oprava a modernizace LDN - stanice A\06 DVZ\F Soupis prací\A Lůžková stanice A\01 Soupis prací\"/>
    </mc:Choice>
  </mc:AlternateContent>
  <xr:revisionPtr revIDLastSave="0" documentId="13_ncr:1_{E1C194EB-4C9D-4EA4-9164-DF317FE11BEE}" xr6:coauthVersionLast="43" xr6:coauthVersionMax="43" xr10:uidLastSave="{00000000-0000-0000-0000-000000000000}"/>
  <bookViews>
    <workbookView xWindow="-38520" yWindow="15" windowWidth="38640" windowHeight="21240" xr2:uid="{00000000-000D-0000-FFFF-FFFF00000000}"/>
  </bookViews>
  <sheets>
    <sheet name="Rekapitulace stavby" sheetId="1" r:id="rId1"/>
    <sheet name="D1.01.100 - Oprava a mode..." sheetId="2" r:id="rId2"/>
    <sheet name="Pokyny pro vyplnění" sheetId="3" r:id="rId3"/>
  </sheets>
  <definedNames>
    <definedName name="_xlnm._FilterDatabase" localSheetId="1" hidden="1">'D1.01.100 - Oprava a mode...'!$C$99:$K$1463</definedName>
    <definedName name="_xlnm.Print_Titles" localSheetId="1">'D1.01.100 - Oprava a mode...'!$99:$99</definedName>
    <definedName name="_xlnm.Print_Titles" localSheetId="0">'Rekapitulace stavby'!$52:$52</definedName>
    <definedName name="_xlnm.Print_Area" localSheetId="1">'D1.01.100 - Oprava a mode...'!$C$4:$J$39,'D1.01.100 - Oprava a mode...'!$C$45:$J$81,'D1.01.100 - Oprava a mode...'!$C$87:$J$1463</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2" l="1"/>
  <c r="J36" i="2"/>
  <c r="AY55" i="1" s="1"/>
  <c r="J35" i="2"/>
  <c r="AX55" i="1"/>
  <c r="BI1463" i="2"/>
  <c r="BH1463" i="2"/>
  <c r="BG1463" i="2"/>
  <c r="BF1463" i="2"/>
  <c r="T1463" i="2"/>
  <c r="R1463" i="2"/>
  <c r="P1463" i="2"/>
  <c r="BI1462" i="2"/>
  <c r="BH1462" i="2"/>
  <c r="BG1462" i="2"/>
  <c r="BF1462" i="2"/>
  <c r="T1462" i="2"/>
  <c r="R1462" i="2"/>
  <c r="P1462" i="2"/>
  <c r="BI1461" i="2"/>
  <c r="BH1461" i="2"/>
  <c r="BG1461" i="2"/>
  <c r="BF1461" i="2"/>
  <c r="T1461" i="2"/>
  <c r="R1461" i="2"/>
  <c r="P1461" i="2"/>
  <c r="BI1456" i="2"/>
  <c r="BH1456" i="2"/>
  <c r="BG1456" i="2"/>
  <c r="BF1456" i="2"/>
  <c r="T1456" i="2"/>
  <c r="R1456" i="2"/>
  <c r="P1456" i="2"/>
  <c r="BI1455" i="2"/>
  <c r="BH1455" i="2"/>
  <c r="BG1455" i="2"/>
  <c r="BF1455" i="2"/>
  <c r="T1455" i="2"/>
  <c r="R1455" i="2"/>
  <c r="P1455" i="2"/>
  <c r="BI1454" i="2"/>
  <c r="BH1454" i="2"/>
  <c r="BG1454" i="2"/>
  <c r="BF1454" i="2"/>
  <c r="T1454" i="2"/>
  <c r="R1454" i="2"/>
  <c r="P1454" i="2"/>
  <c r="BI1453" i="2"/>
  <c r="BH1453" i="2"/>
  <c r="BG1453" i="2"/>
  <c r="BF1453" i="2"/>
  <c r="T1453" i="2"/>
  <c r="R1453" i="2"/>
  <c r="P1453" i="2"/>
  <c r="BI1395" i="2"/>
  <c r="BH1395" i="2"/>
  <c r="BG1395" i="2"/>
  <c r="BF1395" i="2"/>
  <c r="T1395" i="2"/>
  <c r="R1395" i="2"/>
  <c r="P1395" i="2"/>
  <c r="BI1379" i="2"/>
  <c r="BH1379" i="2"/>
  <c r="BG1379" i="2"/>
  <c r="BF1379" i="2"/>
  <c r="T1379" i="2"/>
  <c r="R1379" i="2"/>
  <c r="P1379" i="2"/>
  <c r="BI1376" i="2"/>
  <c r="BH1376" i="2"/>
  <c r="BG1376" i="2"/>
  <c r="BF1376" i="2"/>
  <c r="T1376" i="2"/>
  <c r="R1376" i="2"/>
  <c r="P1376" i="2"/>
  <c r="BI1358" i="2"/>
  <c r="BH1358" i="2"/>
  <c r="BG1358" i="2"/>
  <c r="BF1358" i="2"/>
  <c r="T1358" i="2"/>
  <c r="R1358" i="2"/>
  <c r="P1358" i="2"/>
  <c r="BI1356" i="2"/>
  <c r="BH1356" i="2"/>
  <c r="BG1356" i="2"/>
  <c r="BF1356" i="2"/>
  <c r="T1356" i="2"/>
  <c r="R1356" i="2"/>
  <c r="P1356" i="2"/>
  <c r="BI1354" i="2"/>
  <c r="BH1354" i="2"/>
  <c r="BG1354" i="2"/>
  <c r="BF1354" i="2"/>
  <c r="T1354" i="2"/>
  <c r="R1354" i="2"/>
  <c r="P1354" i="2"/>
  <c r="BI1347" i="2"/>
  <c r="BH1347" i="2"/>
  <c r="BG1347" i="2"/>
  <c r="BF1347" i="2"/>
  <c r="T1347" i="2"/>
  <c r="R1347" i="2"/>
  <c r="P1347" i="2"/>
  <c r="BI1344" i="2"/>
  <c r="BH1344" i="2"/>
  <c r="BG1344" i="2"/>
  <c r="BF1344" i="2"/>
  <c r="T1344" i="2"/>
  <c r="R1344" i="2"/>
  <c r="P1344" i="2"/>
  <c r="BI1342" i="2"/>
  <c r="BH1342" i="2"/>
  <c r="BG1342" i="2"/>
  <c r="BF1342" i="2"/>
  <c r="T1342" i="2"/>
  <c r="R1342" i="2"/>
  <c r="P1342" i="2"/>
  <c r="BI1340" i="2"/>
  <c r="BH1340" i="2"/>
  <c r="BG1340" i="2"/>
  <c r="BF1340" i="2"/>
  <c r="T1340" i="2"/>
  <c r="R1340" i="2"/>
  <c r="P1340" i="2"/>
  <c r="BI1320" i="2"/>
  <c r="BH1320" i="2"/>
  <c r="BG1320" i="2"/>
  <c r="BF1320" i="2"/>
  <c r="T1320" i="2"/>
  <c r="R1320" i="2"/>
  <c r="P1320" i="2"/>
  <c r="BI1317" i="2"/>
  <c r="BH1317" i="2"/>
  <c r="BG1317" i="2"/>
  <c r="BF1317" i="2"/>
  <c r="T1317" i="2"/>
  <c r="R1317" i="2"/>
  <c r="P1317" i="2"/>
  <c r="BI1291" i="2"/>
  <c r="BH1291" i="2"/>
  <c r="BG1291" i="2"/>
  <c r="BF1291" i="2"/>
  <c r="T1291" i="2"/>
  <c r="R1291" i="2"/>
  <c r="P1291" i="2"/>
  <c r="BI1257" i="2"/>
  <c r="BH1257" i="2"/>
  <c r="BG1257" i="2"/>
  <c r="BF1257" i="2"/>
  <c r="T1257" i="2"/>
  <c r="R1257" i="2"/>
  <c r="P1257" i="2"/>
  <c r="BI1255" i="2"/>
  <c r="BH1255" i="2"/>
  <c r="BG1255" i="2"/>
  <c r="BF1255" i="2"/>
  <c r="T1255" i="2"/>
  <c r="R1255" i="2"/>
  <c r="P1255" i="2"/>
  <c r="BI1253" i="2"/>
  <c r="BH1253" i="2"/>
  <c r="BG1253" i="2"/>
  <c r="BF1253" i="2"/>
  <c r="T1253" i="2"/>
  <c r="R1253" i="2"/>
  <c r="P1253" i="2"/>
  <c r="BI1250" i="2"/>
  <c r="BH1250" i="2"/>
  <c r="BG1250" i="2"/>
  <c r="BF1250" i="2"/>
  <c r="T1250" i="2"/>
  <c r="R1250" i="2"/>
  <c r="P1250" i="2"/>
  <c r="BI1248" i="2"/>
  <c r="BH1248" i="2"/>
  <c r="BG1248" i="2"/>
  <c r="BF1248" i="2"/>
  <c r="T1248" i="2"/>
  <c r="R1248" i="2"/>
  <c r="P1248" i="2"/>
  <c r="BI1245" i="2"/>
  <c r="BH1245" i="2"/>
  <c r="BG1245" i="2"/>
  <c r="BF1245" i="2"/>
  <c r="T1245" i="2"/>
  <c r="R1245" i="2"/>
  <c r="P1245" i="2"/>
  <c r="BI1211" i="2"/>
  <c r="BH1211" i="2"/>
  <c r="BG1211" i="2"/>
  <c r="BF1211" i="2"/>
  <c r="T1211" i="2"/>
  <c r="R1211" i="2"/>
  <c r="P1211" i="2"/>
  <c r="BI1208" i="2"/>
  <c r="BH1208" i="2"/>
  <c r="BG1208" i="2"/>
  <c r="BF1208" i="2"/>
  <c r="T1208" i="2"/>
  <c r="R1208" i="2"/>
  <c r="P1208" i="2"/>
  <c r="BI1176" i="2"/>
  <c r="BH1176" i="2"/>
  <c r="BG1176" i="2"/>
  <c r="BF1176" i="2"/>
  <c r="T1176" i="2"/>
  <c r="R1176" i="2"/>
  <c r="P1176" i="2"/>
  <c r="BI1148" i="2"/>
  <c r="BH1148" i="2"/>
  <c r="BG1148" i="2"/>
  <c r="BF1148" i="2"/>
  <c r="T1148" i="2"/>
  <c r="R1148" i="2"/>
  <c r="P1148" i="2"/>
  <c r="BI1146" i="2"/>
  <c r="BH1146" i="2"/>
  <c r="BG1146" i="2"/>
  <c r="BF1146" i="2"/>
  <c r="T1146" i="2"/>
  <c r="R1146" i="2"/>
  <c r="P1146" i="2"/>
  <c r="BI1144" i="2"/>
  <c r="BH1144" i="2"/>
  <c r="BG1144" i="2"/>
  <c r="BF1144" i="2"/>
  <c r="T1144" i="2"/>
  <c r="R1144" i="2"/>
  <c r="P1144" i="2"/>
  <c r="BI1142" i="2"/>
  <c r="BH1142" i="2"/>
  <c r="BG1142" i="2"/>
  <c r="BF1142" i="2"/>
  <c r="T1142" i="2"/>
  <c r="R1142" i="2"/>
  <c r="P1142" i="2"/>
  <c r="BI1140" i="2"/>
  <c r="BH1140" i="2"/>
  <c r="BG1140" i="2"/>
  <c r="BF1140" i="2"/>
  <c r="T1140" i="2"/>
  <c r="R1140" i="2"/>
  <c r="P1140" i="2"/>
  <c r="BI1137" i="2"/>
  <c r="BH1137" i="2"/>
  <c r="BG1137" i="2"/>
  <c r="BF1137" i="2"/>
  <c r="T1137" i="2"/>
  <c r="R1137" i="2"/>
  <c r="P1137" i="2"/>
  <c r="BI1135" i="2"/>
  <c r="BH1135" i="2"/>
  <c r="BG1135" i="2"/>
  <c r="BF1135" i="2"/>
  <c r="T1135" i="2"/>
  <c r="R1135" i="2"/>
  <c r="P1135" i="2"/>
  <c r="BI1133" i="2"/>
  <c r="BH1133" i="2"/>
  <c r="BG1133" i="2"/>
  <c r="BF1133" i="2"/>
  <c r="T1133" i="2"/>
  <c r="R1133" i="2"/>
  <c r="P1133" i="2"/>
  <c r="BI1107" i="2"/>
  <c r="BH1107" i="2"/>
  <c r="BG1107" i="2"/>
  <c r="BF1107" i="2"/>
  <c r="T1107" i="2"/>
  <c r="R1107" i="2"/>
  <c r="P1107" i="2"/>
  <c r="BI1105" i="2"/>
  <c r="BH1105" i="2"/>
  <c r="BG1105" i="2"/>
  <c r="BF1105" i="2"/>
  <c r="T1105" i="2"/>
  <c r="R1105" i="2"/>
  <c r="P1105" i="2"/>
  <c r="BI1083" i="2"/>
  <c r="BH1083" i="2"/>
  <c r="BG1083" i="2"/>
  <c r="BF1083" i="2"/>
  <c r="T1083" i="2"/>
  <c r="R1083" i="2"/>
  <c r="P1083" i="2"/>
  <c r="BI1080" i="2"/>
  <c r="BH1080" i="2"/>
  <c r="BG1080" i="2"/>
  <c r="BF1080" i="2"/>
  <c r="T1080" i="2"/>
  <c r="R1080" i="2"/>
  <c r="P1080" i="2"/>
  <c r="BI1055" i="2"/>
  <c r="BH1055" i="2"/>
  <c r="BG1055" i="2"/>
  <c r="BF1055" i="2"/>
  <c r="T1055" i="2"/>
  <c r="R1055" i="2"/>
  <c r="P1055"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0" i="2"/>
  <c r="BH1010" i="2"/>
  <c r="BG1010" i="2"/>
  <c r="BF1010" i="2"/>
  <c r="T1010" i="2"/>
  <c r="R1010" i="2"/>
  <c r="P1010" i="2"/>
  <c r="BI984" i="2"/>
  <c r="BH984" i="2"/>
  <c r="BG984" i="2"/>
  <c r="BF984" i="2"/>
  <c r="T984" i="2"/>
  <c r="R984" i="2"/>
  <c r="P984" i="2"/>
  <c r="BI981" i="2"/>
  <c r="BH981" i="2"/>
  <c r="BG981" i="2"/>
  <c r="BF981" i="2"/>
  <c r="T981" i="2"/>
  <c r="R981" i="2"/>
  <c r="P981" i="2"/>
  <c r="BI980" i="2"/>
  <c r="BH980" i="2"/>
  <c r="BG980" i="2"/>
  <c r="BF980" i="2"/>
  <c r="T980" i="2"/>
  <c r="R980" i="2"/>
  <c r="P980" i="2"/>
  <c r="BI977" i="2"/>
  <c r="BH977" i="2"/>
  <c r="BG977" i="2"/>
  <c r="BF977" i="2"/>
  <c r="T977" i="2"/>
  <c r="R977" i="2"/>
  <c r="P977" i="2"/>
  <c r="BI975" i="2"/>
  <c r="BH975" i="2"/>
  <c r="BG975" i="2"/>
  <c r="BF975" i="2"/>
  <c r="T975" i="2"/>
  <c r="R975" i="2"/>
  <c r="P975" i="2"/>
  <c r="BI973" i="2"/>
  <c r="BH973" i="2"/>
  <c r="BG973" i="2"/>
  <c r="BF973" i="2"/>
  <c r="T973" i="2"/>
  <c r="R973" i="2"/>
  <c r="P973" i="2"/>
  <c r="BI971" i="2"/>
  <c r="BH971" i="2"/>
  <c r="BG971" i="2"/>
  <c r="BF971" i="2"/>
  <c r="T971" i="2"/>
  <c r="R971" i="2"/>
  <c r="P971" i="2"/>
  <c r="BI969" i="2"/>
  <c r="BH969" i="2"/>
  <c r="BG969" i="2"/>
  <c r="BF969" i="2"/>
  <c r="T969" i="2"/>
  <c r="R969" i="2"/>
  <c r="P969" i="2"/>
  <c r="BI967" i="2"/>
  <c r="BH967" i="2"/>
  <c r="BG967" i="2"/>
  <c r="BF967" i="2"/>
  <c r="T967" i="2"/>
  <c r="R967" i="2"/>
  <c r="P967" i="2"/>
  <c r="BI965" i="2"/>
  <c r="BH965" i="2"/>
  <c r="BG965" i="2"/>
  <c r="BF965" i="2"/>
  <c r="T965" i="2"/>
  <c r="R965" i="2"/>
  <c r="P965" i="2"/>
  <c r="BI963" i="2"/>
  <c r="BH963" i="2"/>
  <c r="BG963" i="2"/>
  <c r="BF963" i="2"/>
  <c r="T963" i="2"/>
  <c r="R963" i="2"/>
  <c r="P963" i="2"/>
  <c r="BI961" i="2"/>
  <c r="BH961" i="2"/>
  <c r="BG961" i="2"/>
  <c r="BF961" i="2"/>
  <c r="T961" i="2"/>
  <c r="R961" i="2"/>
  <c r="P961" i="2"/>
  <c r="BI959" i="2"/>
  <c r="BH959" i="2"/>
  <c r="BG959" i="2"/>
  <c r="BF959" i="2"/>
  <c r="T959" i="2"/>
  <c r="R959" i="2"/>
  <c r="P959" i="2"/>
  <c r="BI957" i="2"/>
  <c r="BH957" i="2"/>
  <c r="BG957" i="2"/>
  <c r="BF957" i="2"/>
  <c r="T957" i="2"/>
  <c r="R957" i="2"/>
  <c r="P957" i="2"/>
  <c r="BI955" i="2"/>
  <c r="BH955" i="2"/>
  <c r="BG955" i="2"/>
  <c r="BF955" i="2"/>
  <c r="T955" i="2"/>
  <c r="R955" i="2"/>
  <c r="P955" i="2"/>
  <c r="BI953" i="2"/>
  <c r="BH953" i="2"/>
  <c r="BG953" i="2"/>
  <c r="BF953" i="2"/>
  <c r="T953" i="2"/>
  <c r="R953" i="2"/>
  <c r="P953" i="2"/>
  <c r="BI951" i="2"/>
  <c r="BH951" i="2"/>
  <c r="BG951" i="2"/>
  <c r="BF951" i="2"/>
  <c r="T951" i="2"/>
  <c r="R951" i="2"/>
  <c r="P951" i="2"/>
  <c r="BI949" i="2"/>
  <c r="BH949" i="2"/>
  <c r="BG949" i="2"/>
  <c r="BF949" i="2"/>
  <c r="T949" i="2"/>
  <c r="R949" i="2"/>
  <c r="P949" i="2"/>
  <c r="BI947" i="2"/>
  <c r="BH947" i="2"/>
  <c r="BG947" i="2"/>
  <c r="BF947" i="2"/>
  <c r="T947" i="2"/>
  <c r="R947" i="2"/>
  <c r="P947" i="2"/>
  <c r="BI945" i="2"/>
  <c r="BH945" i="2"/>
  <c r="BG945" i="2"/>
  <c r="BF945" i="2"/>
  <c r="T945" i="2"/>
  <c r="R945" i="2"/>
  <c r="P945" i="2"/>
  <c r="BI943" i="2"/>
  <c r="BH943" i="2"/>
  <c r="BG943" i="2"/>
  <c r="BF943" i="2"/>
  <c r="T943" i="2"/>
  <c r="R943" i="2"/>
  <c r="P943" i="2"/>
  <c r="BI941" i="2"/>
  <c r="BH941" i="2"/>
  <c r="BG941" i="2"/>
  <c r="BF941" i="2"/>
  <c r="T941" i="2"/>
  <c r="R941" i="2"/>
  <c r="P941" i="2"/>
  <c r="BI939" i="2"/>
  <c r="BH939" i="2"/>
  <c r="BG939" i="2"/>
  <c r="BF939" i="2"/>
  <c r="T939" i="2"/>
  <c r="R939" i="2"/>
  <c r="P939" i="2"/>
  <c r="BI937" i="2"/>
  <c r="BH937" i="2"/>
  <c r="BG937" i="2"/>
  <c r="BF937" i="2"/>
  <c r="T937" i="2"/>
  <c r="R937" i="2"/>
  <c r="P937" i="2"/>
  <c r="BI935" i="2"/>
  <c r="BH935" i="2"/>
  <c r="BG935" i="2"/>
  <c r="BF935" i="2"/>
  <c r="T935" i="2"/>
  <c r="R935" i="2"/>
  <c r="P935" i="2"/>
  <c r="BI933" i="2"/>
  <c r="BH933" i="2"/>
  <c r="BG933" i="2"/>
  <c r="BF933" i="2"/>
  <c r="T933" i="2"/>
  <c r="R933" i="2"/>
  <c r="P933" i="2"/>
  <c r="BI930" i="2"/>
  <c r="BH930" i="2"/>
  <c r="BG930" i="2"/>
  <c r="BF930" i="2"/>
  <c r="T930" i="2"/>
  <c r="R930" i="2"/>
  <c r="P930" i="2"/>
  <c r="BI924" i="2"/>
  <c r="BH924" i="2"/>
  <c r="BG924" i="2"/>
  <c r="BF924" i="2"/>
  <c r="T924" i="2"/>
  <c r="R924" i="2"/>
  <c r="P924" i="2"/>
  <c r="BI919" i="2"/>
  <c r="BH919" i="2"/>
  <c r="BG919" i="2"/>
  <c r="BF919" i="2"/>
  <c r="T919" i="2"/>
  <c r="R919" i="2"/>
  <c r="P919" i="2"/>
  <c r="BI916" i="2"/>
  <c r="BH916" i="2"/>
  <c r="BG916" i="2"/>
  <c r="BF916" i="2"/>
  <c r="T916" i="2"/>
  <c r="R916" i="2"/>
  <c r="P916" i="2"/>
  <c r="BI914" i="2"/>
  <c r="BH914" i="2"/>
  <c r="BG914" i="2"/>
  <c r="BF914" i="2"/>
  <c r="T914" i="2"/>
  <c r="R914" i="2"/>
  <c r="P914" i="2"/>
  <c r="BI905" i="2"/>
  <c r="BH905" i="2"/>
  <c r="BG905" i="2"/>
  <c r="BF905" i="2"/>
  <c r="T905" i="2"/>
  <c r="R905" i="2"/>
  <c r="P905" i="2"/>
  <c r="BI903" i="2"/>
  <c r="BH903" i="2"/>
  <c r="BG903" i="2"/>
  <c r="BF903" i="2"/>
  <c r="T903" i="2"/>
  <c r="R903" i="2"/>
  <c r="P903" i="2"/>
  <c r="BI888" i="2"/>
  <c r="BH888" i="2"/>
  <c r="BG888" i="2"/>
  <c r="BF888" i="2"/>
  <c r="T888" i="2"/>
  <c r="R888" i="2"/>
  <c r="P888" i="2"/>
  <c r="BI885" i="2"/>
  <c r="BH885" i="2"/>
  <c r="BG885" i="2"/>
  <c r="BF885" i="2"/>
  <c r="T885" i="2"/>
  <c r="R885" i="2"/>
  <c r="P885" i="2"/>
  <c r="BI879" i="2"/>
  <c r="BH879" i="2"/>
  <c r="BG879" i="2"/>
  <c r="BF879" i="2"/>
  <c r="T879" i="2"/>
  <c r="R879" i="2"/>
  <c r="P879" i="2"/>
  <c r="BI861" i="2"/>
  <c r="BH861" i="2"/>
  <c r="BG861" i="2"/>
  <c r="BF861" i="2"/>
  <c r="T861" i="2"/>
  <c r="R861" i="2"/>
  <c r="P861" i="2"/>
  <c r="BI848" i="2"/>
  <c r="BH848" i="2"/>
  <c r="BG848" i="2"/>
  <c r="BF848" i="2"/>
  <c r="T848" i="2"/>
  <c r="R848" i="2"/>
  <c r="P848" i="2"/>
  <c r="BI845" i="2"/>
  <c r="BH845" i="2"/>
  <c r="BG845" i="2"/>
  <c r="BF845" i="2"/>
  <c r="T845" i="2"/>
  <c r="R845" i="2"/>
  <c r="P845" i="2"/>
  <c r="BI826" i="2"/>
  <c r="BH826" i="2"/>
  <c r="BG826" i="2"/>
  <c r="BF826" i="2"/>
  <c r="T826" i="2"/>
  <c r="R826" i="2"/>
  <c r="P826" i="2"/>
  <c r="BI823" i="2"/>
  <c r="BH823" i="2"/>
  <c r="BG823" i="2"/>
  <c r="BF823" i="2"/>
  <c r="T823" i="2"/>
  <c r="R823" i="2"/>
  <c r="P823" i="2"/>
  <c r="BI807" i="2"/>
  <c r="BH807" i="2"/>
  <c r="BG807" i="2"/>
  <c r="BF807" i="2"/>
  <c r="T807" i="2"/>
  <c r="R807" i="2"/>
  <c r="P807" i="2"/>
  <c r="BI804" i="2"/>
  <c r="BH804" i="2"/>
  <c r="BG804" i="2"/>
  <c r="BF804" i="2"/>
  <c r="T804" i="2"/>
  <c r="R804" i="2"/>
  <c r="P804" i="2"/>
  <c r="BI802" i="2"/>
  <c r="BH802" i="2"/>
  <c r="BG802" i="2"/>
  <c r="BF802" i="2"/>
  <c r="T802" i="2"/>
  <c r="R802" i="2"/>
  <c r="P802" i="2"/>
  <c r="BI782" i="2"/>
  <c r="BH782" i="2"/>
  <c r="BG782" i="2"/>
  <c r="BF782" i="2"/>
  <c r="T782" i="2"/>
  <c r="R782" i="2"/>
  <c r="P782" i="2"/>
  <c r="BI780" i="2"/>
  <c r="BH780" i="2"/>
  <c r="BG780" i="2"/>
  <c r="BF780" i="2"/>
  <c r="T780" i="2"/>
  <c r="R780" i="2"/>
  <c r="P780" i="2"/>
  <c r="BI778" i="2"/>
  <c r="BH778" i="2"/>
  <c r="BG778" i="2"/>
  <c r="BF778" i="2"/>
  <c r="T778" i="2"/>
  <c r="R778" i="2"/>
  <c r="P778" i="2"/>
  <c r="BI766" i="2"/>
  <c r="BH766" i="2"/>
  <c r="BG766" i="2"/>
  <c r="BF766" i="2"/>
  <c r="T766" i="2"/>
  <c r="R766" i="2"/>
  <c r="P766" i="2"/>
  <c r="BI755" i="2"/>
  <c r="BH755" i="2"/>
  <c r="BG755" i="2"/>
  <c r="BF755" i="2"/>
  <c r="T755" i="2"/>
  <c r="R755" i="2"/>
  <c r="P755" i="2"/>
  <c r="BI746" i="2"/>
  <c r="BH746" i="2"/>
  <c r="BG746" i="2"/>
  <c r="BF746" i="2"/>
  <c r="T746" i="2"/>
  <c r="T745" i="2" s="1"/>
  <c r="R746" i="2"/>
  <c r="R745" i="2"/>
  <c r="P746" i="2"/>
  <c r="P745" i="2" s="1"/>
  <c r="BI744" i="2"/>
  <c r="BH744" i="2"/>
  <c r="BG744" i="2"/>
  <c r="BF744" i="2"/>
  <c r="T744" i="2"/>
  <c r="R744" i="2"/>
  <c r="P744" i="2"/>
  <c r="BI736" i="2"/>
  <c r="BH736" i="2"/>
  <c r="BG736" i="2"/>
  <c r="BF736" i="2"/>
  <c r="T736" i="2"/>
  <c r="R736" i="2"/>
  <c r="P736" i="2"/>
  <c r="BI733" i="2"/>
  <c r="BH733" i="2"/>
  <c r="BG733" i="2"/>
  <c r="BF733" i="2"/>
  <c r="T733" i="2"/>
  <c r="R733" i="2"/>
  <c r="P733" i="2"/>
  <c r="BI721" i="2"/>
  <c r="BH721" i="2"/>
  <c r="BG721" i="2"/>
  <c r="BF721" i="2"/>
  <c r="T721" i="2"/>
  <c r="R721" i="2"/>
  <c r="P721" i="2"/>
  <c r="BI710" i="2"/>
  <c r="BH710" i="2"/>
  <c r="BG710" i="2"/>
  <c r="BF710" i="2"/>
  <c r="T710" i="2"/>
  <c r="R710" i="2"/>
  <c r="P710" i="2"/>
  <c r="BI703" i="2"/>
  <c r="BH703" i="2"/>
  <c r="BG703" i="2"/>
  <c r="BF703" i="2"/>
  <c r="T703" i="2"/>
  <c r="R703" i="2"/>
  <c r="P703" i="2"/>
  <c r="BI694" i="2"/>
  <c r="BH694" i="2"/>
  <c r="BG694" i="2"/>
  <c r="BF694" i="2"/>
  <c r="T694" i="2"/>
  <c r="R694" i="2"/>
  <c r="P694" i="2"/>
  <c r="BI683" i="2"/>
  <c r="BH683" i="2"/>
  <c r="BG683" i="2"/>
  <c r="BF683" i="2"/>
  <c r="T683" i="2"/>
  <c r="R683" i="2"/>
  <c r="P683" i="2"/>
  <c r="BI681" i="2"/>
  <c r="BH681" i="2"/>
  <c r="BG681" i="2"/>
  <c r="BF681" i="2"/>
  <c r="T681" i="2"/>
  <c r="R681" i="2"/>
  <c r="P681" i="2"/>
  <c r="BI678" i="2"/>
  <c r="BH678" i="2"/>
  <c r="BG678" i="2"/>
  <c r="BF678" i="2"/>
  <c r="T678" i="2"/>
  <c r="R678" i="2"/>
  <c r="P678" i="2"/>
  <c r="BI676" i="2"/>
  <c r="BH676" i="2"/>
  <c r="BG676" i="2"/>
  <c r="BF676" i="2"/>
  <c r="T676" i="2"/>
  <c r="R676" i="2"/>
  <c r="P676" i="2"/>
  <c r="BI675" i="2"/>
  <c r="BH675" i="2"/>
  <c r="BG675" i="2"/>
  <c r="BF675" i="2"/>
  <c r="T675" i="2"/>
  <c r="R675" i="2"/>
  <c r="P675" i="2"/>
  <c r="BI674" i="2"/>
  <c r="BH674" i="2"/>
  <c r="BG674" i="2"/>
  <c r="BF674" i="2"/>
  <c r="T674" i="2"/>
  <c r="R674" i="2"/>
  <c r="P674" i="2"/>
  <c r="BI666" i="2"/>
  <c r="BH666" i="2"/>
  <c r="BG666" i="2"/>
  <c r="BF666" i="2"/>
  <c r="T666" i="2"/>
  <c r="R666" i="2"/>
  <c r="P666" i="2"/>
  <c r="BI650" i="2"/>
  <c r="BH650" i="2"/>
  <c r="BG650" i="2"/>
  <c r="BF650" i="2"/>
  <c r="T650" i="2"/>
  <c r="R650" i="2"/>
  <c r="P650" i="2"/>
  <c r="BI643" i="2"/>
  <c r="BH643" i="2"/>
  <c r="BG643" i="2"/>
  <c r="BF643" i="2"/>
  <c r="T643" i="2"/>
  <c r="R643" i="2"/>
  <c r="P643" i="2"/>
  <c r="BI638" i="2"/>
  <c r="BH638" i="2"/>
  <c r="BG638" i="2"/>
  <c r="BF638" i="2"/>
  <c r="T638" i="2"/>
  <c r="R638" i="2"/>
  <c r="P638" i="2"/>
  <c r="BI633" i="2"/>
  <c r="BH633" i="2"/>
  <c r="BG633" i="2"/>
  <c r="BF633" i="2"/>
  <c r="T633" i="2"/>
  <c r="R633" i="2"/>
  <c r="P633" i="2"/>
  <c r="BI630" i="2"/>
  <c r="BH630" i="2"/>
  <c r="BG630" i="2"/>
  <c r="BF630" i="2"/>
  <c r="T630" i="2"/>
  <c r="R630" i="2"/>
  <c r="P630" i="2"/>
  <c r="BI628" i="2"/>
  <c r="BH628" i="2"/>
  <c r="BG628" i="2"/>
  <c r="BF628" i="2"/>
  <c r="T628" i="2"/>
  <c r="R628" i="2"/>
  <c r="P628" i="2"/>
  <c r="BI626" i="2"/>
  <c r="BH626" i="2"/>
  <c r="BG626" i="2"/>
  <c r="BF626" i="2"/>
  <c r="T626" i="2"/>
  <c r="R626" i="2"/>
  <c r="P626" i="2"/>
  <c r="BI608" i="2"/>
  <c r="BH608" i="2"/>
  <c r="BG608" i="2"/>
  <c r="BF608" i="2"/>
  <c r="T608" i="2"/>
  <c r="R608" i="2"/>
  <c r="P608" i="2"/>
  <c r="BI605" i="2"/>
  <c r="BH605" i="2"/>
  <c r="BG605" i="2"/>
  <c r="BF605" i="2"/>
  <c r="T605" i="2"/>
  <c r="R605" i="2"/>
  <c r="P605" i="2"/>
  <c r="BI600" i="2"/>
  <c r="BH600" i="2"/>
  <c r="BG600" i="2"/>
  <c r="BF600" i="2"/>
  <c r="T600" i="2"/>
  <c r="R600" i="2"/>
  <c r="P600" i="2"/>
  <c r="BI595" i="2"/>
  <c r="BH595" i="2"/>
  <c r="BG595" i="2"/>
  <c r="BF595" i="2"/>
  <c r="T595" i="2"/>
  <c r="R595" i="2"/>
  <c r="P595" i="2"/>
  <c r="BI579" i="2"/>
  <c r="BH579" i="2"/>
  <c r="BG579" i="2"/>
  <c r="BF579" i="2"/>
  <c r="T579" i="2"/>
  <c r="R579" i="2"/>
  <c r="P579" i="2"/>
  <c r="BI577" i="2"/>
  <c r="BH577" i="2"/>
  <c r="BG577" i="2"/>
  <c r="BF577" i="2"/>
  <c r="T577" i="2"/>
  <c r="R577" i="2"/>
  <c r="P577" i="2"/>
  <c r="BI575" i="2"/>
  <c r="BH575" i="2"/>
  <c r="BG575" i="2"/>
  <c r="BF575" i="2"/>
  <c r="T575" i="2"/>
  <c r="R575" i="2"/>
  <c r="P575" i="2"/>
  <c r="BI574" i="2"/>
  <c r="BH574" i="2"/>
  <c r="BG574" i="2"/>
  <c r="BF574" i="2"/>
  <c r="T574" i="2"/>
  <c r="R574" i="2"/>
  <c r="P574" i="2"/>
  <c r="BI561" i="2"/>
  <c r="BH561" i="2"/>
  <c r="BG561" i="2"/>
  <c r="BF561" i="2"/>
  <c r="T561" i="2"/>
  <c r="R561" i="2"/>
  <c r="P561" i="2"/>
  <c r="BI550" i="2"/>
  <c r="BH550" i="2"/>
  <c r="BG550" i="2"/>
  <c r="BF550" i="2"/>
  <c r="T550" i="2"/>
  <c r="R550" i="2"/>
  <c r="P550" i="2"/>
  <c r="BI549" i="2"/>
  <c r="BH549" i="2"/>
  <c r="BG549" i="2"/>
  <c r="BF549" i="2"/>
  <c r="T549" i="2"/>
  <c r="R549" i="2"/>
  <c r="P549" i="2"/>
  <c r="BI533" i="2"/>
  <c r="BH533" i="2"/>
  <c r="BG533" i="2"/>
  <c r="BF533" i="2"/>
  <c r="T533" i="2"/>
  <c r="R533" i="2"/>
  <c r="P533" i="2"/>
  <c r="BI511" i="2"/>
  <c r="BH511" i="2"/>
  <c r="BG511" i="2"/>
  <c r="BF511" i="2"/>
  <c r="T511" i="2"/>
  <c r="R511" i="2"/>
  <c r="P511" i="2"/>
  <c r="BI499" i="2"/>
  <c r="BH499" i="2"/>
  <c r="BG499" i="2"/>
  <c r="BF499" i="2"/>
  <c r="T499" i="2"/>
  <c r="R499" i="2"/>
  <c r="P499" i="2"/>
  <c r="BI496" i="2"/>
  <c r="BH496" i="2"/>
  <c r="BG496" i="2"/>
  <c r="BF496" i="2"/>
  <c r="T496" i="2"/>
  <c r="T495" i="2"/>
  <c r="R496" i="2"/>
  <c r="R495" i="2" s="1"/>
  <c r="P496" i="2"/>
  <c r="P495" i="2" s="1"/>
  <c r="BI492" i="2"/>
  <c r="BH492" i="2"/>
  <c r="BG492" i="2"/>
  <c r="BF492" i="2"/>
  <c r="T492" i="2"/>
  <c r="T491" i="2" s="1"/>
  <c r="R492" i="2"/>
  <c r="R491" i="2"/>
  <c r="P492" i="2"/>
  <c r="P491" i="2" s="1"/>
  <c r="BI489" i="2"/>
  <c r="BH489" i="2"/>
  <c r="BG489" i="2"/>
  <c r="BF489" i="2"/>
  <c r="T489" i="2"/>
  <c r="R489" i="2"/>
  <c r="P489" i="2"/>
  <c r="BI486" i="2"/>
  <c r="BH486" i="2"/>
  <c r="BG486" i="2"/>
  <c r="BF486" i="2"/>
  <c r="T486" i="2"/>
  <c r="R486" i="2"/>
  <c r="P486" i="2"/>
  <c r="BI484" i="2"/>
  <c r="BH484" i="2"/>
  <c r="BG484" i="2"/>
  <c r="BF484" i="2"/>
  <c r="T484" i="2"/>
  <c r="R484" i="2"/>
  <c r="P484" i="2"/>
  <c r="BI482" i="2"/>
  <c r="BH482" i="2"/>
  <c r="BG482" i="2"/>
  <c r="BF482" i="2"/>
  <c r="T482" i="2"/>
  <c r="R482" i="2"/>
  <c r="P482" i="2"/>
  <c r="BI480" i="2"/>
  <c r="BH480" i="2"/>
  <c r="BG480" i="2"/>
  <c r="BF480" i="2"/>
  <c r="T480" i="2"/>
  <c r="R480" i="2"/>
  <c r="P480" i="2"/>
  <c r="BI473" i="2"/>
  <c r="BH473" i="2"/>
  <c r="BG473" i="2"/>
  <c r="BF473" i="2"/>
  <c r="T473" i="2"/>
  <c r="R473" i="2"/>
  <c r="P473" i="2"/>
  <c r="BI472" i="2"/>
  <c r="BH472" i="2"/>
  <c r="BG472" i="2"/>
  <c r="BF472" i="2"/>
  <c r="T472" i="2"/>
  <c r="R472" i="2"/>
  <c r="P472" i="2"/>
  <c r="BI448" i="2"/>
  <c r="BH448" i="2"/>
  <c r="BG448" i="2"/>
  <c r="BF448" i="2"/>
  <c r="T448" i="2"/>
  <c r="R448" i="2"/>
  <c r="P448" i="2"/>
  <c r="BI446" i="2"/>
  <c r="BH446" i="2"/>
  <c r="BG446" i="2"/>
  <c r="BF446" i="2"/>
  <c r="T446" i="2"/>
  <c r="R446" i="2"/>
  <c r="P446" i="2"/>
  <c r="BI444" i="2"/>
  <c r="BH444" i="2"/>
  <c r="BG444" i="2"/>
  <c r="BF444" i="2"/>
  <c r="T444" i="2"/>
  <c r="R444" i="2"/>
  <c r="P444" i="2"/>
  <c r="BI431" i="2"/>
  <c r="BH431" i="2"/>
  <c r="BG431" i="2"/>
  <c r="BF431" i="2"/>
  <c r="T431" i="2"/>
  <c r="R431" i="2"/>
  <c r="P431" i="2"/>
  <c r="BI427" i="2"/>
  <c r="BH427" i="2"/>
  <c r="BG427" i="2"/>
  <c r="BF427" i="2"/>
  <c r="T427" i="2"/>
  <c r="R427" i="2"/>
  <c r="P427" i="2"/>
  <c r="BI422" i="2"/>
  <c r="BH422" i="2"/>
  <c r="BG422" i="2"/>
  <c r="BF422" i="2"/>
  <c r="T422" i="2"/>
  <c r="R422" i="2"/>
  <c r="P422" i="2"/>
  <c r="BI417" i="2"/>
  <c r="BH417" i="2"/>
  <c r="BG417" i="2"/>
  <c r="BF417" i="2"/>
  <c r="T417" i="2"/>
  <c r="R417" i="2"/>
  <c r="P417" i="2"/>
  <c r="BI413" i="2"/>
  <c r="BH413" i="2"/>
  <c r="BG413" i="2"/>
  <c r="BF413" i="2"/>
  <c r="T413" i="2"/>
  <c r="R413" i="2"/>
  <c r="P413" i="2"/>
  <c r="BI397" i="2"/>
  <c r="BH397" i="2"/>
  <c r="BG397" i="2"/>
  <c r="BF397" i="2"/>
  <c r="T397" i="2"/>
  <c r="R397" i="2"/>
  <c r="P397" i="2"/>
  <c r="BI343" i="2"/>
  <c r="BH343" i="2"/>
  <c r="BG343" i="2"/>
  <c r="BF343" i="2"/>
  <c r="T343" i="2"/>
  <c r="R343" i="2"/>
  <c r="P343" i="2"/>
  <c r="BI342" i="2"/>
  <c r="BH342" i="2"/>
  <c r="BG342" i="2"/>
  <c r="BF342" i="2"/>
  <c r="T342" i="2"/>
  <c r="R342" i="2"/>
  <c r="P342" i="2"/>
  <c r="BI338" i="2"/>
  <c r="BH338" i="2"/>
  <c r="BG338" i="2"/>
  <c r="BF338" i="2"/>
  <c r="T338" i="2"/>
  <c r="R338" i="2"/>
  <c r="P338" i="2"/>
  <c r="BI335" i="2"/>
  <c r="BH335" i="2"/>
  <c r="BG335" i="2"/>
  <c r="BF335" i="2"/>
  <c r="T335" i="2"/>
  <c r="R335" i="2"/>
  <c r="P335" i="2"/>
  <c r="BI331" i="2"/>
  <c r="BH331" i="2"/>
  <c r="BG331" i="2"/>
  <c r="BF331" i="2"/>
  <c r="T331" i="2"/>
  <c r="R331" i="2"/>
  <c r="P331" i="2"/>
  <c r="BI326" i="2"/>
  <c r="BH326" i="2"/>
  <c r="BG326" i="2"/>
  <c r="BF326" i="2"/>
  <c r="T326" i="2"/>
  <c r="R326" i="2"/>
  <c r="P326" i="2"/>
  <c r="BI322" i="2"/>
  <c r="BH322" i="2"/>
  <c r="BG322" i="2"/>
  <c r="BF322" i="2"/>
  <c r="T322" i="2"/>
  <c r="R322" i="2"/>
  <c r="P322" i="2"/>
  <c r="BI314" i="2"/>
  <c r="BH314" i="2"/>
  <c r="BG314" i="2"/>
  <c r="BF314" i="2"/>
  <c r="T314" i="2"/>
  <c r="R314" i="2"/>
  <c r="P314" i="2"/>
  <c r="BI307" i="2"/>
  <c r="BH307" i="2"/>
  <c r="BG307" i="2"/>
  <c r="BF307" i="2"/>
  <c r="T307" i="2"/>
  <c r="R307" i="2"/>
  <c r="P307" i="2"/>
  <c r="BI305" i="2"/>
  <c r="BH305" i="2"/>
  <c r="BG305" i="2"/>
  <c r="BF305" i="2"/>
  <c r="T305" i="2"/>
  <c r="R305" i="2"/>
  <c r="P305" i="2"/>
  <c r="BI302" i="2"/>
  <c r="BH302" i="2"/>
  <c r="BG302" i="2"/>
  <c r="BF302" i="2"/>
  <c r="T302" i="2"/>
  <c r="R302" i="2"/>
  <c r="P302" i="2"/>
  <c r="BI296" i="2"/>
  <c r="BH296" i="2"/>
  <c r="BG296" i="2"/>
  <c r="BF296" i="2"/>
  <c r="T296" i="2"/>
  <c r="R296" i="2"/>
  <c r="P296" i="2"/>
  <c r="BI280" i="2"/>
  <c r="BH280" i="2"/>
  <c r="BG280" i="2"/>
  <c r="BF280" i="2"/>
  <c r="T280" i="2"/>
  <c r="R280" i="2"/>
  <c r="P280" i="2"/>
  <c r="BI270" i="2"/>
  <c r="BH270" i="2"/>
  <c r="BG270" i="2"/>
  <c r="BF270" i="2"/>
  <c r="T270" i="2"/>
  <c r="R270" i="2"/>
  <c r="P270" i="2"/>
  <c r="BI245" i="2"/>
  <c r="BH245" i="2"/>
  <c r="BG245" i="2"/>
  <c r="BF245" i="2"/>
  <c r="T245" i="2"/>
  <c r="R245" i="2"/>
  <c r="P245" i="2"/>
  <c r="BI199" i="2"/>
  <c r="BH199" i="2"/>
  <c r="BG199" i="2"/>
  <c r="BF199" i="2"/>
  <c r="T199" i="2"/>
  <c r="R199" i="2"/>
  <c r="P199" i="2"/>
  <c r="BI177" i="2"/>
  <c r="BH177" i="2"/>
  <c r="BG177" i="2"/>
  <c r="BF177" i="2"/>
  <c r="T177" i="2"/>
  <c r="R177" i="2"/>
  <c r="P177" i="2"/>
  <c r="BI171" i="2"/>
  <c r="BH171" i="2"/>
  <c r="BG171" i="2"/>
  <c r="BF171" i="2"/>
  <c r="T171" i="2"/>
  <c r="R171" i="2"/>
  <c r="P171" i="2"/>
  <c r="BI151" i="2"/>
  <c r="BH151" i="2"/>
  <c r="BG151" i="2"/>
  <c r="BF151" i="2"/>
  <c r="T151" i="2"/>
  <c r="R151" i="2"/>
  <c r="P151" i="2"/>
  <c r="BI127" i="2"/>
  <c r="BH127" i="2"/>
  <c r="BG127" i="2"/>
  <c r="BF127" i="2"/>
  <c r="T127" i="2"/>
  <c r="R127" i="2"/>
  <c r="P127" i="2"/>
  <c r="BI122" i="2"/>
  <c r="BH122" i="2"/>
  <c r="BG122" i="2"/>
  <c r="BF122" i="2"/>
  <c r="T122" i="2"/>
  <c r="R122" i="2"/>
  <c r="P122" i="2"/>
  <c r="BI117" i="2"/>
  <c r="BH117" i="2"/>
  <c r="BG117" i="2"/>
  <c r="BF117" i="2"/>
  <c r="T117" i="2"/>
  <c r="R117" i="2"/>
  <c r="P117" i="2"/>
  <c r="BI114" i="2"/>
  <c r="BH114" i="2"/>
  <c r="BG114" i="2"/>
  <c r="BF114" i="2"/>
  <c r="T114" i="2"/>
  <c r="R114" i="2"/>
  <c r="P114" i="2"/>
  <c r="BI109" i="2"/>
  <c r="BH109" i="2"/>
  <c r="BG109" i="2"/>
  <c r="BF109" i="2"/>
  <c r="T109" i="2"/>
  <c r="R109" i="2"/>
  <c r="P109" i="2"/>
  <c r="BI106" i="2"/>
  <c r="BH106" i="2"/>
  <c r="BG106" i="2"/>
  <c r="BF106" i="2"/>
  <c r="T106" i="2"/>
  <c r="R106" i="2"/>
  <c r="P106" i="2"/>
  <c r="BI103" i="2"/>
  <c r="BH103" i="2"/>
  <c r="BG103" i="2"/>
  <c r="BF103" i="2"/>
  <c r="T103" i="2"/>
  <c r="R103" i="2"/>
  <c r="P103" i="2"/>
  <c r="J97" i="2"/>
  <c r="J96" i="2"/>
  <c r="F96" i="2"/>
  <c r="F94" i="2"/>
  <c r="E92" i="2"/>
  <c r="J55" i="2"/>
  <c r="J54" i="2"/>
  <c r="F54" i="2"/>
  <c r="F52" i="2"/>
  <c r="E50" i="2"/>
  <c r="J18" i="2"/>
  <c r="E18" i="2"/>
  <c r="F97" i="2"/>
  <c r="J17" i="2"/>
  <c r="J12" i="2"/>
  <c r="J52" i="2"/>
  <c r="E7" i="2"/>
  <c r="E90" i="2" s="1"/>
  <c r="L50" i="1"/>
  <c r="AM50" i="1"/>
  <c r="AM49" i="1"/>
  <c r="L49" i="1"/>
  <c r="AM47" i="1"/>
  <c r="L47" i="1"/>
  <c r="L45" i="1"/>
  <c r="L44" i="1"/>
  <c r="J446" i="2"/>
  <c r="BK861" i="2"/>
  <c r="BK484" i="2"/>
  <c r="J778" i="2"/>
  <c r="J486" i="2"/>
  <c r="J608" i="2"/>
  <c r="J914" i="2"/>
  <c r="J1142" i="2"/>
  <c r="J482" i="2"/>
  <c r="BK417" i="2"/>
  <c r="BK574" i="2"/>
  <c r="J338" i="2"/>
  <c r="J322" i="2"/>
  <c r="J1358" i="2"/>
  <c r="J1245" i="2"/>
  <c r="J674" i="2"/>
  <c r="BK397" i="2"/>
  <c r="BK630" i="2"/>
  <c r="J766" i="2"/>
  <c r="BK480" i="2"/>
  <c r="J967" i="2"/>
  <c r="J600" i="2"/>
  <c r="BK605" i="2"/>
  <c r="BK444" i="2"/>
  <c r="J422" i="2"/>
  <c r="J638" i="2"/>
  <c r="BK973" i="2"/>
  <c r="J935" i="2"/>
  <c r="J736" i="2"/>
  <c r="J307" i="2"/>
  <c r="BK492" i="2"/>
  <c r="BK666" i="2"/>
  <c r="J431" i="2"/>
  <c r="BK1354" i="2"/>
  <c r="BK103" i="2"/>
  <c r="BK969" i="2"/>
  <c r="BK963" i="2"/>
  <c r="J1462" i="2"/>
  <c r="BK949" i="2"/>
  <c r="BK924" i="2"/>
  <c r="J1463" i="2"/>
  <c r="J1080" i="2"/>
  <c r="BK1317" i="2"/>
  <c r="J496" i="2"/>
  <c r="J1456" i="2"/>
  <c r="BK1291" i="2"/>
  <c r="BK633" i="2"/>
  <c r="BK1462" i="2"/>
  <c r="BK780" i="2"/>
  <c r="BK961" i="2"/>
  <c r="BK676" i="2"/>
  <c r="J971" i="2"/>
  <c r="BK595" i="2"/>
  <c r="BK941" i="2"/>
  <c r="BK650" i="2"/>
  <c r="BK951" i="2"/>
  <c r="J1317" i="2"/>
  <c r="BK307" i="2"/>
  <c r="J1105" i="2"/>
  <c r="BK1344" i="2"/>
  <c r="BK1340" i="2"/>
  <c r="J628" i="2"/>
  <c r="J1453" i="2"/>
  <c r="J694" i="2"/>
  <c r="J296" i="2"/>
  <c r="BK1137" i="2"/>
  <c r="J472" i="2"/>
  <c r="J681" i="2"/>
  <c r="J1135" i="2"/>
  <c r="BK1257" i="2"/>
  <c r="J941" i="2"/>
  <c r="BK782" i="2"/>
  <c r="J782" i="2"/>
  <c r="BK122" i="2"/>
  <c r="J1083" i="2"/>
  <c r="BK1250" i="2"/>
  <c r="J953" i="2"/>
  <c r="J980" i="2"/>
  <c r="J943" i="2"/>
  <c r="BK314" i="2"/>
  <c r="BK326" i="2"/>
  <c r="BK675" i="2"/>
  <c r="BK1379" i="2"/>
  <c r="BK1342" i="2"/>
  <c r="BK1142" i="2"/>
  <c r="BK431" i="2"/>
  <c r="BK1176" i="2"/>
  <c r="J919" i="2"/>
  <c r="J633" i="2"/>
  <c r="BK1140" i="2"/>
  <c r="J945" i="2"/>
  <c r="BK496" i="2"/>
  <c r="BK1148" i="2"/>
  <c r="BK1463" i="2"/>
  <c r="J577" i="2"/>
  <c r="BK919" i="2"/>
  <c r="BK1455" i="2"/>
  <c r="BK845" i="2"/>
  <c r="J605" i="2"/>
  <c r="J630" i="2"/>
  <c r="BK848" i="2"/>
  <c r="BK1320" i="2"/>
  <c r="J1253" i="2"/>
  <c r="J151" i="2"/>
  <c r="J1347" i="2"/>
  <c r="BK916" i="2"/>
  <c r="J480" i="2"/>
  <c r="J879" i="2"/>
  <c r="J302" i="2"/>
  <c r="BK472" i="2"/>
  <c r="BK744" i="2"/>
  <c r="BK965" i="2"/>
  <c r="J643" i="2"/>
  <c r="BK971" i="2"/>
  <c r="BK1376" i="2"/>
  <c r="J861" i="2"/>
  <c r="J280" i="2"/>
  <c r="J413" i="2"/>
  <c r="J905" i="2"/>
  <c r="BK945" i="2"/>
  <c r="BK322" i="2"/>
  <c r="BK826" i="2"/>
  <c r="J802" i="2"/>
  <c r="BK975" i="2"/>
  <c r="J305" i="2"/>
  <c r="J1055" i="2"/>
  <c r="BK1454" i="2"/>
  <c r="J1255" i="2"/>
  <c r="J427" i="2"/>
  <c r="BK109" i="2"/>
  <c r="BK511" i="2"/>
  <c r="J1291" i="2"/>
  <c r="J109" i="2"/>
  <c r="J676" i="2"/>
  <c r="BK305" i="2"/>
  <c r="J807" i="2"/>
  <c r="BK681" i="2"/>
  <c r="J417" i="2"/>
  <c r="BK245" i="2"/>
  <c r="J1395" i="2"/>
  <c r="BK755" i="2"/>
  <c r="BK885" i="2"/>
  <c r="J549" i="2"/>
  <c r="J975" i="2"/>
  <c r="BK721" i="2"/>
  <c r="J533" i="2"/>
  <c r="BK302" i="2"/>
  <c r="J1250" i="2"/>
  <c r="J117" i="2"/>
  <c r="J331" i="2"/>
  <c r="J326" i="2"/>
  <c r="J1010" i="2"/>
  <c r="BK422" i="2"/>
  <c r="BK933" i="2"/>
  <c r="J114" i="2"/>
  <c r="J973" i="2"/>
  <c r="J1454" i="2"/>
  <c r="J1342" i="2"/>
  <c r="BK1144" i="2"/>
  <c r="BK1017" i="2"/>
  <c r="J574" i="2"/>
  <c r="BK1015" i="2"/>
  <c r="BK943" i="2"/>
  <c r="BK114" i="2"/>
  <c r="BK1133" i="2"/>
  <c r="BK448" i="2"/>
  <c r="J575" i="2"/>
  <c r="J473" i="2"/>
  <c r="BK802" i="2"/>
  <c r="J746" i="2"/>
  <c r="BK746" i="2"/>
  <c r="BK489" i="2"/>
  <c r="J930" i="2"/>
  <c r="J1146" i="2"/>
  <c r="BK905" i="2"/>
  <c r="J314" i="2"/>
  <c r="J342" i="2"/>
  <c r="BK694" i="2"/>
  <c r="BK638" i="2"/>
  <c r="J969" i="2"/>
  <c r="J397" i="2"/>
  <c r="J499" i="2"/>
  <c r="J1248" i="2"/>
  <c r="J245" i="2"/>
  <c r="J678" i="2"/>
  <c r="J845" i="2"/>
  <c r="J626" i="2"/>
  <c r="BK342" i="2"/>
  <c r="J924" i="2"/>
  <c r="J1354" i="2"/>
  <c r="J949" i="2"/>
  <c r="J1344" i="2"/>
  <c r="BK955" i="2"/>
  <c r="BK600" i="2"/>
  <c r="J703" i="2"/>
  <c r="BK579" i="2"/>
  <c r="BK338" i="2"/>
  <c r="J1107" i="2"/>
  <c r="BK1395" i="2"/>
  <c r="BK1248" i="2"/>
  <c r="J710" i="2"/>
  <c r="J804" i="2"/>
  <c r="J947" i="2"/>
  <c r="BK1253" i="2"/>
  <c r="BK608" i="2"/>
  <c r="BK127" i="2"/>
  <c r="BK980" i="2"/>
  <c r="BK733" i="2"/>
  <c r="J733" i="2"/>
  <c r="BK296" i="2"/>
  <c r="J103" i="2"/>
  <c r="BK807" i="2"/>
  <c r="J951" i="2"/>
  <c r="BK335" i="2"/>
  <c r="J961" i="2"/>
  <c r="BK1208" i="2"/>
  <c r="J127" i="2"/>
  <c r="J1340" i="2"/>
  <c r="BK106" i="2"/>
  <c r="BK1255" i="2"/>
  <c r="J963" i="2"/>
  <c r="BK935" i="2"/>
  <c r="BK947" i="2"/>
  <c r="BK736" i="2"/>
  <c r="J965" i="2"/>
  <c r="J1148" i="2"/>
  <c r="BK879" i="2"/>
  <c r="J343" i="2"/>
  <c r="J780" i="2"/>
  <c r="J939" i="2"/>
  <c r="J721" i="2"/>
  <c r="BK473" i="2"/>
  <c r="BK939" i="2"/>
  <c r="J1013" i="2"/>
  <c r="J1455" i="2"/>
  <c r="BK171" i="2"/>
  <c r="BK1055" i="2"/>
  <c r="J1257" i="2"/>
  <c r="J1017" i="2"/>
  <c r="J933" i="2"/>
  <c r="J683" i="2"/>
  <c r="BK937" i="2"/>
  <c r="BK1083" i="2"/>
  <c r="BK1107" i="2"/>
  <c r="J1379" i="2"/>
  <c r="J595" i="2"/>
  <c r="J511" i="2"/>
  <c r="BK199" i="2"/>
  <c r="BK1461" i="2"/>
  <c r="J955" i="2"/>
  <c r="J959" i="2"/>
  <c r="J1015" i="2"/>
  <c r="J484" i="2"/>
  <c r="BK1019" i="2"/>
  <c r="BK117" i="2"/>
  <c r="BK981" i="2"/>
  <c r="BK674" i="2"/>
  <c r="BK575" i="2"/>
  <c r="BK486" i="2"/>
  <c r="BK967" i="2"/>
  <c r="BK914" i="2"/>
  <c r="BK628" i="2"/>
  <c r="BK626" i="2"/>
  <c r="BK1105" i="2"/>
  <c r="J171" i="2"/>
  <c r="J826" i="2"/>
  <c r="AS54" i="1"/>
  <c r="BK1010" i="2"/>
  <c r="BK643" i="2"/>
  <c r="J1144" i="2"/>
  <c r="J444" i="2"/>
  <c r="BK766" i="2"/>
  <c r="J981" i="2"/>
  <c r="BK177" i="2"/>
  <c r="J1176" i="2"/>
  <c r="J335" i="2"/>
  <c r="J1461" i="2"/>
  <c r="BK1245" i="2"/>
  <c r="BK823" i="2"/>
  <c r="BK977" i="2"/>
  <c r="BK561" i="2"/>
  <c r="J106" i="2"/>
  <c r="BK550" i="2"/>
  <c r="J823" i="2"/>
  <c r="J848" i="2"/>
  <c r="J885" i="2"/>
  <c r="BK577" i="2"/>
  <c r="J1019" i="2"/>
  <c r="J984" i="2"/>
  <c r="BK957" i="2"/>
  <c r="J579" i="2"/>
  <c r="J1133" i="2"/>
  <c r="J199" i="2"/>
  <c r="BK1453" i="2"/>
  <c r="BK343" i="2"/>
  <c r="J650" i="2"/>
  <c r="J448" i="2"/>
  <c r="BK678" i="2"/>
  <c r="BK710" i="2"/>
  <c r="J675" i="2"/>
  <c r="BK549" i="2"/>
  <c r="BK533" i="2"/>
  <c r="J937" i="2"/>
  <c r="BK1456" i="2"/>
  <c r="BK984" i="2"/>
  <c r="BK331" i="2"/>
  <c r="BK804" i="2"/>
  <c r="BK427" i="2"/>
  <c r="J1208" i="2"/>
  <c r="J1140" i="2"/>
  <c r="J916" i="2"/>
  <c r="BK1080" i="2"/>
  <c r="BK151" i="2"/>
  <c r="J561" i="2"/>
  <c r="J977" i="2"/>
  <c r="J744" i="2"/>
  <c r="J1376" i="2"/>
  <c r="J903" i="2"/>
  <c r="BK1358" i="2"/>
  <c r="J492" i="2"/>
  <c r="J1356" i="2"/>
  <c r="BK888" i="2"/>
  <c r="J1320" i="2"/>
  <c r="BK446" i="2"/>
  <c r="BK1347" i="2"/>
  <c r="J957" i="2"/>
  <c r="BK953" i="2"/>
  <c r="BK1013" i="2"/>
  <c r="J550" i="2"/>
  <c r="BK1356" i="2"/>
  <c r="J1137" i="2"/>
  <c r="BK499" i="2"/>
  <c r="J177" i="2"/>
  <c r="J666" i="2"/>
  <c r="BK1211" i="2"/>
  <c r="J1211" i="2"/>
  <c r="J489" i="2"/>
  <c r="BK482" i="2"/>
  <c r="BK1146" i="2"/>
  <c r="BK778" i="2"/>
  <c r="J888" i="2"/>
  <c r="BK270" i="2"/>
  <c r="J270" i="2"/>
  <c r="BK683" i="2"/>
  <c r="BK903" i="2"/>
  <c r="BK703" i="2"/>
  <c r="J755" i="2"/>
  <c r="BK1135" i="2"/>
  <c r="BK413" i="2"/>
  <c r="J122" i="2"/>
  <c r="BK280" i="2"/>
  <c r="BK959" i="2"/>
  <c r="BK930" i="2"/>
  <c r="P150" i="2" l="1"/>
  <c r="R498" i="2"/>
  <c r="P1012" i="2"/>
  <c r="R330" i="2"/>
  <c r="BK682" i="2"/>
  <c r="J682" i="2"/>
  <c r="J70" i="2"/>
  <c r="R682" i="2"/>
  <c r="BK1012" i="2"/>
  <c r="J1012" i="2" s="1"/>
  <c r="J75" i="2" s="1"/>
  <c r="BK1252" i="2"/>
  <c r="J1252" i="2" s="1"/>
  <c r="J77" i="2" s="1"/>
  <c r="T150" i="2"/>
  <c r="T479" i="2"/>
  <c r="T629" i="2"/>
  <c r="P754" i="2"/>
  <c r="P979" i="2"/>
  <c r="T1252" i="2"/>
  <c r="BK330" i="2"/>
  <c r="J330" i="2" s="1"/>
  <c r="J63" i="2" s="1"/>
  <c r="P479" i="2"/>
  <c r="R918" i="2"/>
  <c r="BK1139" i="2"/>
  <c r="J1139" i="2" s="1"/>
  <c r="J76" i="2" s="1"/>
  <c r="P1375" i="2"/>
  <c r="P330" i="2"/>
  <c r="R479" i="2"/>
  <c r="T754" i="2"/>
  <c r="BK979" i="2"/>
  <c r="J979" i="2" s="1"/>
  <c r="J74" i="2" s="1"/>
  <c r="T1139" i="2"/>
  <c r="T1346" i="2"/>
  <c r="R150" i="2"/>
  <c r="BK479" i="2"/>
  <c r="J479" i="2" s="1"/>
  <c r="J64" i="2" s="1"/>
  <c r="T682" i="2"/>
  <c r="T918" i="2"/>
  <c r="R1139" i="2"/>
  <c r="BK1346" i="2"/>
  <c r="J1346" i="2" s="1"/>
  <c r="J78" i="2" s="1"/>
  <c r="BK1452" i="2"/>
  <c r="J1452" i="2" s="1"/>
  <c r="J80" i="2" s="1"/>
  <c r="BK102" i="2"/>
  <c r="J102" i="2" s="1"/>
  <c r="J61" i="2" s="1"/>
  <c r="T102" i="2"/>
  <c r="P498" i="2"/>
  <c r="R629" i="2"/>
  <c r="T1012" i="2"/>
  <c r="BK1375" i="2"/>
  <c r="J1375" i="2"/>
  <c r="J79" i="2"/>
  <c r="T330" i="2"/>
  <c r="BK629" i="2"/>
  <c r="J629" i="2" s="1"/>
  <c r="J69" i="2" s="1"/>
  <c r="P682" i="2"/>
  <c r="P918" i="2"/>
  <c r="P1139" i="2"/>
  <c r="T1375" i="2"/>
  <c r="R754" i="2"/>
  <c r="T979" i="2"/>
  <c r="R1252" i="2"/>
  <c r="R1346" i="2"/>
  <c r="P1452" i="2"/>
  <c r="P102" i="2"/>
  <c r="P101" i="2" s="1"/>
  <c r="R102" i="2"/>
  <c r="R101" i="2" s="1"/>
  <c r="BK498" i="2"/>
  <c r="J498" i="2"/>
  <c r="J68" i="2" s="1"/>
  <c r="P629" i="2"/>
  <c r="BK918" i="2"/>
  <c r="J918" i="2"/>
  <c r="J73" i="2"/>
  <c r="R979" i="2"/>
  <c r="P1252" i="2"/>
  <c r="P1346" i="2"/>
  <c r="R1452" i="2"/>
  <c r="BK150" i="2"/>
  <c r="J150" i="2"/>
  <c r="J62" i="2"/>
  <c r="T498" i="2"/>
  <c r="BK754" i="2"/>
  <c r="J754" i="2" s="1"/>
  <c r="J72" i="2" s="1"/>
  <c r="R1012" i="2"/>
  <c r="R1375" i="2"/>
  <c r="T1452" i="2"/>
  <c r="BK745" i="2"/>
  <c r="J745" i="2" s="1"/>
  <c r="J71" i="2" s="1"/>
  <c r="BK491" i="2"/>
  <c r="J491" i="2"/>
  <c r="J65" i="2" s="1"/>
  <c r="BK495" i="2"/>
  <c r="J495" i="2" s="1"/>
  <c r="J67" i="2" s="1"/>
  <c r="J94" i="2"/>
  <c r="BE600" i="2"/>
  <c r="BE630" i="2"/>
  <c r="BE703" i="2"/>
  <c r="BE733" i="2"/>
  <c r="BE888" i="2"/>
  <c r="BE947" i="2"/>
  <c r="BE965" i="2"/>
  <c r="BE973" i="2"/>
  <c r="E48" i="2"/>
  <c r="BE177" i="2"/>
  <c r="BE338" i="2"/>
  <c r="BE484" i="2"/>
  <c r="BE561" i="2"/>
  <c r="BE608" i="2"/>
  <c r="BE643" i="2"/>
  <c r="BE678" i="2"/>
  <c r="BE710" i="2"/>
  <c r="BE804" i="2"/>
  <c r="BE861" i="2"/>
  <c r="BE905" i="2"/>
  <c r="BE930" i="2"/>
  <c r="BE307" i="2"/>
  <c r="BE422" i="2"/>
  <c r="BE577" i="2"/>
  <c r="BE780" i="2"/>
  <c r="BE802" i="2"/>
  <c r="BE924" i="2"/>
  <c r="BE941" i="2"/>
  <c r="BE955" i="2"/>
  <c r="BE967" i="2"/>
  <c r="BE1013" i="2"/>
  <c r="BE1395" i="2"/>
  <c r="BE245" i="2"/>
  <c r="BE550" i="2"/>
  <c r="BE681" i="2"/>
  <c r="BE744" i="2"/>
  <c r="BE778" i="2"/>
  <c r="BE879" i="2"/>
  <c r="BE943" i="2"/>
  <c r="BE980" i="2"/>
  <c r="BE1019" i="2"/>
  <c r="BE1135" i="2"/>
  <c r="BE1257" i="2"/>
  <c r="BE1291" i="2"/>
  <c r="BE151" i="2"/>
  <c r="BE326" i="2"/>
  <c r="BE397" i="2"/>
  <c r="BE446" i="2"/>
  <c r="BE492" i="2"/>
  <c r="BE666" i="2"/>
  <c r="BE746" i="2"/>
  <c r="BE807" i="2"/>
  <c r="BE845" i="2"/>
  <c r="BE919" i="2"/>
  <c r="BE935" i="2"/>
  <c r="BE949" i="2"/>
  <c r="BE959" i="2"/>
  <c r="BE963" i="2"/>
  <c r="BE981" i="2"/>
  <c r="BE1080" i="2"/>
  <c r="BE1245" i="2"/>
  <c r="BE1317" i="2"/>
  <c r="BE1344" i="2"/>
  <c r="BE103" i="2"/>
  <c r="BE114" i="2"/>
  <c r="BE296" i="2"/>
  <c r="BE444" i="2"/>
  <c r="BE473" i="2"/>
  <c r="BE574" i="2"/>
  <c r="BE638" i="2"/>
  <c r="BE675" i="2"/>
  <c r="BE823" i="2"/>
  <c r="BE933" i="2"/>
  <c r="BE957" i="2"/>
  <c r="BE984" i="2"/>
  <c r="BE1015" i="2"/>
  <c r="BE1107" i="2"/>
  <c r="BE1340" i="2"/>
  <c r="BE1356" i="2"/>
  <c r="BE1379" i="2"/>
  <c r="BE117" i="2"/>
  <c r="BE270" i="2"/>
  <c r="BE322" i="2"/>
  <c r="BE342" i="2"/>
  <c r="BE427" i="2"/>
  <c r="BE482" i="2"/>
  <c r="BE486" i="2"/>
  <c r="BE499" i="2"/>
  <c r="BE549" i="2"/>
  <c r="BE595" i="2"/>
  <c r="BE628" i="2"/>
  <c r="BE674" i="2"/>
  <c r="BE721" i="2"/>
  <c r="BE1083" i="2"/>
  <c r="BE106" i="2"/>
  <c r="BE199" i="2"/>
  <c r="BE331" i="2"/>
  <c r="BE413" i="2"/>
  <c r="BE448" i="2"/>
  <c r="BE480" i="2"/>
  <c r="BE575" i="2"/>
  <c r="BE605" i="2"/>
  <c r="BE626" i="2"/>
  <c r="BE633" i="2"/>
  <c r="BE683" i="2"/>
  <c r="BE736" i="2"/>
  <c r="BE914" i="2"/>
  <c r="BE977" i="2"/>
  <c r="BE1137" i="2"/>
  <c r="BE1142" i="2"/>
  <c r="BE1144" i="2"/>
  <c r="BE1146" i="2"/>
  <c r="BE1148" i="2"/>
  <c r="BE1176" i="2"/>
  <c r="BE1208" i="2"/>
  <c r="BE1211" i="2"/>
  <c r="BE1253" i="2"/>
  <c r="F55" i="2"/>
  <c r="BE109" i="2"/>
  <c r="BE171" i="2"/>
  <c r="BE314" i="2"/>
  <c r="BE417" i="2"/>
  <c r="BE533" i="2"/>
  <c r="BE579" i="2"/>
  <c r="BE951" i="2"/>
  <c r="BE971" i="2"/>
  <c r="BE1017" i="2"/>
  <c r="BE1055" i="2"/>
  <c r="BE122" i="2"/>
  <c r="BE305" i="2"/>
  <c r="BE472" i="2"/>
  <c r="BE511" i="2"/>
  <c r="BE694" i="2"/>
  <c r="BE766" i="2"/>
  <c r="BE848" i="2"/>
  <c r="BE939" i="2"/>
  <c r="BE945" i="2"/>
  <c r="BE127" i="2"/>
  <c r="BE302" i="2"/>
  <c r="BE335" i="2"/>
  <c r="BE431" i="2"/>
  <c r="BE496" i="2"/>
  <c r="BE650" i="2"/>
  <c r="BE755" i="2"/>
  <c r="BE782" i="2"/>
  <c r="BE826" i="2"/>
  <c r="BE903" i="2"/>
  <c r="BE937" i="2"/>
  <c r="BE953" i="2"/>
  <c r="BE1105" i="2"/>
  <c r="BE1250" i="2"/>
  <c r="BE1320" i="2"/>
  <c r="BE1342" i="2"/>
  <c r="BE1358" i="2"/>
  <c r="BE1376" i="2"/>
  <c r="BE1453" i="2"/>
  <c r="BE1454" i="2"/>
  <c r="BE1455" i="2"/>
  <c r="BE1456" i="2"/>
  <c r="BE1461" i="2"/>
  <c r="BE1462" i="2"/>
  <c r="BE1463" i="2"/>
  <c r="BE280" i="2"/>
  <c r="BE343" i="2"/>
  <c r="BE489" i="2"/>
  <c r="BE676" i="2"/>
  <c r="BE885" i="2"/>
  <c r="BE916" i="2"/>
  <c r="BE961" i="2"/>
  <c r="BE969" i="2"/>
  <c r="BE975" i="2"/>
  <c r="BE1010" i="2"/>
  <c r="BE1133" i="2"/>
  <c r="BE1140" i="2"/>
  <c r="BE1248" i="2"/>
  <c r="BE1255" i="2"/>
  <c r="BE1347" i="2"/>
  <c r="BE1354" i="2"/>
  <c r="F37" i="2"/>
  <c r="BD55" i="1" s="1"/>
  <c r="BD54" i="1" s="1"/>
  <c r="W33" i="1" s="1"/>
  <c r="J34" i="2"/>
  <c r="AW55" i="1" s="1"/>
  <c r="F35" i="2"/>
  <c r="BB55" i="1" s="1"/>
  <c r="BB54" i="1" s="1"/>
  <c r="AX54" i="1" s="1"/>
  <c r="F34" i="2"/>
  <c r="BA55" i="1" s="1"/>
  <c r="BA54" i="1" s="1"/>
  <c r="W30" i="1" s="1"/>
  <c r="F36" i="2"/>
  <c r="BC55" i="1" s="1"/>
  <c r="BC54" i="1" s="1"/>
  <c r="AY54" i="1" s="1"/>
  <c r="T494" i="2" l="1"/>
  <c r="T100" i="2" s="1"/>
  <c r="R494" i="2"/>
  <c r="P494" i="2"/>
  <c r="P100" i="2" s="1"/>
  <c r="AU55" i="1" s="1"/>
  <c r="AU54" i="1" s="1"/>
  <c r="R100" i="2"/>
  <c r="T101" i="2"/>
  <c r="BK494" i="2"/>
  <c r="J494" i="2"/>
  <c r="J66" i="2" s="1"/>
  <c r="BK101" i="2"/>
  <c r="J101" i="2" s="1"/>
  <c r="J60" i="2" s="1"/>
  <c r="W31" i="1"/>
  <c r="AW54" i="1"/>
  <c r="AK30" i="1"/>
  <c r="W32" i="1"/>
  <c r="J33" i="2"/>
  <c r="AV55" i="1" s="1"/>
  <c r="AT55" i="1" s="1"/>
  <c r="F33" i="2"/>
  <c r="AZ55" i="1" s="1"/>
  <c r="AZ54" i="1" s="1"/>
  <c r="W29" i="1" s="1"/>
  <c r="BK100" i="2" l="1"/>
  <c r="J100" i="2" s="1"/>
  <c r="J30" i="2" s="1"/>
  <c r="AG55" i="1" s="1"/>
  <c r="AG54" i="1" s="1"/>
  <c r="AK26" i="1" s="1"/>
  <c r="AV54" i="1"/>
  <c r="AK29" i="1"/>
  <c r="J39" i="2" l="1"/>
  <c r="J59" i="2"/>
  <c r="AN55" i="1"/>
  <c r="AK35" i="1"/>
  <c r="AT54" i="1"/>
  <c r="AN54" i="1" s="1"/>
</calcChain>
</file>

<file path=xl/sharedStrings.xml><?xml version="1.0" encoding="utf-8"?>
<sst xmlns="http://schemas.openxmlformats.org/spreadsheetml/2006/main" count="13256" uniqueCount="1980">
  <si>
    <t>Export Komplet</t>
  </si>
  <si>
    <t>VZ</t>
  </si>
  <si>
    <t>2.0</t>
  </si>
  <si>
    <t>ZAMOK</t>
  </si>
  <si>
    <t>False</t>
  </si>
  <si>
    <t>{98c48f12-c0c2-4c24-ac64-4923d9aea60f}</t>
  </si>
  <si>
    <t>0,01</t>
  </si>
  <si>
    <t>21</t>
  </si>
  <si>
    <t>15</t>
  </si>
  <si>
    <t>REKAPITULACE STAVBY</t>
  </si>
  <si>
    <t>v ---  níže se nacházejí doplnkové a pomocné údaje k sestavám  --- v</t>
  </si>
  <si>
    <t>Návod na vyplnění</t>
  </si>
  <si>
    <t>0,001</t>
  </si>
  <si>
    <t>Kód:</t>
  </si>
  <si>
    <t>2131_DVZ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</si>
  <si>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</si>
  <si>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</si>
  <si>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a modernizace LDN - stanice A</t>
  </si>
  <si>
    <t>KSO:</t>
  </si>
  <si>
    <t>801 1</t>
  </si>
  <si>
    <t>CC-CZ:</t>
  </si>
  <si>
    <t>1264</t>
  </si>
  <si>
    <t>Místo:</t>
  </si>
  <si>
    <t>Česká Lípa</t>
  </si>
  <si>
    <t>Datum:</t>
  </si>
  <si>
    <t>19. 7. 2021</t>
  </si>
  <si>
    <t>CZ-CPV:</t>
  </si>
  <si>
    <t>45000000-7</t>
  </si>
  <si>
    <t>CZ-CPA:</t>
  </si>
  <si>
    <t>41.00.49</t>
  </si>
  <si>
    <t>Zadavatel:</t>
  </si>
  <si>
    <t>IČ:</t>
  </si>
  <si>
    <t>27283518</t>
  </si>
  <si>
    <t>Nemocnice s poliklinikou Česká Lípa,a.s.</t>
  </si>
  <si>
    <t>DIČ:</t>
  </si>
  <si>
    <t>CZ27283518</t>
  </si>
  <si>
    <t>Uchazeč:</t>
  </si>
  <si>
    <t>Vyplň údaj</t>
  </si>
  <si>
    <t>Projektant:</t>
  </si>
  <si>
    <t>25410482</t>
  </si>
  <si>
    <t>STORING spol. s r.o.</t>
  </si>
  <si>
    <t>CZ25410482</t>
  </si>
  <si>
    <t>True</t>
  </si>
  <si>
    <t>Zpracovatel:</t>
  </si>
  <si>
    <t/>
  </si>
  <si>
    <t>Miroslav Morávek</t>
  </si>
  <si>
    <t>Poznámka:</t>
  </si>
  <si>
    <t xml:space="preserv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 Výkaz výměr je zpracován dle dokumentace pro výběr zhotovitele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</si>
  <si>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</si>
  <si>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</si>
  <si>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</si>
  <si>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</si>
  <si>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</si>
  <si>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</si>
  <si>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</si>
  <si>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</si>
  <si>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</si>
  <si>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</si>
  <si>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</si>
  <si>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</si>
  <si>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</si>
  <si>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</si>
  <si>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</si>
  <si>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</si>
  <si>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</si>
  <si>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</si>
  <si>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</si>
  <si>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</si>
  <si>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</si>
  <si>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</si>
  <si>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</si>
  <si>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</si>
  <si>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</si>
  <si>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</si>
  <si>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</si>
  <si>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</si>
  <si>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</si>
  <si>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</si>
  <si>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</si>
  <si>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</si>
  <si>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</si>
  <si>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</si>
  <si>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</si>
  <si>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</si>
  <si>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</si>
  <si>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</si>
  <si>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</si>
  <si>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D1.01.100</t>
  </si>
  <si>
    <t>Oprava a modernizace lůžkové stanice A</t>
  </si>
  <si>
    <t>STA</t>
  </si>
  <si>
    <t>1</t>
  </si>
  <si>
    <t>{0352a504-50c4-47a7-9f43-3c9fafb8a067}</t>
  </si>
  <si>
    <t>2</t>
  </si>
  <si>
    <t>KRYCÍ LIST SOUPISU PRACÍ</t>
  </si>
  <si>
    <t>Objekt:</t>
  </si>
  <si>
    <t>D1.01.100 - Oprava a modernizace lůžkové stanice A</t>
  </si>
  <si>
    <t>REKAPITULACE ČLENĚNÍ SOUPISU PRACÍ</t>
  </si>
  <si>
    <t>Kód dílu - Popis</t>
  </si>
  <si>
    <t>Cena celkem [CZK]</t>
  </si>
  <si>
    <t>-1</t>
  </si>
  <si>
    <t>HSV -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</si>
  <si>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</si>
  <si>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</si>
  <si>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</si>
  <si>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</si>
  <si>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</si>
  <si>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</si>
  <si>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722 - Zdravotechnika - vnitřní vodovod</t>
  </si>
  <si>
    <t xml:space="preserve">    725 - Zdravotechnika - zařizovací předměty</t>
  </si>
  <si>
    <t xml:space="preserve">    741 - Elektroinstalace - silnoproud</t>
  </si>
  <si>
    <t xml:space="preserve">    742 - Elektroinstalace - slaboproud</t>
  </si>
  <si>
    <t xml:space="preserve">    751 - Vzduchotechnika</t>
  </si>
  <si>
    <t xml:space="preserve">    763 - Konstrukce suché výstavby</t>
  </si>
  <si>
    <t xml:space="preserve">    766 - Konstrukce truhlářské - včetně přesunu </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</si>
  <si>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</si>
  <si>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</si>
  <si>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</si>
  <si>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</si>
  <si>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</si>
  <si>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</si>
  <si>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VRN - Vedlejší a ostatní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</si>
  <si>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</si>
  <si>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</si>
  <si>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</si>
  <si>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</si>
  <si>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</si>
  <si>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</si>
  <si>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</si>
  <si>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</si>
  <si>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</si>
  <si>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</si>
  <si>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</si>
  <si>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</si>
  <si>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</si>
  <si>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</si>
  <si>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</si>
  <si>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3</t>
  </si>
  <si>
    <t>Svislé a kompletní konstrukce</t>
  </si>
  <si>
    <t>K</t>
  </si>
  <si>
    <t>317168011</t>
  </si>
  <si>
    <t>Překlad keramický plochý š 115 mm dl 1000 mm</t>
  </si>
  <si>
    <t>kus</t>
  </si>
  <si>
    <t>4</t>
  </si>
  <si>
    <t>-156340720</t>
  </si>
  <si>
    <t>Online PSC</t>
  </si>
  <si>
    <t>https://podminky.urs.cz/item/CS_URS_2021_02/317168011</t>
  </si>
  <si>
    <t>VV</t>
  </si>
  <si>
    <t>"D04" 2,00</t>
  </si>
  <si>
    <t>317168012</t>
  </si>
  <si>
    <t>Překlad keramický plochý š 115 mm dl 1250 mm</t>
  </si>
  <si>
    <t>-368852399</t>
  </si>
  <si>
    <t>https://podminky.urs.cz/item/CS_URS_2021_02/317168012</t>
  </si>
  <si>
    <t>"D06"   1,00</t>
  </si>
  <si>
    <t>317168013</t>
  </si>
  <si>
    <t>Překlad keramický plochý š 115 mm dl 1500 mm</t>
  </si>
  <si>
    <t>-248074954</t>
  </si>
  <si>
    <t>https://podminky.urs.cz/item/CS_URS_2021_02/317168013</t>
  </si>
  <si>
    <t>"D01"   2,00</t>
  </si>
  <si>
    <t>"DK1"   2,00</t>
  </si>
  <si>
    <t>Součet</t>
  </si>
  <si>
    <t>317168021</t>
  </si>
  <si>
    <t>Překlad keramický plochý š 145 mm dl 1000 mm</t>
  </si>
  <si>
    <t>1563163551</t>
  </si>
  <si>
    <t>https://podminky.urs.cz/item/CS_URS_2021_02/317168021</t>
  </si>
  <si>
    <t>"koupelny+WC"   10,00</t>
  </si>
  <si>
    <t>5</t>
  </si>
  <si>
    <t>342241122</t>
  </si>
  <si>
    <t>Přizdívky jednoduché z cihel nebo příčkovek pálených na maltu MVC</t>
  </si>
  <si>
    <t>m2</t>
  </si>
  <si>
    <t>-1937028728</t>
  </si>
  <si>
    <t>https://podminky.urs.cz/item/CS_URS_2021_02/342241122</t>
  </si>
  <si>
    <t>"ČM I-949" 5,00*3,10</t>
  </si>
  <si>
    <t>"WC I-962b" 1,25*1,50</t>
  </si>
  <si>
    <t>6</t>
  </si>
  <si>
    <t>340236212</t>
  </si>
  <si>
    <t>Zazdívka otvorů v příčkách nebo stěnách cihlami plnými pálenými plochy do 0,09 m2, tloušťky do 150 mm</t>
  </si>
  <si>
    <t>-1775626735</t>
  </si>
  <si>
    <t>https://podminky.urs.cz/item/CS_URS_2021_02/340236212</t>
  </si>
  <si>
    <t>Otvory do šachet</t>
  </si>
  <si>
    <t>22</t>
  </si>
  <si>
    <t>7</t>
  </si>
  <si>
    <t>340239212</t>
  </si>
  <si>
    <t>Zazdívka otvorů v příčkách nebo stěnách pl přes 1 do 4 m2 cihlami plnými tl přes 100 mm</t>
  </si>
  <si>
    <t>534646921</t>
  </si>
  <si>
    <t>https://podminky.urs.cz/item/CS_URS_2021_02/340239212</t>
  </si>
  <si>
    <t>" Nový stav  D1.01.100 - 101"</t>
  </si>
  <si>
    <t>"I-901     chodba    "         1,00*3,10   -0,70*1,97</t>
  </si>
  <si>
    <t>"I-902     pokoj 4L "          1,70*3,10   -0,70*1,97</t>
  </si>
  <si>
    <t>"I-902b koup"                   0,50*3,10</t>
  </si>
  <si>
    <t>"I-906    pokoj 1L "           (1,40+0,50)*3,10   -1,10*1,97</t>
  </si>
  <si>
    <t>"I-907    pokoj 1L "            (1,40+0,50)*3,10   -1,10*1,97</t>
  </si>
  <si>
    <t>"I-908a  koupelna "          1,83*3,10   -0,80*1,97</t>
  </si>
  <si>
    <t>"I-908b  WC "                     4,097</t>
  </si>
  <si>
    <t>"I-909a  koupelna  "        4,097</t>
  </si>
  <si>
    <t>"I-909b  WC  "                    4,097</t>
  </si>
  <si>
    <t>"I-910a  koupelna "         4,097</t>
  </si>
  <si>
    <t>"I-910b  WC "                    4,097</t>
  </si>
  <si>
    <t>"I-911a  koupelna "        4,097</t>
  </si>
  <si>
    <t>"I-911b  WC "                    4,097</t>
  </si>
  <si>
    <t>"I-912a  koupelna  "       4,097</t>
  </si>
  <si>
    <t>"I-912b  WC "                    4,097</t>
  </si>
  <si>
    <t>"I-923   pokoj 4L"            1,70*3,10   -1,10*1,97</t>
  </si>
  <si>
    <t>"I-955   WC Ž  "                1,50*3,10   -0,80*1,97</t>
  </si>
  <si>
    <t>"I-958  Centr. koup "     0,90*3,10</t>
  </si>
  <si>
    <t>"I-962b +c WC  "             2,60*3,10   -(0,90+0,80)*1,97</t>
  </si>
  <si>
    <t>Úpravy povrchů, podlahy a osazování výplní</t>
  </si>
  <si>
    <t>8</t>
  </si>
  <si>
    <t>611325421</t>
  </si>
  <si>
    <t>Oprava vnitřní vápenocementové štukové omítky stropů v rozsahu plochy do 30 %</t>
  </si>
  <si>
    <t>1793452378</t>
  </si>
  <si>
    <t>https://podminky.urs.cz/item/CS_URS_2021_02/611325421</t>
  </si>
  <si>
    <t>"I-902     pokoj 4L   "                    29,89</t>
  </si>
  <si>
    <t>"I-906    pokoj 1L  "                      14,23</t>
  </si>
  <si>
    <t>"I-907    pokoj 1L "                      15,34</t>
  </si>
  <si>
    <t>"I-913    pokoj 3L "                      24,32</t>
  </si>
  <si>
    <t>"I-914   pokoj 3L  "                      24,05</t>
  </si>
  <si>
    <t>"I-915   pokoj 3L "                      24,05</t>
  </si>
  <si>
    <t>"I-916   pokoj 3L  "                    24,05</t>
  </si>
  <si>
    <t>"I-917   pokoj 3L  "                      24,05</t>
  </si>
  <si>
    <t>"I-918   pokoj 3L  "                      24,05</t>
  </si>
  <si>
    <t>"I-919   pokoj 3L "                      24,05</t>
  </si>
  <si>
    <t>"I-920   pokoj 3L "                      24,05</t>
  </si>
  <si>
    <t>"I-921   pokoj 3L  "                      24,05</t>
  </si>
  <si>
    <t>"I-922   pokoj 3L "                      22,97</t>
  </si>
  <si>
    <t>"I-923   pokoj 4L   "                      29,69</t>
  </si>
  <si>
    <t>"II-908   pokoj 1L  "                     22,58</t>
  </si>
  <si>
    <t>"II-909   sesterna  "                     25,86</t>
  </si>
  <si>
    <t>9</t>
  </si>
  <si>
    <t>612325121</t>
  </si>
  <si>
    <t>Vápenocementová omítka rýh štuková ve stěnách, šířky rýhy do 150 mm</t>
  </si>
  <si>
    <t>-2092528650</t>
  </si>
  <si>
    <t>Dle drážkování</t>
  </si>
  <si>
    <t>"ZTI" 300*0,30</t>
  </si>
  <si>
    <t>"ESIL" 760*0,10</t>
  </si>
  <si>
    <t>"ESLB" 650*0,10</t>
  </si>
  <si>
    <t>10</t>
  </si>
  <si>
    <t>612325225</t>
  </si>
  <si>
    <t>Vápenocementová štuková omítka malých ploch přes 1 do 4 m2 na stěnách</t>
  </si>
  <si>
    <t>-1207210571</t>
  </si>
  <si>
    <t>https://podminky.urs.cz/item/CS_URS_2021_02/612325225</t>
  </si>
  <si>
    <t>"I-901     chodba    "         1,00</t>
  </si>
  <si>
    <t>"I-902     pokoj 4L "          2,00</t>
  </si>
  <si>
    <t>"I-906    pokoj 1L "          2,00</t>
  </si>
  <si>
    <t>"I-907    pokoj 1L "          2,00</t>
  </si>
  <si>
    <t>"I-908a  koupelna "        2,00</t>
  </si>
  <si>
    <t>"I-908b  WC "                    2,00</t>
  </si>
  <si>
    <t>"I-909a  koupelna  "        2,00</t>
  </si>
  <si>
    <t>"I-909b  WC  "                    2,00</t>
  </si>
  <si>
    <t>"I-910a  koupelna "         2,00</t>
  </si>
  <si>
    <t>"I-910b  WC "                    2,00</t>
  </si>
  <si>
    <t>"I-911a  koupelna "        2,00</t>
  </si>
  <si>
    <t>"I-911b  WC "                   2,00</t>
  </si>
  <si>
    <t>"I-912a  koupelna  "       2,00</t>
  </si>
  <si>
    <t>"I-912b  WC "                    2,00</t>
  </si>
  <si>
    <t>"I-923   pokoj 4L"            2,00</t>
  </si>
  <si>
    <t>"I-955   WC Ž  "                2,00</t>
  </si>
  <si>
    <t>"I-958  Centr. koup "     1,00</t>
  </si>
  <si>
    <t>"I-962b +c WC  "            2,00</t>
  </si>
  <si>
    <t>11</t>
  </si>
  <si>
    <t>612325421</t>
  </si>
  <si>
    <t>Oprava vnitřní vápenocementové štukové omítky stěn v rozsahu plochy do 30 %</t>
  </si>
  <si>
    <t>-1631888760</t>
  </si>
  <si>
    <t>https://podminky.urs.cz/item/CS_URS_2021_02/612325421</t>
  </si>
  <si>
    <t xml:space="preserve">"I-901     chodba  "            </t>
  </si>
  <si>
    <t xml:space="preserve">   (28,50+5,20+7,00*2)*2*2,55</t>
  </si>
  <si>
    <t xml:space="preserve">   -(1,10*7+0,90*5+0,80+0,70)*1,97</t>
  </si>
  <si>
    <t xml:space="preserve">"I-902     pokoj 4L   "            </t>
  </si>
  <si>
    <t xml:space="preserve">   (6,25+4,20+3,40+0,70+1,50)*3,10   -1,10*1,97</t>
  </si>
  <si>
    <t xml:space="preserve">"I-906  pokoj 1L  "                </t>
  </si>
  <si>
    <t xml:space="preserve">   (3,445+6,60+3,20)*3,10   </t>
  </si>
  <si>
    <t xml:space="preserve">   -1,5*1,80   -0,80*2,00</t>
  </si>
  <si>
    <t xml:space="preserve">"I-907    pokoj 1L  "         </t>
  </si>
  <si>
    <t xml:space="preserve">  41,060-4,30</t>
  </si>
  <si>
    <t xml:space="preserve">"I-908    předsíň    "       </t>
  </si>
  <si>
    <t xml:space="preserve">   2,915*2*2,70       -1,10*3*1,97</t>
  </si>
  <si>
    <t>"I-909    předsíň    "         9,24</t>
  </si>
  <si>
    <t>"I-910    předsíň  "          9,24</t>
  </si>
  <si>
    <t>"I-911    předsíň       "     9,24</t>
  </si>
  <si>
    <t>"I-912   předsíň     "        9,24</t>
  </si>
  <si>
    <t xml:space="preserve">"I-913    pokoj 3L   "    </t>
  </si>
  <si>
    <t xml:space="preserve">   (3,475+7,10)*2*3,10   -1,10*1,97  </t>
  </si>
  <si>
    <t xml:space="preserve">  -1,5*1,80   -0,80*2,00</t>
  </si>
  <si>
    <t>"I-914   pokoj 3L  "                  63,398-4,30</t>
  </si>
  <si>
    <t>"I-915   pokoj 3L  "                  59,098</t>
  </si>
  <si>
    <t>"I-916   pokoj 3L "                   59,098</t>
  </si>
  <si>
    <t>"I-917   pokoj 3L"                    59,098</t>
  </si>
  <si>
    <t>"I-918   pokoj 3L"                     59,098</t>
  </si>
  <si>
    <t>"I-919   pokoj 3L"                    59,098</t>
  </si>
  <si>
    <t>"I-920   pokoj 3L "                  59,098</t>
  </si>
  <si>
    <t>"I-921   pokoj 3L  "                 59,098</t>
  </si>
  <si>
    <t xml:space="preserve">"I-922   pokoj 3L "                  59,098  </t>
  </si>
  <si>
    <t xml:space="preserve">"I-923   pokoj 4L "           </t>
  </si>
  <si>
    <t xml:space="preserve">"I-962c  předsíň"                    </t>
  </si>
  <si>
    <t xml:space="preserve">   (0,50+3,30)*3,10    </t>
  </si>
  <si>
    <t xml:space="preserve">"I-964   sklad prádl   "              </t>
  </si>
  <si>
    <t xml:space="preserve">   (1,70+3,275)*2*3,10   -1,10*1,97</t>
  </si>
  <si>
    <t xml:space="preserve">"II-907 čaj. kuch.  "                          </t>
  </si>
  <si>
    <t xml:space="preserve">   (3,13+3,17)*2*3,10    -0,90*1,97</t>
  </si>
  <si>
    <t xml:space="preserve">"II-908   pokoj 1L  "        </t>
  </si>
  <si>
    <t xml:space="preserve">   (3,34+7,35)*2*3,10    -0,90*1,97</t>
  </si>
  <si>
    <t xml:space="preserve">   -3,20*1,80</t>
  </si>
  <si>
    <t>"II-909 "                              64,505-5,76</t>
  </si>
  <si>
    <t>"II-931 "   (22,50+0,99+0,30)*2*2,55</t>
  </si>
  <si>
    <t xml:space="preserve">   -(1,10*4+0,90*4+0,80)*1,97</t>
  </si>
  <si>
    <t>12</t>
  </si>
  <si>
    <t>612331121</t>
  </si>
  <si>
    <t>Cementová omítka hladká jednovrstvá vnitřních stěn nanášená ručně</t>
  </si>
  <si>
    <t>-1796391051</t>
  </si>
  <si>
    <t>https://podminky.urs.cz/item/CS_URS_2021_02/612331121</t>
  </si>
  <si>
    <t xml:space="preserve">"I-902b  koupelna  "   (2,50+0,60)*2,50   </t>
  </si>
  <si>
    <t xml:space="preserve">"I-904    koupelna "     (1,635+3,00)*2,50  </t>
  </si>
  <si>
    <t>"I-905    koupelna"      11,588</t>
  </si>
  <si>
    <t>"I-908a  koupelna "     (1,72+1,83)*2*2,50   -0,80*1,97</t>
  </si>
  <si>
    <t>"I-908b  WC "                16,174</t>
  </si>
  <si>
    <t>"I-909a  koupelna   "   16,174</t>
  </si>
  <si>
    <t>"I-909b  WC  "               16,174</t>
  </si>
  <si>
    <t>"I-910a  koupelna  "   16,174</t>
  </si>
  <si>
    <t>"I-910b  WC "                16,174</t>
  </si>
  <si>
    <t>"I-911a  koupelna   "   16,174</t>
  </si>
  <si>
    <t>"I-911b  WC  "                16,174</t>
  </si>
  <si>
    <t>"I-912a  koupelna  "    16,174</t>
  </si>
  <si>
    <t>"I-912b  WC "                16,174</t>
  </si>
  <si>
    <t xml:space="preserve">"I-923b koupelna "    (2,50+0,60)*2,50  </t>
  </si>
  <si>
    <t>"I-949   čistící M.  "     (2,60+6,70)*2*2,50    -0,90*1,97*2</t>
  </si>
  <si>
    <t>"I-951   úklid "             (1,40+1,60)*2*2,50    -0,90*1,97</t>
  </si>
  <si>
    <t>"I-955   WC Ž   "           (1,40+1,93)*2*2,50   -(0,80+0,70*2)*1,97</t>
  </si>
  <si>
    <t>"I-958  Centr. koup " (3,28+5,73)*2*2,50   -1,10*1,97</t>
  </si>
  <si>
    <t>"I-962   sklad              (3,70+3,25)*2*2,50   -1,10*1,97"</t>
  </si>
  <si>
    <t xml:space="preserve">"I-962a  WC M  "        1,10*2,50   </t>
  </si>
  <si>
    <t xml:space="preserve">"I-962b  WC Imob  " (1,00+2,15)*2,50   </t>
  </si>
  <si>
    <t>13</t>
  </si>
  <si>
    <t>619991011</t>
  </si>
  <si>
    <t>Obalení konstrukcí a prvků fólií přilepenou lepící páskou</t>
  </si>
  <si>
    <t>379000291</t>
  </si>
  <si>
    <t>Okna a balkonové dveře pokoje</t>
  </si>
  <si>
    <t>(3,30*1,8+1,1*1,0)*14</t>
  </si>
  <si>
    <t>Okna pokojů bez balkon dveří</t>
  </si>
  <si>
    <t>1,50*2,20*4</t>
  </si>
  <si>
    <t>Automatické dveře - oboustranně</t>
  </si>
  <si>
    <t>2,50*3,10*2</t>
  </si>
  <si>
    <t>Slaboporud, Mediplany, ostatní</t>
  </si>
  <si>
    <t>50</t>
  </si>
  <si>
    <t>14</t>
  </si>
  <si>
    <t>631311224</t>
  </si>
  <si>
    <t>Mazanina z betonu prostého se zvýšenými nároky na prostředí tl. přes 80 do 120 mm tř. C 25/30</t>
  </si>
  <si>
    <t>m3</t>
  </si>
  <si>
    <t>16</t>
  </si>
  <si>
    <t>-694010135</t>
  </si>
  <si>
    <t>https://podminky.urs.cz/item/CS_URS_2021_02/631311224</t>
  </si>
  <si>
    <t>Koupelny</t>
  </si>
  <si>
    <t>"I-923b" (2,19+0,15)*(2,50+2*0,15)*0,10</t>
  </si>
  <si>
    <t>"I-902b" (2,19+0,15)*(2,50+2*0,15)*0,10</t>
  </si>
  <si>
    <t>"I-904" 1,75*3,15+0,20*0,5*0,10</t>
  </si>
  <si>
    <t>"I-905" 1,75*3,15+0,20*0,5*0,10</t>
  </si>
  <si>
    <t>"I-908a+b" 1,95*1,85*2*0,10</t>
  </si>
  <si>
    <t>"I-909a+b" 1,95*1,85*2*0,10</t>
  </si>
  <si>
    <t>"I-910a+b" 1,95*1,85*2*0,10</t>
  </si>
  <si>
    <t>"I-911a+b" 1,95*1,85*2*0,10</t>
  </si>
  <si>
    <t>"I-912a+b" 1,95*1,85*2*0,10</t>
  </si>
  <si>
    <t>"I-962a+b+c"3,710*3,45*0,10</t>
  </si>
  <si>
    <t>"I-955" 3,20*1,95*0,10</t>
  </si>
  <si>
    <t>"I-949" 5,00*0,20*0,10</t>
  </si>
  <si>
    <t>631312131</t>
  </si>
  <si>
    <t>Doplnění dosavadních mazanin prostým betonem s dodáním hmot, bez potěru, plochy jednotlivě přes 1 m2 do 4 m2 a tl. přes 80 mm</t>
  </si>
  <si>
    <t>-678891240</t>
  </si>
  <si>
    <t>https://podminky.urs.cz/item/CS_URS_2021_02/631312131</t>
  </si>
  <si>
    <t>"dobetonávka po řezání  bourání"</t>
  </si>
  <si>
    <t>"řezání" 57,0*0,1*0,1</t>
  </si>
  <si>
    <t>"bourání" 3,0</t>
  </si>
  <si>
    <t>631362021</t>
  </si>
  <si>
    <t>Výztuž mazanin ze svařovaných sítí z drátů typu KARI</t>
  </si>
  <si>
    <t>t</t>
  </si>
  <si>
    <t>-944359393</t>
  </si>
  <si>
    <t>https://podminky.urs.cz/item/CS_URS_2021_02/631362021</t>
  </si>
  <si>
    <t>17,970*0,25</t>
  </si>
  <si>
    <t>17</t>
  </si>
  <si>
    <t>642942111</t>
  </si>
  <si>
    <t>Osazování zárubní nebo rámů dveřních kovových do 2,5 m2 na MC</t>
  </si>
  <si>
    <t>480374313</t>
  </si>
  <si>
    <t>https://podminky.urs.cz/item/CS_URS_2021_02/642942111</t>
  </si>
  <si>
    <t>18</t>
  </si>
  <si>
    <t>M</t>
  </si>
  <si>
    <t>55331487</t>
  </si>
  <si>
    <t>zárubeň jednokřídlá ocelová pro zdění tl stěny 110-150mm rozměru 800/1970, 2100mm</t>
  </si>
  <si>
    <t>2051256205</t>
  </si>
  <si>
    <t>https://podminky.urs.cz/item/CS_URS_2021_02/55331487</t>
  </si>
  <si>
    <t>P</t>
  </si>
  <si>
    <t>Poznámka k položce:_x000D_
YH, YH s drážkou, YZP</t>
  </si>
  <si>
    <t>"I-955 WC"                1,00</t>
  </si>
  <si>
    <t>"I-962c předsíň"      1,00</t>
  </si>
  <si>
    <t>19</t>
  </si>
  <si>
    <t>55331489</t>
  </si>
  <si>
    <t>zárubeň jednokřídlá ocelová pro zdění tl stěny 110-150mm rozměru 1100/1970, 2100mm</t>
  </si>
  <si>
    <t>1695607108</t>
  </si>
  <si>
    <t>https://podminky.urs.cz/item/CS_URS_2021_02/55331489</t>
  </si>
  <si>
    <t>"I-902     pokoj "         1,00</t>
  </si>
  <si>
    <t>"I-906    pokoj 1L  "   1,00</t>
  </si>
  <si>
    <t>"I-907    pokoj 1L "    1,00</t>
  </si>
  <si>
    <t>"I-923   pokoj 4L "     1,00</t>
  </si>
  <si>
    <t>20</t>
  </si>
  <si>
    <t>55331488</t>
  </si>
  <si>
    <t>zárubeň jednokřídlá ocelová pro zdění tl stěny 110-150mm rozměru 900/1970, 2100mm</t>
  </si>
  <si>
    <t>-1395346957</t>
  </si>
  <si>
    <t>https://podminky.urs.cz/item/CS_URS_2021_02/55331488</t>
  </si>
  <si>
    <t>"I-962b"   1,00</t>
  </si>
  <si>
    <t>55331486</t>
  </si>
  <si>
    <t>zárubeň jednokřídlá ocelová pro zdění tl stěny 110-150mm rozměru 700/1970, 2100mm</t>
  </si>
  <si>
    <t>946811818</t>
  </si>
  <si>
    <t>https://podminky.urs.cz/item/CS_URS_2021_02/55331486</t>
  </si>
  <si>
    <t>"I-901     chodba  -EPS"     1,00</t>
  </si>
  <si>
    <t>Ostatní konstrukce a práce, bourání</t>
  </si>
  <si>
    <t>900-01</t>
  </si>
  <si>
    <t>PO ucpávky a objímky do šachet</t>
  </si>
  <si>
    <t>ks</t>
  </si>
  <si>
    <t>1579013</t>
  </si>
  <si>
    <t>"pokoje - 3 ucpávky / 1 soc zařízení" 3*14</t>
  </si>
  <si>
    <t>"zázemí - 3 ucpávky/šachta" 9*3</t>
  </si>
  <si>
    <t>23</t>
  </si>
  <si>
    <t>952901111</t>
  </si>
  <si>
    <t>Vyčištění budov bytové a občanské výstavby při výšce podlaží do 4 m</t>
  </si>
  <si>
    <t>675613215</t>
  </si>
  <si>
    <t>https://podminky.urs.cz/item/CS_URS_2021_02/952901111</t>
  </si>
  <si>
    <t>51,00*21,00</t>
  </si>
  <si>
    <t>24</t>
  </si>
  <si>
    <t>953942121</t>
  </si>
  <si>
    <t>Osazování ochranných úhelníků, kotvené lepením, materiál nerez</t>
  </si>
  <si>
    <t>2017566282</t>
  </si>
  <si>
    <t>https://podminky.urs.cz/item/CS_URS_2021_02/953942121</t>
  </si>
  <si>
    <t>"Chodba" 17</t>
  </si>
  <si>
    <t>25</t>
  </si>
  <si>
    <t>55301</t>
  </si>
  <si>
    <t>Ochranný úhelník hliníkový výšky L70/70 minimálně 2m</t>
  </si>
  <si>
    <t>-1299950985</t>
  </si>
  <si>
    <t>26</t>
  </si>
  <si>
    <t>962031133</t>
  </si>
  <si>
    <t>Bourání příček z cihel pálených na MVC tl do 150 mm</t>
  </si>
  <si>
    <t>2021239536</t>
  </si>
  <si>
    <t>https://podminky.urs.cz/item/CS_URS_2021_02/962031133</t>
  </si>
  <si>
    <t>"I-901    chodba "     1,00*3,10</t>
  </si>
  <si>
    <t>"I-902    pokoj 3L "   (2,20+2,10)*3,10   -1,10*1,97</t>
  </si>
  <si>
    <t>"I-904    předsíň "    1,50*3,10*2   -1,10*1,97*2</t>
  </si>
  <si>
    <t>"I-904a+b  sprcha"  (1,35*2+2,00)*3,10   -0,70*1,97</t>
  </si>
  <si>
    <t>"I-905    předsíň"     4,966</t>
  </si>
  <si>
    <t>"I-905a+b  sprcha "   13,191</t>
  </si>
  <si>
    <t>"I-906    pokoj 1L "    0,60*3,10*2</t>
  </si>
  <si>
    <t>"I-907    pokoj 1L "    3,720</t>
  </si>
  <si>
    <t>"I-908    předsíň "     0</t>
  </si>
  <si>
    <t>"I-908a  umývár. "   1,83*3,10   -0,70*1,97</t>
  </si>
  <si>
    <t>"I-908b+c  WC"         (1,72+1,83)*3,10   -0,70*2</t>
  </si>
  <si>
    <t>"I-909   předsíň  "      0</t>
  </si>
  <si>
    <t>"I-909a  umývár.  "   4,294</t>
  </si>
  <si>
    <t>"I-909b+c  WC  "       9,605</t>
  </si>
  <si>
    <t>"I-910   předsíň   "      0</t>
  </si>
  <si>
    <t>"I-910a  umývár. "   4,294</t>
  </si>
  <si>
    <t>"I-910b+c  WC  "      9,605</t>
  </si>
  <si>
    <t>"I-911   předsíň"          0</t>
  </si>
  <si>
    <t>"I-911a  umývár. "   4,294</t>
  </si>
  <si>
    <t>"I-911b+c  WC "       9,605</t>
  </si>
  <si>
    <t>"I-912  předsíň    "      0</t>
  </si>
  <si>
    <t>"I-912a  umývár. "   4,294</t>
  </si>
  <si>
    <t>"I-912b+c  WC "       9,605</t>
  </si>
  <si>
    <t>"I-913   pokoj 3L  "   0,60*3,10</t>
  </si>
  <si>
    <t>"I-914  pokoj 3L  "    1,860</t>
  </si>
  <si>
    <t>"I-915  pokoj 3L "     1,860</t>
  </si>
  <si>
    <t>"I-916  pokoj 3L "     1,860</t>
  </si>
  <si>
    <t>"I-917  pokoj 3L "     1,860</t>
  </si>
  <si>
    <t>"I-918  pokoj 3L"      1,860</t>
  </si>
  <si>
    <t>"I-919  pokoj 3L  "    1,860</t>
  </si>
  <si>
    <t>"I-920  pokoj 3L"     1,860</t>
  </si>
  <si>
    <t>"I-921  pokoj 3L "    1,860</t>
  </si>
  <si>
    <t>"I-922  pokoj 3L  "    1,860</t>
  </si>
  <si>
    <t>"I-923  pokoj 3L"     (2,20+2,10)*3,10   -1,10*1,97</t>
  </si>
  <si>
    <t>"I-949  čist.m "          0</t>
  </si>
  <si>
    <t>"I-950 sklad  "            0</t>
  </si>
  <si>
    <t>"I-951 úklid"               0</t>
  </si>
  <si>
    <t>"I-952 sklad "             0</t>
  </si>
  <si>
    <t>"I-955  WC "            1,40*3,10   -0,70*1,97</t>
  </si>
  <si>
    <t>"I-956  denní m."     0</t>
  </si>
  <si>
    <t>"I-958  koupelna "   0</t>
  </si>
  <si>
    <t>"I-959  umývárna "   0</t>
  </si>
  <si>
    <t>"I-960 -961 sprcha " (2,40+0,90)*3,10   -0,70*1,97</t>
  </si>
  <si>
    <t>"I-962  šatna  "        2,60*3,10   -0,80*1,97</t>
  </si>
  <si>
    <t>"I-962a  WC"            ( 2,00+2,80)*3,10   -0,80*1,97</t>
  </si>
  <si>
    <t>"I-962b sprcha "     (2,00+1,10)*3,10   -0,80*1,97</t>
  </si>
  <si>
    <t>"I-964  sklad p. "      0</t>
  </si>
  <si>
    <t>"II-907 kuchyňka"   0</t>
  </si>
  <si>
    <t>"II-908  pokoj 2L   "  0</t>
  </si>
  <si>
    <t>"II-909 denní m."    0</t>
  </si>
  <si>
    <t xml:space="preserve">"II-931 chodba"      </t>
  </si>
  <si>
    <t>27</t>
  </si>
  <si>
    <t>965042231</t>
  </si>
  <si>
    <t>Bourání mazanin betonových</t>
  </si>
  <si>
    <t>1224084371</t>
  </si>
  <si>
    <t>https://podminky.urs.cz/item/CS_URS_2021_02/965042231</t>
  </si>
  <si>
    <t>28</t>
  </si>
  <si>
    <t>965046111</t>
  </si>
  <si>
    <t>Broušení stávajících betonových podlah pro pokládku nových krytin</t>
  </si>
  <si>
    <t>743738655</t>
  </si>
  <si>
    <t>"Dlažba" 111,070</t>
  </si>
  <si>
    <t>"PVC" 622,53</t>
  </si>
  <si>
    <t>29</t>
  </si>
  <si>
    <t>968072455</t>
  </si>
  <si>
    <t>Vybourání dveřních zárubní</t>
  </si>
  <si>
    <t>-830303147</t>
  </si>
  <si>
    <t>"I-962" 0,80*1,97+0,80*1,97+0,80*1,97</t>
  </si>
  <si>
    <t>"I-961" 0,70*1,97</t>
  </si>
  <si>
    <t>"I-955" 0,70*1,97</t>
  </si>
  <si>
    <t>30</t>
  </si>
  <si>
    <t>971033331</t>
  </si>
  <si>
    <t>Vybourání otvorů do šachet ve zdivu z cihel nebo příčkovek z cihel pálených na maltu vápenocementovou plochy do 0,09 m2, tl. do 150 mm</t>
  </si>
  <si>
    <t>-710317895</t>
  </si>
  <si>
    <t>https://podminky.urs.cz/item/CS_URS_2021_02/971033331</t>
  </si>
  <si>
    <t>31</t>
  </si>
  <si>
    <t>974042533</t>
  </si>
  <si>
    <t>Vysekání rýh v betonové nebo jiné monolitické dlažbě s betonovým podkladem do hl. 50 mm a šířky do 100 mm</t>
  </si>
  <si>
    <t>m</t>
  </si>
  <si>
    <t>233314409</t>
  </si>
  <si>
    <t>https://podminky.urs.cz/item/CS_URS_2021_02/974042533</t>
  </si>
  <si>
    <t>5+5+5</t>
  </si>
  <si>
    <t>32</t>
  </si>
  <si>
    <t>977312112</t>
  </si>
  <si>
    <t>Řezání stávajících betonových mazanin s vyztužením hloubky přes 50 do 100 mm</t>
  </si>
  <si>
    <t>1525646189</t>
  </si>
  <si>
    <t>https://podminky.urs.cz/item/CS_URS_2021_02/977312112</t>
  </si>
  <si>
    <t>"I-902+923" (1,50+2,50)*2 + 0,6+5,0+0,6</t>
  </si>
  <si>
    <t>"I-904+905" (3,20+2,00)*2</t>
  </si>
  <si>
    <t>"I-908" 1,85*2</t>
  </si>
  <si>
    <t>"I-909" 1,85*2</t>
  </si>
  <si>
    <t>"I-910" 1,85*2</t>
  </si>
  <si>
    <t>"I-911" 1,85*2</t>
  </si>
  <si>
    <t>"I-912" 1,85*2</t>
  </si>
  <si>
    <t>"I-958" 1,00</t>
  </si>
  <si>
    <t>"I-949" 5,0</t>
  </si>
  <si>
    <t>"I-962"3,70</t>
  </si>
  <si>
    <t>33</t>
  </si>
  <si>
    <t>978011121</t>
  </si>
  <si>
    <t>Otlučení (osekání) vnitřní vápenné nebo vápenocementové omítky stropů v rozsahu do 30%</t>
  </si>
  <si>
    <t>-1821745700</t>
  </si>
  <si>
    <t>https://podminky.urs.cz/item/CS_URS_2021_02/978011121</t>
  </si>
  <si>
    <t>34</t>
  </si>
  <si>
    <t>978013121</t>
  </si>
  <si>
    <t>Otlučení (osekání) vnitřní vápenné nebo vápenocementové omítky stěn v rozsahu 30%</t>
  </si>
  <si>
    <t>1916618905</t>
  </si>
  <si>
    <t>https://podminky.urs.cz/item/CS_URS_2021_02/978013121</t>
  </si>
  <si>
    <t>35</t>
  </si>
  <si>
    <t>978021191</t>
  </si>
  <si>
    <t>Otlučení (osekání) cementových omítek vnitřních stěn v rozsahu do 100 %</t>
  </si>
  <si>
    <t>-712429171</t>
  </si>
  <si>
    <t>https://podminky.urs.cz/item/CS_URS_2021_02/978021191</t>
  </si>
  <si>
    <t>"I-902b  koupelna  "   (2,50+0,60)*2,50</t>
  </si>
  <si>
    <t xml:space="preserve">"I-904    koupelna "     (1,635+3,00)*0,50  </t>
  </si>
  <si>
    <t>"I-905    koupelna"      2,318</t>
  </si>
  <si>
    <t xml:space="preserve">"I-908a  koupelna "     (1,72*2+1,83)*0,50   </t>
  </si>
  <si>
    <t>"I-908b  WC "                2,635</t>
  </si>
  <si>
    <t>"I-909a  koupelna   "   2,635</t>
  </si>
  <si>
    <t>"I-909b  WC  "              2,635</t>
  </si>
  <si>
    <t>"I-910a  koupelna  "   2,635</t>
  </si>
  <si>
    <t>"I-910b  WC "               2,635</t>
  </si>
  <si>
    <t>"I-911a  koupelna   "   2,635</t>
  </si>
  <si>
    <t>"I-911b  WC  "               2,635</t>
  </si>
  <si>
    <t>"I-912a  koupelna  "    2,635</t>
  </si>
  <si>
    <t>"I-912b  WC "               2,635</t>
  </si>
  <si>
    <t>"I-923b koupelna "    (2,50+0,60)*2,50</t>
  </si>
  <si>
    <t xml:space="preserve">"I-949   čistící M.  "     (2,60+6,70)*2*0,50  </t>
  </si>
  <si>
    <t xml:space="preserve">"I-951   úklid "             (1,40+1,60)*2*0,50    </t>
  </si>
  <si>
    <t xml:space="preserve">"I-955   WC Ž   "           (3,20+1,93)*2*0,50  </t>
  </si>
  <si>
    <t>"I-958  Centr. koup " (3,28+5,73)*2*0,50</t>
  </si>
  <si>
    <t xml:space="preserve">"I-962a  WC M  "        1,00*0,50  </t>
  </si>
  <si>
    <t xml:space="preserve">"I-962b  WC Imob  " 3,15*0,50  </t>
  </si>
  <si>
    <t>36</t>
  </si>
  <si>
    <t>981-02</t>
  </si>
  <si>
    <t>D + M Hasící přístroj</t>
  </si>
  <si>
    <t>533543987</t>
  </si>
  <si>
    <t>37</t>
  </si>
  <si>
    <t>988-01</t>
  </si>
  <si>
    <t>D + M Obložení stěn lůžkových pokojů ochranným PVC pásem š. 300 mm ve výšce rámů postelí</t>
  </si>
  <si>
    <t>-1058029438</t>
  </si>
  <si>
    <t>"pokoj I-902+923" (4,15+4,50)*2</t>
  </si>
  <si>
    <t>"pokoj I-906+907" 3,13*2</t>
  </si>
  <si>
    <t>"pokoj I-913-922" (6,50+0,50)*10</t>
  </si>
  <si>
    <t>"pokoj II-908" 3,60</t>
  </si>
  <si>
    <t>997</t>
  </si>
  <si>
    <t>Přesun sutě</t>
  </si>
  <si>
    <t>38</t>
  </si>
  <si>
    <t>997013158</t>
  </si>
  <si>
    <t>Vnitrostaveništní doprava suti a vybouraných hmot pro budovy v přes 24 do 27 m s omezením mechanizace</t>
  </si>
  <si>
    <t>22108411</t>
  </si>
  <si>
    <t>https://podminky.urs.cz/item/CS_URS_2021_02/997013158</t>
  </si>
  <si>
    <t>39</t>
  </si>
  <si>
    <t>997013501</t>
  </si>
  <si>
    <t>Odvoz suti a vybouraných hmot na skládku nebo meziskládku do 1 km se složením</t>
  </si>
  <si>
    <t>-345199132</t>
  </si>
  <si>
    <t>https://podminky.urs.cz/item/CS_URS_2021_02/997013501</t>
  </si>
  <si>
    <t>40</t>
  </si>
  <si>
    <t>997013509</t>
  </si>
  <si>
    <t>Příplatek k odvozu suti a vybouraných hmot na skládku ZKD 1 km přes 1 km</t>
  </si>
  <si>
    <t>1219677861</t>
  </si>
  <si>
    <t>https://podminky.urs.cz/item/CS_URS_2021_02/997013509</t>
  </si>
  <si>
    <t>41</t>
  </si>
  <si>
    <t>997013609</t>
  </si>
  <si>
    <t>Poplatek za uložení na skládce (skládkovné) stavebního odpadu ze směsí nebo oddělených frakcí betonu, cihel a keramických výrobků kód odpadu 17 01 07</t>
  </si>
  <si>
    <t>1717510657</t>
  </si>
  <si>
    <t>https://podminky.urs.cz/item/CS_URS_2021_02/997013609</t>
  </si>
  <si>
    <t>98,188-1,33</t>
  </si>
  <si>
    <t>42</t>
  </si>
  <si>
    <t>997013813</t>
  </si>
  <si>
    <t>Poplatek za uložení na skládce (skládkovné) stavebního odpadu z plastických hmot kód odpadu 17 02 03</t>
  </si>
  <si>
    <t>-1453243063</t>
  </si>
  <si>
    <t>https://podminky.urs.cz/item/CS_URS_2021_02/997013813</t>
  </si>
  <si>
    <t>998</t>
  </si>
  <si>
    <t>Přesun hmot</t>
  </si>
  <si>
    <t>43</t>
  </si>
  <si>
    <t>998017004</t>
  </si>
  <si>
    <t>Přesun hmot s omezením mechanizace pro budovy v přes 24 do 36 m</t>
  </si>
  <si>
    <t>1997002704</t>
  </si>
  <si>
    <t>https://podminky.urs.cz/item/CS_URS_2021_02/998017004</t>
  </si>
  <si>
    <t>PSV</t>
  </si>
  <si>
    <t>Práce a dodávky PSV</t>
  </si>
  <si>
    <t>722</t>
  </si>
  <si>
    <t>Zdravotechnika - vnitřní vodovod</t>
  </si>
  <si>
    <t>44</t>
  </si>
  <si>
    <t>722254116</t>
  </si>
  <si>
    <t>Hydrantová skříň vnitřní s výzbrojí C 52 polyesterová hadice</t>
  </si>
  <si>
    <t>soubor</t>
  </si>
  <si>
    <t>-2125390132</t>
  </si>
  <si>
    <t>https://podminky.urs.cz/item/CS_URS_2021_02/722254116</t>
  </si>
  <si>
    <t>725</t>
  </si>
  <si>
    <t>Zdravotechnika - zařizovací předměty</t>
  </si>
  <si>
    <t>45</t>
  </si>
  <si>
    <t>725110811</t>
  </si>
  <si>
    <t>Demontáž klozetů splachovací s nádrží</t>
  </si>
  <si>
    <t>174681030</t>
  </si>
  <si>
    <t>https://podminky.urs.cz/item/CS_URS_2021_02/725110811</t>
  </si>
  <si>
    <t>"I-904b  WC  "   1,00</t>
  </si>
  <si>
    <t>"I-905b  WC   "   1,00</t>
  </si>
  <si>
    <t>"I-908b  WC  "   1,00</t>
  </si>
  <si>
    <t>"I-909b  WC"   1,00</t>
  </si>
  <si>
    <t>"I-910b  WC "   1,00</t>
  </si>
  <si>
    <t>"I-911b  WC "   1,00</t>
  </si>
  <si>
    <t>"I-912b  WC  "   1,00</t>
  </si>
  <si>
    <t>"I-955  WC "   1,00</t>
  </si>
  <si>
    <t>"I-962a  WC "   2,00</t>
  </si>
  <si>
    <t>46</t>
  </si>
  <si>
    <t>725-01</t>
  </si>
  <si>
    <t xml:space="preserve">D + M Umyvadel včetne zápachové uzávěry, baterie a napojení na stávavající rozvody vody a kanalizace </t>
  </si>
  <si>
    <t>kpl</t>
  </si>
  <si>
    <t>1748714027</t>
  </si>
  <si>
    <t>"I-902b  koupelna "        1,00</t>
  </si>
  <si>
    <t>"I-904    koupelna  "        1,00</t>
  </si>
  <si>
    <t>"I-905    koupelna "          1,00</t>
  </si>
  <si>
    <t>"I-908a  koupelna "         1,00</t>
  </si>
  <si>
    <t>"I-908b  WC "                     1,00</t>
  </si>
  <si>
    <t>"I-909a  koupelna"          1,00</t>
  </si>
  <si>
    <t>"I-909b  WC  "                  1,00</t>
  </si>
  <si>
    <t>"I-910a  koupelna  "       1,00</t>
  </si>
  <si>
    <t>"I-910b  WC   "                 1,00</t>
  </si>
  <si>
    <t>"I-911a  koupelna "       1,00</t>
  </si>
  <si>
    <t>"I-911b  WC  "                 1,00</t>
  </si>
  <si>
    <t>"I-912a  koupelna"        1,00</t>
  </si>
  <si>
    <t>"I-912b  WC  "                 1,00</t>
  </si>
  <si>
    <t>"I-923b koupelna  "      1,00</t>
  </si>
  <si>
    <t>"I-955   WC Ž "                 1,00</t>
  </si>
  <si>
    <t>"I-958  Centr. koup  "    1,00</t>
  </si>
  <si>
    <t>"I-962b  WC Imob"       1,00</t>
  </si>
  <si>
    <t>"I-962c  předsíň "         1,00</t>
  </si>
  <si>
    <t>"II-908   pokoj 1L  "      1,00</t>
  </si>
  <si>
    <t>47</t>
  </si>
  <si>
    <t>725-11</t>
  </si>
  <si>
    <t xml:space="preserve">D + M Klozetů včetne napojení na stávavající rozvody vody a kanalizace </t>
  </si>
  <si>
    <t>-986223283</t>
  </si>
  <si>
    <t>"I-955   WC Ž "              2,00</t>
  </si>
  <si>
    <t>"I-962a WC M"                 1,00</t>
  </si>
  <si>
    <t>48</t>
  </si>
  <si>
    <t>725-12</t>
  </si>
  <si>
    <t>D + M Madel ke klozetům</t>
  </si>
  <si>
    <t>1492413514</t>
  </si>
  <si>
    <t>49</t>
  </si>
  <si>
    <t>725240812</t>
  </si>
  <si>
    <t>Demontáž vaniček sprchových bez výtokových armatur</t>
  </si>
  <si>
    <t>-367872504</t>
  </si>
  <si>
    <t>https://podminky.urs.cz/item/CS_URS_2021_02/725240812</t>
  </si>
  <si>
    <t>"I-904a  sprcha"   1,00</t>
  </si>
  <si>
    <t>"I-905a  sprcha "   1,00</t>
  </si>
  <si>
    <t>"I-908c  sprcha"   1,00</t>
  </si>
  <si>
    <t>"I-909c  sprcha  "   1,00</t>
  </si>
  <si>
    <t>"I-910c  sprcha "   1,00</t>
  </si>
  <si>
    <t>"I-911c  sprcha"   1,00</t>
  </si>
  <si>
    <t>"I-960  sprcha "   1,00</t>
  </si>
  <si>
    <t>"I-962b sprcha"   1,00</t>
  </si>
  <si>
    <t>725-21</t>
  </si>
  <si>
    <t xml:space="preserve">D + M Sprchových boxů včetne zápachové uzávěry, baterie a napojení na stávavající rozvody vody a kanalizace </t>
  </si>
  <si>
    <t>1389527747</t>
  </si>
  <si>
    <t>51</t>
  </si>
  <si>
    <t>725-21a</t>
  </si>
  <si>
    <t>D + M Podlahové štěrbiny (vpusti) četně připojení na stávající kanalizaci</t>
  </si>
  <si>
    <t>1890333421</t>
  </si>
  <si>
    <t>52</t>
  </si>
  <si>
    <t>725-22</t>
  </si>
  <si>
    <t>D + M Sprchové sestavy připojení na sprchovací lůžko</t>
  </si>
  <si>
    <t>-1617083780</t>
  </si>
  <si>
    <t>"I-958 centr. koupelna"     1,00</t>
  </si>
  <si>
    <t>53</t>
  </si>
  <si>
    <t>725-23</t>
  </si>
  <si>
    <t>D + M madel do sprchových koutů</t>
  </si>
  <si>
    <t>161489517</t>
  </si>
  <si>
    <t>54</t>
  </si>
  <si>
    <t>725210821</t>
  </si>
  <si>
    <t>Demontáž umyvadel bez výtokových armatur</t>
  </si>
  <si>
    <t>1918628300</t>
  </si>
  <si>
    <t>https://podminky.urs.cz/item/CS_URS_2021_02/725210821</t>
  </si>
  <si>
    <t>"I-902    pokoj 3L  "   1,00</t>
  </si>
  <si>
    <t>"I-907    pokoj 1L "   1,00</t>
  </si>
  <si>
    <t>"I-908a  umývár. "   2,00</t>
  </si>
  <si>
    <t>"I-909a  umývár."   2,00</t>
  </si>
  <si>
    <t>"I-910a  umývár."   2,00</t>
  </si>
  <si>
    <t>"I-911a  umývár."   2,00</t>
  </si>
  <si>
    <t>"I-912a  umývár.  "   2,00</t>
  </si>
  <si>
    <t>"I-923  pokoj 3L "   1,00</t>
  </si>
  <si>
    <t>"I-949  čist.m  "      2,00</t>
  </si>
  <si>
    <t>"I-955  WC   "          1,00</t>
  </si>
  <si>
    <t>"I-962a  WC"           1,00</t>
  </si>
  <si>
    <t>"II-908  pokoj"        1,00</t>
  </si>
  <si>
    <t>55</t>
  </si>
  <si>
    <t>725-31</t>
  </si>
  <si>
    <t xml:space="preserve">D + M Výlevek včetne zápachové uzávěry, baterie a napojení na stávavající rozvody vody a kanalizace </t>
  </si>
  <si>
    <t>774665547</t>
  </si>
  <si>
    <t>"I-951 úklid    "                   1</t>
  </si>
  <si>
    <t>"I-958 centr. koupel "      1</t>
  </si>
  <si>
    <t>56</t>
  </si>
  <si>
    <t>725310823</t>
  </si>
  <si>
    <t>Demontáž dřez jednoduchý vestavěný v kuchyňských sestavách bez výtokových armatur</t>
  </si>
  <si>
    <t>-779072499</t>
  </si>
  <si>
    <t>https://podminky.urs.cz/item/CS_URS_2021_02/725310823</t>
  </si>
  <si>
    <t>"I-956  denní m.  "   1,00</t>
  </si>
  <si>
    <t>"II-907 kuchyňka"   1,00</t>
  </si>
  <si>
    <t>57</t>
  </si>
  <si>
    <t>725-32</t>
  </si>
  <si>
    <t xml:space="preserve">D + M Dřezový stůl včetne zápachové uzávěry, baterie a napojení na stávavající rozvody vody a kanalizace </t>
  </si>
  <si>
    <t>-713501507</t>
  </si>
  <si>
    <t>"I-949 čistící  m.   "         1</t>
  </si>
  <si>
    <t>58</t>
  </si>
  <si>
    <t>725820801</t>
  </si>
  <si>
    <t>Demontáž baterie nástěnné do G 3 / 4</t>
  </si>
  <si>
    <t>725373352</t>
  </si>
  <si>
    <t>https://podminky.urs.cz/item/CS_URS_2021_02/725820801</t>
  </si>
  <si>
    <t>"I-956  denní m"    1,00</t>
  </si>
  <si>
    <t>"II-907 kuch"           1,00</t>
  </si>
  <si>
    <t>"II-908 pokoj"        1,00</t>
  </si>
  <si>
    <t>59</t>
  </si>
  <si>
    <t>725840851</t>
  </si>
  <si>
    <t>Demontáž baterie sprch diferenciální přes G 3/4x1 do G 5/4x6/4</t>
  </si>
  <si>
    <t>1360538217</t>
  </si>
  <si>
    <t>https://podminky.urs.cz/item/CS_URS_2021_02/725840851</t>
  </si>
  <si>
    <t>60</t>
  </si>
  <si>
    <t>725-99</t>
  </si>
  <si>
    <t>Stavební přípomoce ZTI - sekání, drážky, prostupy, začištění</t>
  </si>
  <si>
    <t>1638070035</t>
  </si>
  <si>
    <t>741</t>
  </si>
  <si>
    <t>Elektroinstalace - silnoproud</t>
  </si>
  <si>
    <t>61</t>
  </si>
  <si>
    <t>741-01</t>
  </si>
  <si>
    <t>D+M nové kabeláže na lůžkových pokojích včetně sociálního zařízení, napojení na stávající rozvody</t>
  </si>
  <si>
    <t>2113913230</t>
  </si>
  <si>
    <t>"Lůžkové pokoje I-902 - I-922" 180*13</t>
  </si>
  <si>
    <t>62</t>
  </si>
  <si>
    <t>741-04</t>
  </si>
  <si>
    <t>Připojení rampy u lůžka pacienta vč ochranného pospojení</t>
  </si>
  <si>
    <t>1418613433</t>
  </si>
  <si>
    <t>"I-902+923" 4*2</t>
  </si>
  <si>
    <t>"I-906+907" 1*2</t>
  </si>
  <si>
    <t>"I-913-922" 3*10</t>
  </si>
  <si>
    <t>63</t>
  </si>
  <si>
    <t>741-05</t>
  </si>
  <si>
    <t>D+M přístrojů (zásuvky, vypínače, spínače) vč kompletace. Přístroje barevně rozlišeny, řada do zdravotnických zařízení.</t>
  </si>
  <si>
    <t>-576797646</t>
  </si>
  <si>
    <t>"pokoje I-902+923" (4*4+6+6)*2</t>
  </si>
  <si>
    <t>"pokoje I-906+907" (4*1+6+6)*2</t>
  </si>
  <si>
    <t>"pokoje I-913 - I-922" (4*3+8+6+3)*2</t>
  </si>
  <si>
    <t>64</t>
  </si>
  <si>
    <t>741-07</t>
  </si>
  <si>
    <t xml:space="preserve">D+M svítidel pokojů a běžných místností, LED svítidla dle standardu NemCL, atest pro zdravotrnické stavby. </t>
  </si>
  <si>
    <t>1269873402</t>
  </si>
  <si>
    <t>"pokoje I-902+923" 2*2</t>
  </si>
  <si>
    <t>"pokoje I-906+907" 2*2</t>
  </si>
  <si>
    <t>"pokoje I-913 - 922" 2*10</t>
  </si>
  <si>
    <t>"pokoj II-908" 2</t>
  </si>
  <si>
    <t>"Sesterna II-909" 3</t>
  </si>
  <si>
    <t>65</t>
  </si>
  <si>
    <t>741-08</t>
  </si>
  <si>
    <t xml:space="preserve">D+M svítidel koupelny a soc zařízení, LED svítidla dle standardu NemCL, atest pro zdravotrnické stavby. </t>
  </si>
  <si>
    <t>250528879</t>
  </si>
  <si>
    <t>"koupelny pokojů" 2*14</t>
  </si>
  <si>
    <t>"předsíně pokojů" 5</t>
  </si>
  <si>
    <t>"kuchyňská linka" 3</t>
  </si>
  <si>
    <t>"WC, předsíně" (5+5)*2</t>
  </si>
  <si>
    <t>"čistící místnost" 2</t>
  </si>
  <si>
    <t>"sklad"1</t>
  </si>
  <si>
    <t>"úklid" 1</t>
  </si>
  <si>
    <t>"sklad I-952" 1</t>
  </si>
  <si>
    <t>"WC person I-955" 3</t>
  </si>
  <si>
    <t>"centr koupelna I-958" 3</t>
  </si>
  <si>
    <t>"WC imobilní I-962" 3</t>
  </si>
  <si>
    <t>"sklad prádla I-964" 1</t>
  </si>
  <si>
    <t>"čaj kuchyně II-907" 1+1</t>
  </si>
  <si>
    <t>"chodba" 2*40</t>
  </si>
  <si>
    <t>66</t>
  </si>
  <si>
    <t>741-09</t>
  </si>
  <si>
    <t>Připojení pro koupelnový ventilátor vč propojení se svítidlem</t>
  </si>
  <si>
    <t>1448987110</t>
  </si>
  <si>
    <t>"pokoj I-902+923+906+907+913-922" 14</t>
  </si>
  <si>
    <t>"čist místnost I-949" 2</t>
  </si>
  <si>
    <t>"úklid I-951" 1</t>
  </si>
  <si>
    <t>"WC I-962" 2</t>
  </si>
  <si>
    <t>"čaj kuchyně II-907" 1</t>
  </si>
  <si>
    <t>67</t>
  </si>
  <si>
    <t>741-50</t>
  </si>
  <si>
    <t>Demontáž stávajících rozvodů elektro vč likvidace odpadu</t>
  </si>
  <si>
    <t>761543236</t>
  </si>
  <si>
    <t>68</t>
  </si>
  <si>
    <t>741-70</t>
  </si>
  <si>
    <t xml:space="preserve">D+M úprava stávajícícho rozvaděče vč překrytí PO dveřmi </t>
  </si>
  <si>
    <t>-261932854</t>
  </si>
  <si>
    <t>69</t>
  </si>
  <si>
    <t>741-80</t>
  </si>
  <si>
    <t>D+M pomocných lávek a roštů vč kotvení pro ESIL</t>
  </si>
  <si>
    <t>963584680</t>
  </si>
  <si>
    <t>"Chodba" 150</t>
  </si>
  <si>
    <t>70</t>
  </si>
  <si>
    <t>741-90</t>
  </si>
  <si>
    <t>Stavební přípomoce eSIL - sekání, drážky, prostupy, začištění</t>
  </si>
  <si>
    <t>-863649533</t>
  </si>
  <si>
    <t>"Pokoje - 40m/pokoj vč předsíně" 40*16</t>
  </si>
  <si>
    <t>71</t>
  </si>
  <si>
    <t>741810003</t>
  </si>
  <si>
    <t xml:space="preserve">Celková prohlídka a revize elektrického rozvodu a zařízení </t>
  </si>
  <si>
    <t>1330082413</t>
  </si>
  <si>
    <t>742</t>
  </si>
  <si>
    <t>Elektroinstalace - slaboproud</t>
  </si>
  <si>
    <t>72</t>
  </si>
  <si>
    <t>742-01</t>
  </si>
  <si>
    <t>D+M nové kabeláže DATA vč kompletace, napojení na stávající párteřní rozvod</t>
  </si>
  <si>
    <t>-1475924254</t>
  </si>
  <si>
    <t>"pokoj I-923+902" 90*2</t>
  </si>
  <si>
    <t>"pokoj I-906+907" 50*2</t>
  </si>
  <si>
    <t>"pokoj I-913-922" 70*10</t>
  </si>
  <si>
    <t>"pokoj II-908" 70*1</t>
  </si>
  <si>
    <t>"sesterna II-909" 90*1</t>
  </si>
  <si>
    <t>"čist místnost I-949" 50*1</t>
  </si>
  <si>
    <t>"centr kouplena I-958" 90*1</t>
  </si>
  <si>
    <t>"WC imobilní I-962" 70*1</t>
  </si>
  <si>
    <t>"chodba" 80</t>
  </si>
  <si>
    <t>73</t>
  </si>
  <si>
    <t>742-02</t>
  </si>
  <si>
    <t>D+M zásuvek DATA vč kompletace, řada do zdravotnických zařízení, design provedení shodné se Silnoproud</t>
  </si>
  <si>
    <t>941781129</t>
  </si>
  <si>
    <t>"I-902+923"  8*2</t>
  </si>
  <si>
    <t>"I-906+907" 2*2</t>
  </si>
  <si>
    <t>"I-913-922" 6*10</t>
  </si>
  <si>
    <t>"II-908" 2*1</t>
  </si>
  <si>
    <t>"II-909" 6*1</t>
  </si>
  <si>
    <t>"centr koupelna I-958" 4</t>
  </si>
  <si>
    <t>74</t>
  </si>
  <si>
    <t>742-03</t>
  </si>
  <si>
    <t>D+M nové kabeláže STA vč zásuvky, napojení na stávající páteřní rozvody</t>
  </si>
  <si>
    <t>2011926221</t>
  </si>
  <si>
    <t>"pokoj I-902+923" 2*80</t>
  </si>
  <si>
    <t>"pokoj I-906+907" 70*2</t>
  </si>
  <si>
    <t>"pokoj I-913-922" 60*2</t>
  </si>
  <si>
    <t>"pokoj II-908" 60</t>
  </si>
  <si>
    <t>"sesterna II-909" 70</t>
  </si>
  <si>
    <t>75</t>
  </si>
  <si>
    <t>742-04</t>
  </si>
  <si>
    <t>D+M nové kabeláže UTP pro systém SESTRA-PACIENT a SK vč zásuvky</t>
  </si>
  <si>
    <t>-763794139</t>
  </si>
  <si>
    <t>76</t>
  </si>
  <si>
    <t>742-10</t>
  </si>
  <si>
    <t>Kabeláže pro EPS</t>
  </si>
  <si>
    <t>-227910333</t>
  </si>
  <si>
    <t>"ostatní m" 150</t>
  </si>
  <si>
    <t>77</t>
  </si>
  <si>
    <t>742-80</t>
  </si>
  <si>
    <t>D+M pomocných lávek a roštů vč kotvení pro ESLB</t>
  </si>
  <si>
    <t>-773708163</t>
  </si>
  <si>
    <t>"chodba vč odboček"150</t>
  </si>
  <si>
    <t>78</t>
  </si>
  <si>
    <t>742-90</t>
  </si>
  <si>
    <t>Stavební přípomoce eSLB - sekání, drážky, prostupy, začištění</t>
  </si>
  <si>
    <t>239159024</t>
  </si>
  <si>
    <t>"pokoj I-902+923" 30*2</t>
  </si>
  <si>
    <t>"pokoj I-906+907" 20*2</t>
  </si>
  <si>
    <t>"pokoj I-913-922" 25*10</t>
  </si>
  <si>
    <t>"pokoj II-908"20</t>
  </si>
  <si>
    <t>"sesterna II-909" 35</t>
  </si>
  <si>
    <t>"ostatní" 150</t>
  </si>
  <si>
    <t>79</t>
  </si>
  <si>
    <t>742-99</t>
  </si>
  <si>
    <t>Kontrolní měření slaboproudých rozvodů, revize</t>
  </si>
  <si>
    <t>-364004775</t>
  </si>
  <si>
    <t>751</t>
  </si>
  <si>
    <t>Vzduchotechnika</t>
  </si>
  <si>
    <t>80</t>
  </si>
  <si>
    <t>751111011</t>
  </si>
  <si>
    <t>D+M ventilátoru nástěnného nebo do podhledu D do 100 mm včetně připojovacího potrubí</t>
  </si>
  <si>
    <t>1567756276</t>
  </si>
  <si>
    <t>763</t>
  </si>
  <si>
    <t>Konstrukce suché výstavby</t>
  </si>
  <si>
    <t>81</t>
  </si>
  <si>
    <t>763111437</t>
  </si>
  <si>
    <t>SDK příčka tl 150 mm profil CW+UW 100 desky 2xH2 12,5 s izolací EI 60 Rw do 56 dB</t>
  </si>
  <si>
    <t>-1278269891</t>
  </si>
  <si>
    <t>https://podminky.urs.cz/item/CS_URS_2021_02/763111437</t>
  </si>
  <si>
    <t>"I-902b  koupelna   "        (2,50+2,22*2)*3,10</t>
  </si>
  <si>
    <t>"I-904    koupelna "           (2,00+3,00)*3,10</t>
  </si>
  <si>
    <t>"I-905    koupelna "                 15,50</t>
  </si>
  <si>
    <t>"I-923b koupelna "               21,514</t>
  </si>
  <si>
    <t>"I-955   WC Ž "                   1,93*3,10*2</t>
  </si>
  <si>
    <t>"I-962 sklad"                     3,70*3,10</t>
  </si>
  <si>
    <t>"I-962a+b  WC "              ( 1,90+3,30)*3,10</t>
  </si>
  <si>
    <t>82</t>
  </si>
  <si>
    <t>763111712</t>
  </si>
  <si>
    <t>SDK příčka kluzné napojení ke stropu</t>
  </si>
  <si>
    <t>-1768983118</t>
  </si>
  <si>
    <t>https://podminky.urs.cz/item/CS_URS_2021_02/763111712</t>
  </si>
  <si>
    <t>"I-902b  koupelna   "        2,50+2,22*2</t>
  </si>
  <si>
    <t>"I-904    koupelna "          2,00+3,00</t>
  </si>
  <si>
    <t>"I-905    koupelna "              5,00</t>
  </si>
  <si>
    <t>"I-923b koupelna "                  6,94</t>
  </si>
  <si>
    <t>"I-955   WC Ž "                   1,93*2</t>
  </si>
  <si>
    <t>"I-962 sklad"                     3,70</t>
  </si>
  <si>
    <t>"I-962a+b  WC "              1,90+3,30</t>
  </si>
  <si>
    <t>"II-931 chodba"                 3,50</t>
  </si>
  <si>
    <t>83</t>
  </si>
  <si>
    <t>763111717</t>
  </si>
  <si>
    <t>SDK příčka základní penetrační nátěr (oboustranně)</t>
  </si>
  <si>
    <t>-1393850413</t>
  </si>
  <si>
    <t>https://podminky.urs.cz/item/CS_URS_2021_02/763111717</t>
  </si>
  <si>
    <t>84</t>
  </si>
  <si>
    <t>763111925</t>
  </si>
  <si>
    <t>Zhotovení otvoru vel. přes 1 do 2 m2 v SDK příčce tl přes 100 mm s vyztužením profily</t>
  </si>
  <si>
    <t>1875858492</t>
  </si>
  <si>
    <t>https://podminky.urs.cz/item/CS_URS_2021_02/763111925</t>
  </si>
  <si>
    <t>85</t>
  </si>
  <si>
    <t>763121426</t>
  </si>
  <si>
    <t>SDK stěna předsazená tl 112,5 mm profil CW+UW 100 deska 1xH2 12,5 bez izolace EI 15</t>
  </si>
  <si>
    <t>-2137201115</t>
  </si>
  <si>
    <t>https://podminky.urs.cz/item/CS_URS_2021_02/763121426</t>
  </si>
  <si>
    <t>"I-902b  koupelna "          1,20</t>
  </si>
  <si>
    <t>"I-904    koupelna  "          1,20</t>
  </si>
  <si>
    <t>"I-905    koupelna "           1,20</t>
  </si>
  <si>
    <t>"I-908b  WC "                      1,20</t>
  </si>
  <si>
    <t>"I-909b  WC "                     1,20</t>
  </si>
  <si>
    <t>"I-910b  WC "                    1,20</t>
  </si>
  <si>
    <t>"I-911b  WC "                    1,20</t>
  </si>
  <si>
    <t>"I-912b  WC"                    1,20</t>
  </si>
  <si>
    <t>"I-923b koupelna  "       1,20</t>
  </si>
  <si>
    <t>"I-949  čist.m."                 4,80*1,20</t>
  </si>
  <si>
    <t>"I-951   úklid "                   1,20</t>
  </si>
  <si>
    <t>"I-955   WC Ž"                    (0,90*2+1,14)*1,20</t>
  </si>
  <si>
    <t>"I-958  Centr. koup  "      1,20</t>
  </si>
  <si>
    <t>"I-962a  WC M  "                1,20</t>
  </si>
  <si>
    <t>"I-962b  WC Imob "          1,20</t>
  </si>
  <si>
    <t>"I-962c  předsíň"                1,20</t>
  </si>
  <si>
    <t>86</t>
  </si>
  <si>
    <t>763121714</t>
  </si>
  <si>
    <t>SDK stěna předsazená základní penetrační nátěr</t>
  </si>
  <si>
    <t>-1419081226</t>
  </si>
  <si>
    <t>https://podminky.urs.cz/item/CS_URS_2021_02/763121714</t>
  </si>
  <si>
    <t>87</t>
  </si>
  <si>
    <t>763122557</t>
  </si>
  <si>
    <t>SDK stěna šachtová tl 145 mm profil UW+2xCW 100 desky 3xDF 15 bez izolace EI 90 Rw do 39 dB</t>
  </si>
  <si>
    <t>-1529224638</t>
  </si>
  <si>
    <t>https://podminky.urs.cz/item/CS_URS_2021_02/763122557</t>
  </si>
  <si>
    <t>"II-931  chodba"   3,50*3,10</t>
  </si>
  <si>
    <t>88</t>
  </si>
  <si>
    <t>763131461</t>
  </si>
  <si>
    <t>SDK podhled desky 2xH2 12,5 bez izolace dvouvrstvá spodní kce profil CD+UD</t>
  </si>
  <si>
    <t>-1103334424</t>
  </si>
  <si>
    <t>https://podminky.urs.cz/item/CS_URS_2021_02/763131461</t>
  </si>
  <si>
    <t>"I-949   čistící M.  "                        15,33</t>
  </si>
  <si>
    <t>"I-950   sklad  "                              14,99</t>
  </si>
  <si>
    <t>"I-951   úklid"                                  2,20</t>
  </si>
  <si>
    <t>"I-952   sklad  "                                8,30</t>
  </si>
  <si>
    <t>"I-955   WC Ž   "                               5,39</t>
  </si>
  <si>
    <t>"I-958  Centr. koup "                   17,44</t>
  </si>
  <si>
    <t>"I-962 sklad"                                   8,30</t>
  </si>
  <si>
    <t>"I-962a  WC M  "                              1,70</t>
  </si>
  <si>
    <t>"I-962b  WC Imob "                        5,64</t>
  </si>
  <si>
    <t>"I-962c  předsíň "                            5,64</t>
  </si>
  <si>
    <t>"I-964   sklad prádl  "                      5,70</t>
  </si>
  <si>
    <t>"II-907 čaj. kuch. "                           9,68</t>
  </si>
  <si>
    <t>89</t>
  </si>
  <si>
    <t>763131714</t>
  </si>
  <si>
    <t>SDK podhled základní penetrační nátěr</t>
  </si>
  <si>
    <t>-1603015329</t>
  </si>
  <si>
    <t>https://podminky.urs.cz/item/CS_URS_2021_02/763131714</t>
  </si>
  <si>
    <t>100,310+35</t>
  </si>
  <si>
    <t>90</t>
  </si>
  <si>
    <t>763131832</t>
  </si>
  <si>
    <t>Demontáž SDK podhledu s jednovrstvou nosnou kcí z ocelových profilů opláštění dvojité</t>
  </si>
  <si>
    <t>891042272</t>
  </si>
  <si>
    <t>https://podminky.urs.cz/item/CS_URS_2021_02/763131832</t>
  </si>
  <si>
    <t>"I-908a  umývár. "                      3,23</t>
  </si>
  <si>
    <t>"I-908b  WC "                               1,56</t>
  </si>
  <si>
    <t>"I-908c  sprcha  "                        1,55</t>
  </si>
  <si>
    <t>"I-909a  umývár.  "                      3,23</t>
  </si>
  <si>
    <t>"I-909b  WC "                               1,56</t>
  </si>
  <si>
    <t>"I-909c  sprcha "                         1,55</t>
  </si>
  <si>
    <t xml:space="preserve">"I-912  předsíň "                           5,48  </t>
  </si>
  <si>
    <t>"I-912a  umývár. "                        3,23</t>
  </si>
  <si>
    <t>"I-912b  WC "                                1,49</t>
  </si>
  <si>
    <t>"I-912c  sprcha "                            1,55</t>
  </si>
  <si>
    <t>"I-952 sklad "                                8,30</t>
  </si>
  <si>
    <t>"I-955  WC    "                                6,20</t>
  </si>
  <si>
    <t>"I-962  šatna  "                            16,83</t>
  </si>
  <si>
    <t>"I-962a  WC "                                5,33</t>
  </si>
  <si>
    <t>"I-962b sprcha"                           2,11</t>
  </si>
  <si>
    <t>"I-964  sklad p. "                          5,70</t>
  </si>
  <si>
    <t>91</t>
  </si>
  <si>
    <t>763135101</t>
  </si>
  <si>
    <t>Montáž SDK kazetového podhledu z kazet 600x600 mm na zavěšenou viditelnou nosnou konstrukci</t>
  </si>
  <si>
    <t>-598099220</t>
  </si>
  <si>
    <t>https://podminky.urs.cz/item/CS_URS_2021_02/763135101</t>
  </si>
  <si>
    <t>51,210+201,210</t>
  </si>
  <si>
    <t>92</t>
  </si>
  <si>
    <t>59030583</t>
  </si>
  <si>
    <t>podhled kazetový bez děrování, skrytá hrana tl 10 mm 600x600mm</t>
  </si>
  <si>
    <t>-1804483299</t>
  </si>
  <si>
    <t>https://podminky.urs.cz/item/CS_URS_2021_02/59030583</t>
  </si>
  <si>
    <t>"I-901     chodba   "                  113,01</t>
  </si>
  <si>
    <t>"I-908    předsíň "                        5,72</t>
  </si>
  <si>
    <t>"I-909    předsíň  "                        5,72</t>
  </si>
  <si>
    <t>"I-910    předsíň "                        5,72</t>
  </si>
  <si>
    <t>"I-911    předsíň"                        5,72</t>
  </si>
  <si>
    <t>"I-912   předsíň "                        5,72</t>
  </si>
  <si>
    <t>"I-962   sklad  "                             0</t>
  </si>
  <si>
    <t>"II-931   chodba"                      59,60</t>
  </si>
  <si>
    <t>201,21*1,05 'Přepočtené koeficientem množství</t>
  </si>
  <si>
    <t>93</t>
  </si>
  <si>
    <t>59030583-P</t>
  </si>
  <si>
    <t>podhled rastrový s výplní z minerálních desek  600x600mm - minerální desky s odolností proti vlhkosti a postříkání vodou</t>
  </si>
  <si>
    <t>1323252288</t>
  </si>
  <si>
    <t>"I-902b  koupelna  "                       4,99</t>
  </si>
  <si>
    <t>"I-904    koupelna  "                       4,78</t>
  </si>
  <si>
    <t>"I-905    koupelna"                        4,93</t>
  </si>
  <si>
    <t>"I-908a  koupelna "                       3,25</t>
  </si>
  <si>
    <t>"I-908b  WC  "                                 3,07</t>
  </si>
  <si>
    <t>"I-909a  koupelna  "                     3,25</t>
  </si>
  <si>
    <t>"I-909b  WC   "                               3,07</t>
  </si>
  <si>
    <t>"I-910a  koupelna"                       3,25</t>
  </si>
  <si>
    <t>"I-910b  WC    "                              3,07</t>
  </si>
  <si>
    <t>"I-911a  koupelna   "                   3,25</t>
  </si>
  <si>
    <t>"I-911b  WC   "                              3,07</t>
  </si>
  <si>
    <t>"I-912a  koupelna   "                   3,25</t>
  </si>
  <si>
    <t>"I-912b  WC  "                               3,07</t>
  </si>
  <si>
    <t>"I-923b koupelna  "                    4,91</t>
  </si>
  <si>
    <t>51,21*1,05 'Přepočtené koeficientem množství</t>
  </si>
  <si>
    <t>94</t>
  </si>
  <si>
    <t>763135812</t>
  </si>
  <si>
    <t>Demontáž podhledu kazetového na roštu polozapuštěném</t>
  </si>
  <si>
    <t>-2113092390</t>
  </si>
  <si>
    <t>https://podminky.urs.cz/item/CS_URS_2021_02/763135812</t>
  </si>
  <si>
    <t xml:space="preserve">"I-901    chodba "                      85,67 </t>
  </si>
  <si>
    <t>"I-956  denní m."                      23,36</t>
  </si>
  <si>
    <t>"II-931 chodba  "                       56,58</t>
  </si>
  <si>
    <t>95</t>
  </si>
  <si>
    <t>763164552</t>
  </si>
  <si>
    <t>SDK obklad kcí tvaru L š přes 0,8 m desky 1xA 15</t>
  </si>
  <si>
    <t>-342067597</t>
  </si>
  <si>
    <t>https://podminky.urs.cz/item/CS_URS_2021_02/763164552</t>
  </si>
  <si>
    <t>"pokoje I-913-922"    3,50*(0,70+0,30)*10</t>
  </si>
  <si>
    <t>96</t>
  </si>
  <si>
    <t>763172413</t>
  </si>
  <si>
    <t>Montáž dvířek pro konstrukce ze sádrokartonových desek revizních protipožárních pro příčky a předsazené stěny velikost (šxv) 400 x 400 mm</t>
  </si>
  <si>
    <t>-1012565910</t>
  </si>
  <si>
    <t>https://podminky.urs.cz/item/CS_URS_2021_02/763172413</t>
  </si>
  <si>
    <t>"pokoj I-902+923" 1*2</t>
  </si>
  <si>
    <t>"pokoj I-906+907" 2*2</t>
  </si>
  <si>
    <t>"pokoje I-913-922" 1*10</t>
  </si>
  <si>
    <t>"pokoj II-908" 1</t>
  </si>
  <si>
    <t>"sesterna II-909" 1</t>
  </si>
  <si>
    <t>"čaj kuchyň II-907" 1</t>
  </si>
  <si>
    <t>"WC imobilní I-962" 1</t>
  </si>
  <si>
    <t>"kuchyňka chodba" 1</t>
  </si>
  <si>
    <t>"centr koupelna I-958" 2</t>
  </si>
  <si>
    <t>"WC person I-955" 1</t>
  </si>
  <si>
    <t>97</t>
  </si>
  <si>
    <t>59030761</t>
  </si>
  <si>
    <t>dvířka revizní protipožární pro stěny a podhledy EI 60  400x400 mm</t>
  </si>
  <si>
    <t>206681856</t>
  </si>
  <si>
    <t>https://podminky.urs.cz/item/CS_URS_2021_02/59030761</t>
  </si>
  <si>
    <t>98</t>
  </si>
  <si>
    <t>763322113</t>
  </si>
  <si>
    <t>Zesílení SDK příček v místě ukotvení zařizovacích předmětů deskou cemntovláknitou na SDK nosnou konstrukci</t>
  </si>
  <si>
    <t>-2142003717</t>
  </si>
  <si>
    <t>https://podminky.urs.cz/item/CS_URS_2021_02/763322113</t>
  </si>
  <si>
    <t>sprchové kouty</t>
  </si>
  <si>
    <t>(1,20*1,20+1,20)*12</t>
  </si>
  <si>
    <t>umyvadlo</t>
  </si>
  <si>
    <t>0,80*0,60*19</t>
  </si>
  <si>
    <t>WC - madla</t>
  </si>
  <si>
    <t>1,20*1,20*11</t>
  </si>
  <si>
    <t>99</t>
  </si>
  <si>
    <t>998763102</t>
  </si>
  <si>
    <t>Přesun hmot tonážní pro dřevostavby v objektech v přes 12 do 24 m</t>
  </si>
  <si>
    <t>-469709889</t>
  </si>
  <si>
    <t>https://podminky.urs.cz/item/CS_URS_2021_02/998763102</t>
  </si>
  <si>
    <t>100</t>
  </si>
  <si>
    <t>998763181</t>
  </si>
  <si>
    <t>Příplatek k přesunu hmot tonážní pro 763 dřevostavby prováděný bez použití mechanizace</t>
  </si>
  <si>
    <t>72301637</t>
  </si>
  <si>
    <t>https://podminky.urs.cz/item/CS_URS_2021_02/998763181</t>
  </si>
  <si>
    <t>766</t>
  </si>
  <si>
    <t xml:space="preserve">Konstrukce truhlářské - včetně přesunu </t>
  </si>
  <si>
    <t>101</t>
  </si>
  <si>
    <t>766-01</t>
  </si>
  <si>
    <t>D+M dveřních zarážek</t>
  </si>
  <si>
    <t>-1416172169</t>
  </si>
  <si>
    <t>"I-902+923" 1*2</t>
  </si>
  <si>
    <t>"I-913-922" 2*10</t>
  </si>
  <si>
    <t>102</t>
  </si>
  <si>
    <t>766691914</t>
  </si>
  <si>
    <t>Vyvěšení nebo zavěšení dřevěných křídel dveří pl do 2 m2</t>
  </si>
  <si>
    <t>-1735797252</t>
  </si>
  <si>
    <t>https://podminky.urs.cz/item/CS_URS_2021_02/766691914</t>
  </si>
  <si>
    <t>"700"     21,00</t>
  </si>
  <si>
    <t>"800"       3,00</t>
  </si>
  <si>
    <t>"900"       6,00</t>
  </si>
  <si>
    <t>103</t>
  </si>
  <si>
    <t>766691915</t>
  </si>
  <si>
    <t>Vyvěšení nebo zavěšení dřevěných křídel dveří pl přes 2 m2</t>
  </si>
  <si>
    <t>1062969657</t>
  </si>
  <si>
    <t>https://podminky.urs.cz/item/CS_URS_2021_02/766691915</t>
  </si>
  <si>
    <t>"1100"   24,00</t>
  </si>
  <si>
    <t>104</t>
  </si>
  <si>
    <t>7668128-99</t>
  </si>
  <si>
    <t xml:space="preserve">Demontáž kuchyňských linek dřevěných nebo kovových </t>
  </si>
  <si>
    <t>-1331308789</t>
  </si>
  <si>
    <t>"I-956 denní m."     5,20</t>
  </si>
  <si>
    <t>105</t>
  </si>
  <si>
    <t>766-D01/L</t>
  </si>
  <si>
    <t>D + M DVEŘE JEDNOKŘÍDLOVÉ OTOČNÉ LEVÉ 1100x1970mm, plné, hladké, Klika-klika; zadlabávací zámek vložkový, dvouzápadový; cylindrická vložka ozn. D01/L</t>
  </si>
  <si>
    <t>704196975</t>
  </si>
  <si>
    <t>Poznámka k položce:_x000D_
Ocelová zárubeň pro zdivo, barva RAL dle výběru investora_x000D_
HPL laminát, dekor dle výběru investora</t>
  </si>
  <si>
    <t>106</t>
  </si>
  <si>
    <t>766-D01/P</t>
  </si>
  <si>
    <t>D + M DVEŘE JEDNOKŘÍDLOVÉ OTOČNÉ PRAVÉ 1100x1970mm, plné, hladké, Klika-klika; zadlabávací zámek vložkový, dvouzápadový; cylindrická vložka ozn. D01/P</t>
  </si>
  <si>
    <t>-834231062</t>
  </si>
  <si>
    <t>107</t>
  </si>
  <si>
    <t>766-D02/L</t>
  </si>
  <si>
    <t>D + M DVEŘE JEDNOKŘÍDLOVÉ OTOČNÉ LEVÉ 800x1970mm, plné, hladké, Klika-klika; WC zámek jednozápadový ozn. D02/L</t>
  </si>
  <si>
    <t>2009145580</t>
  </si>
  <si>
    <t>Poznámka k položce:_x000D_
Ocelová zárubeň pro zdivo, barva RAL dle výběru investora_x000D_
HPL laminát, dekor dle výběru investora_x000D_
Vodorovná madla oboustranně v. 800-900 mm nad podlahou. _x000D_
Provětrávací mřížka 100/200, v. 200 mm nad podlahou.</t>
  </si>
  <si>
    <t>108</t>
  </si>
  <si>
    <t>766-D02/P</t>
  </si>
  <si>
    <t>D + M DVEŘE JEDNOKŘÍDLOVÉ OTOČNÉ PRAVÉ 800x1970mm, plné, hladké, Klika-klika; WC zámek jednozápadový ozn. D02/P</t>
  </si>
  <si>
    <t>479512138</t>
  </si>
  <si>
    <t>109</t>
  </si>
  <si>
    <t>766-D03/L</t>
  </si>
  <si>
    <t>D + M DVEŘE JEDNOKŘÍDLOVÉ OTOČNÉ LEVÉ 800x1970mm, plné, hladké, Klika-klika; WC zámek jednozápadový ozn. D03/L</t>
  </si>
  <si>
    <t>-1601599791</t>
  </si>
  <si>
    <t>Poznámka k položce:_x000D_
Ocelová pro SDK, barva RAL dle výběru investora_x000D_
HPL laminát, dekor dle výběru investora_x000D_
Vodorovná madla oboustranně v. 800-900 mm nad podlahou. _x000D_
Provětrávací mřížka 100/200, v. 200 mm nad podlahou.</t>
  </si>
  <si>
    <t>110</t>
  </si>
  <si>
    <t>766-D03/P</t>
  </si>
  <si>
    <t>D + M DVEŘE JEDNOKŘÍDLOVÉ OTOČNÉ PRAVÉ 800x1970mm, plné, hladké, Klika-klika; WC zámek jednozápadový ozn. D03/P</t>
  </si>
  <si>
    <t>-1599237290</t>
  </si>
  <si>
    <t>111</t>
  </si>
  <si>
    <t>766-D04/L</t>
  </si>
  <si>
    <t>D + M DVEŘE JEDNOKŘÍDLOVÉ OTOČNÉ LEVÉ 800x1970mm, plné, hladké, Klika-klika; zadlabávací zámek vložkový, dvouzápadový; cylindrická vložka ozn. D04/L</t>
  </si>
  <si>
    <t>-1051869851</t>
  </si>
  <si>
    <t>Poznámka k položce:_x000D_
Ocelová zárubeň pro zdivo, barva RAL dle výběru investora_x000D_
HPL laminát, dekor dle výběru investora_x000D_
Provětrávací mřížka 100/200, v. 200 mm nad podlahou.</t>
  </si>
  <si>
    <t>112</t>
  </si>
  <si>
    <t>766-D04/P</t>
  </si>
  <si>
    <t>D + M DVEŘE JEDNOKŘÍDLOVÉ OTOČNÉ PRAVÉ 800x1970mm, plné, hladké, Klika-klika; zadlabávací zámek vložkový, dvouzápadový; cylindrická vložka ozn. D04/P</t>
  </si>
  <si>
    <t>2099315764</t>
  </si>
  <si>
    <t>113</t>
  </si>
  <si>
    <t>766-D05/L</t>
  </si>
  <si>
    <t>D + M DVEŘE JEDNOKŘÍDLOVÉ OTOČNÉ LEVÉ 700x1970mm, plné, hladké, Klika-klika; WC zámek jednozápadový ozn. D05/L</t>
  </si>
  <si>
    <t>-1016650909</t>
  </si>
  <si>
    <t>Poznámka k položce:_x000D_
Ocelová pro SDK, barva RAL dle výběru investora_x000D_
HPL laminát, dekor dle výběru investora_x000D_
Provětrávací mřížka 100/200, v. 200 mm nad podlahou.</t>
  </si>
  <si>
    <t>114</t>
  </si>
  <si>
    <t>766-D06/L</t>
  </si>
  <si>
    <t>D + M DVEŘE JEDNOKŘÍDLOVÉ OTOČNÉ LEVÉ 900x1970mm, plné, hladké, Klika-klika; WC zámek jednozápadový ozn. D06/L</t>
  </si>
  <si>
    <t>1407793539</t>
  </si>
  <si>
    <t>Poznámka k položce:_x000D_
Ocelová pro zdivo, barva RAL dle výběru investora_x000D_
HPL laminát, dekor dle výběru investora_x000D_
Vodorovná madla oboustranně v. 800-900 mm nad podlahou. _x000D_
Provětrávací mřížka 100/200, v. 200 mm nad podlahou.</t>
  </si>
  <si>
    <t>115</t>
  </si>
  <si>
    <t>766-D07/L</t>
  </si>
  <si>
    <t>D + M DVEŘE JEDNOKŘÍDLOVÉ OTOČNÉ LEVÉ 700x1970mm, plné, hladké, Klika-klika; WC zámek jednozápadový ozn. D07/L</t>
  </si>
  <si>
    <t>1536002635</t>
  </si>
  <si>
    <t>116</t>
  </si>
  <si>
    <t>766-D07/P</t>
  </si>
  <si>
    <t>D + M DVEŘE JEDNOKŘÍDLOVÉ OTOČNÉ PRAVÉ 700x1970mm, plné, hladké, Klika-klika; WC zámek jednozápadový ozn. D07/P</t>
  </si>
  <si>
    <t>1352783969</t>
  </si>
  <si>
    <t>117</t>
  </si>
  <si>
    <t>766-D08/L</t>
  </si>
  <si>
    <t>D + M DVEŘE JEDNOKŘÍDLOVÉ OTOČNÉ LEVÉ 700x1970mm, plné, hladké, Klika-klika; zadlabávací zámek vložkový, dvouzápadový; cylindrická vložka ozn. D08/L</t>
  </si>
  <si>
    <t>856841979</t>
  </si>
  <si>
    <t xml:space="preserve">Poznámka k položce:_x000D_
Ocelová pro SDK, barva RAL dle výběru investora_x000D_
HPL laminát, dekor dle výběru investora_x000D_
</t>
  </si>
  <si>
    <t>118</t>
  </si>
  <si>
    <t>766-D09/L</t>
  </si>
  <si>
    <t>D + M DVEŘE JEDNOKŘÍDLOVÉ OTOČNÉ LEVÉ 900x1970mm, plné, hladké, Klika-klika; WC zámek jednozápadový ozn. D09/L</t>
  </si>
  <si>
    <t>-259573066</t>
  </si>
  <si>
    <t>Poznámka k položce:_x000D_
Ocelová pro SDK, barva RAL dle výběru investora_x000D_
HPL laminát, dekor dle výběru investora_x000D_
Vodorovná madla oboustranně v. 800-900 mm nad podlahou._x000D_
Provětrávací mřížka 100/200, v. 200 mm nad podlahou.</t>
  </si>
  <si>
    <t>119</t>
  </si>
  <si>
    <t>766-D09/P</t>
  </si>
  <si>
    <t>D + M DVEŘE JEDNOKŘÍDLOVÉ OTOČNÉ PRAVÉ 900x1970mm, plné, hladké, Klika-klika; WC zámek jednozápadový ozn. D09/P</t>
  </si>
  <si>
    <t>379049745</t>
  </si>
  <si>
    <t>120</t>
  </si>
  <si>
    <t>766-DK1/L</t>
  </si>
  <si>
    <t>D + M DVEŘE JEDNOKŘÍDLOVÉ OTOČNÉ LEVÉ 1100x1970mm, plné, hladké,stávající zárubeń, výměna dveřního křídla, Klika-klika; zadlabávací zámek vložkový, dvouzápadový; cylindrická vložka, kování objektové ozn. DK1/L</t>
  </si>
  <si>
    <t>-1206761913</t>
  </si>
  <si>
    <t xml:space="preserve">Poznámka k položce:_x000D_
Ocelová; obroušení a nový nátěr (základní + 2x vrchní), barva RAL dle výběru investora_x000D_
HPL laminát, dekor dle výběru investora_x000D_
</t>
  </si>
  <si>
    <t>121</t>
  </si>
  <si>
    <t>766-DK1/P</t>
  </si>
  <si>
    <t>D + M DVEŘE JEDNOKŘÍDLOVÉ OTOČNÉ PRAVÉ 1100x1970mm, plné, hladké,stávající zárubeń, výměna dveřního křídla, Klika-klika; zadlabávací zámek vložkový, dvouzápadový; cylindrická vložka, kování objektové ozn. DK1/P</t>
  </si>
  <si>
    <t>-506939344</t>
  </si>
  <si>
    <t>122</t>
  </si>
  <si>
    <t>766-DK2/L</t>
  </si>
  <si>
    <t>D + M DVEŘE JEDNOKŘÍDLOVÉ OTOČNÉ LEVÉ 900x1970mm, plné, hladké,stávající zárubeń, výměna dveřního křídla, Klika-klika; zadlabávací zámek vložkový, dvouzápadový; cylindrická vložka, kování objektové ozn. DK2/L</t>
  </si>
  <si>
    <t>586433070</t>
  </si>
  <si>
    <t>123</t>
  </si>
  <si>
    <t>766-DK2/P</t>
  </si>
  <si>
    <t>D + M DVEŘE JEDNOKŘÍDLOVÉ OTOČNÉ PRAVÉ 900x1970mm, plné, hladké,stávající zárubeń, výměna dveřního křídla, Klika-klika; zadlabávací zámek vložkový, dvouzápadový; cylindrická vložka, kování objektové ozn. DK2/P</t>
  </si>
  <si>
    <t>547822277</t>
  </si>
  <si>
    <t>124</t>
  </si>
  <si>
    <t>766-DK3/L</t>
  </si>
  <si>
    <t>D + M DVEŘE JEDNOKŘÍDLOVÉ OTOČNÉ LEVÉ 1100x1970mm, plné, hladké,stávající zárubeń, výměna dveřního křídla, Klika-klika; zadlabávací zámek vložkový, dvouzápadový; cylindrická vložka, kování objektové ozn. DK3/L</t>
  </si>
  <si>
    <t>1997870069</t>
  </si>
  <si>
    <t>Poznámka k položce:_x000D_
Ocelová; obroušení a nový nátěr (základní + 2x vrchní), barva RAL dle výběru investora_x000D_
HPL laminát, dekor dle výběru investora_x000D_
Provětrávací mřížka 100/200, v. 200 mm nad podlahou.</t>
  </si>
  <si>
    <t>125</t>
  </si>
  <si>
    <t>766-DK3/P</t>
  </si>
  <si>
    <t>D + M DVEŘE JEDNOKŘÍDLOVÉ OTOČNÉ PRAVÉ 1100x1970mm, plné, hladké,stávající zárubeń, výměna dveřního křídla, Klika-klika; zadlabávací zámek vložkový, dvouzápadový; cylindrická vložka, kování objektové ozn. DK3/P</t>
  </si>
  <si>
    <t>-1689047875</t>
  </si>
  <si>
    <t>126</t>
  </si>
  <si>
    <t>766-DK4/L</t>
  </si>
  <si>
    <t>D + M DVEŘE JEDNOKŘÍDLOVÉ OTOČNÉ LEVÉ 900x1970mm, plné, hladké,stávající zárubeń, výměna dveřního křídla, Klika-klika; zadlabávací zámek vložkový, dvouzápadový; cylindrická vložka ozn. DK4/L</t>
  </si>
  <si>
    <t>-2076729642</t>
  </si>
  <si>
    <t>767</t>
  </si>
  <si>
    <t>Konstrukce zámečnické</t>
  </si>
  <si>
    <t>127</t>
  </si>
  <si>
    <t>767-01</t>
  </si>
  <si>
    <t>D + M Prosklená stěna DS1 včetně dveří DS1/L 900*2000 mm, , prosklené s bezpečn. sklem, součástí dodávky proskl. stěny,stávající zárubeń, výměna dveřního křídla, Klika-klika; zadlabávací zámek vložkový, dvouzápadový; cylindrická vložka, kování objektové ozn. DS1/L</t>
  </si>
  <si>
    <t>-152937915</t>
  </si>
  <si>
    <t>128</t>
  </si>
  <si>
    <t>767112811</t>
  </si>
  <si>
    <t>Demontáž stěn pro zasklení šroubovaných včetně dveří</t>
  </si>
  <si>
    <t>-1572761253</t>
  </si>
  <si>
    <t>https://podminky.urs.cz/item/CS_URS_2021_02/767112811</t>
  </si>
  <si>
    <t>"II-909 denní m."   3,49*3,10</t>
  </si>
  <si>
    <t>129</t>
  </si>
  <si>
    <t>767581802</t>
  </si>
  <si>
    <t>Demontáž podhledu lamel</t>
  </si>
  <si>
    <t>-1965877436</t>
  </si>
  <si>
    <t>https://podminky.urs.cz/item/CS_URS_2021_02/767581802</t>
  </si>
  <si>
    <t>"I-904    předsíň "                 2,93</t>
  </si>
  <si>
    <t>"I-904a  sprcha "                 1,26</t>
  </si>
  <si>
    <t>"I-904b  WC"                         1,26</t>
  </si>
  <si>
    <t>"I-905    předsíň "                3,18</t>
  </si>
  <si>
    <t>"I-905a  sprcha "                   1,26</t>
  </si>
  <si>
    <t>"I-905b  WC "                        1,26</t>
  </si>
  <si>
    <t>"I-908    předsíň"                  5,48</t>
  </si>
  <si>
    <t>"I-909   předsíň"                  5,48</t>
  </si>
  <si>
    <t>"I-910   předsíň  "                5,48</t>
  </si>
  <si>
    <t>"I-910a  umývár. "               3,23</t>
  </si>
  <si>
    <t>"I-910b  WC "                       1,56</t>
  </si>
  <si>
    <t>"I-910c  sprcha  "                1,55</t>
  </si>
  <si>
    <t>"I-911   předsíň "                5,48</t>
  </si>
  <si>
    <t>"I-911a  umývár.  "             3,23</t>
  </si>
  <si>
    <t>"I-911b  WC "                       1,56</t>
  </si>
  <si>
    <t>"I-911c  sprcha "                1,55</t>
  </si>
  <si>
    <t>"I-949  čist.m"                   15,13</t>
  </si>
  <si>
    <t>"I-950 sklad "                         0</t>
  </si>
  <si>
    <t>"I-958  koupelna "             19,05</t>
  </si>
  <si>
    <t>"I-959  umývárna"                0</t>
  </si>
  <si>
    <t>"I-960  sprcha"                     1,83</t>
  </si>
  <si>
    <t>"I-961  sprcha"                       2,13</t>
  </si>
  <si>
    <t>"II-907 kuchyňka "               9,68</t>
  </si>
  <si>
    <t>130</t>
  </si>
  <si>
    <t>76799-01</t>
  </si>
  <si>
    <t>Demontáž WC příčky</t>
  </si>
  <si>
    <t>-1203764326</t>
  </si>
  <si>
    <t>"I-962a WC"   (1,80+1,60)*2</t>
  </si>
  <si>
    <t>771</t>
  </si>
  <si>
    <t>Podlahy z dlaždic</t>
  </si>
  <si>
    <t>131</t>
  </si>
  <si>
    <t>771111011</t>
  </si>
  <si>
    <t>Vysátí podkladu před pokládkou dlažby</t>
  </si>
  <si>
    <t>1603385065</t>
  </si>
  <si>
    <t>https://podminky.urs.cz/item/CS_URS_2021_02/771111011</t>
  </si>
  <si>
    <t>132</t>
  </si>
  <si>
    <t>771121011</t>
  </si>
  <si>
    <t>Nátěr penetrační na podlahu</t>
  </si>
  <si>
    <t>-1220253172</t>
  </si>
  <si>
    <t>https://podminky.urs.cz/item/CS_URS_2021_02/771121011</t>
  </si>
  <si>
    <t>133</t>
  </si>
  <si>
    <t>771151024</t>
  </si>
  <si>
    <t>Samonivelační stěrka podlah pevnosti 30 MPa tl přes 8 do 10 mm</t>
  </si>
  <si>
    <t>866136191</t>
  </si>
  <si>
    <t>https://podminky.urs.cz/item/CS_URS_2021_02/771151024</t>
  </si>
  <si>
    <t>134</t>
  </si>
  <si>
    <t>771571810</t>
  </si>
  <si>
    <t>Demontáž podlah z dlaždic keramických kladených do malty</t>
  </si>
  <si>
    <t>316440245</t>
  </si>
  <si>
    <t>https://podminky.urs.cz/item/CS_URS_2021_02/771571810</t>
  </si>
  <si>
    <t>"I-904a  sprcha      "                 1,26</t>
  </si>
  <si>
    <t>"I-904b  WC     "                        1,26</t>
  </si>
  <si>
    <t>"I-905a  sprcha  "                     1,26</t>
  </si>
  <si>
    <t>"I-905b  WC    "                         1,26</t>
  </si>
  <si>
    <t>"I-908a  umývár.  "                  3,23</t>
  </si>
  <si>
    <t>"I-908b  WC "                            1,56</t>
  </si>
  <si>
    <t>"I-908c  sprcha   "                    1,55</t>
  </si>
  <si>
    <t>"I-909a  umývár. "                   3,23</t>
  </si>
  <si>
    <t>"I-909b  WC    "                        1,56</t>
  </si>
  <si>
    <t>"I-909c  sprcha   "                    1,55</t>
  </si>
  <si>
    <t>"I-910a  umývár.   "                3,23</t>
  </si>
  <si>
    <t>"I-910b  WC    "                        1,56</t>
  </si>
  <si>
    <t>"I-910c  sprcha    "                   1,55</t>
  </si>
  <si>
    <t>"I-911a  umývár.   "                 3,23</t>
  </si>
  <si>
    <t>"I-911b  WC   "                         1,56</t>
  </si>
  <si>
    <t>"I-911c  sprcha  "                    1,55</t>
  </si>
  <si>
    <t>"I-912a  umývár.  "                 3,23</t>
  </si>
  <si>
    <t>"I-912b  WC "                           1,49</t>
  </si>
  <si>
    <t>"I-912c  sprcha"                       1,55</t>
  </si>
  <si>
    <t>"I-949  čist.m  "                       15,13</t>
  </si>
  <si>
    <t>"I-950 sklad  "                         14,99</t>
  </si>
  <si>
    <t>"I-951 úklid    "                         2,38</t>
  </si>
  <si>
    <t>"I-952 sklad   "                          8,30</t>
  </si>
  <si>
    <t>"I-955  WC  "                            6,20</t>
  </si>
  <si>
    <t>"I-958  koupelna "                 19,05</t>
  </si>
  <si>
    <t>"I-959  umývárna"                 20,60</t>
  </si>
  <si>
    <t>"I-960  sprcha   "                       1,83</t>
  </si>
  <si>
    <t>"I-961  sprcha  "                       2,13</t>
  </si>
  <si>
    <t>"I-962  šatna  "                         16,83</t>
  </si>
  <si>
    <t>"I-962a  WC  "                           5,33</t>
  </si>
  <si>
    <t>"I-962b sprcha "                       2,11</t>
  </si>
  <si>
    <t>"I-964  sklad p.  "                     5,70</t>
  </si>
  <si>
    <t>"II-907 kuchyňka "                  9,68</t>
  </si>
  <si>
    <t>135</t>
  </si>
  <si>
    <t>771573116</t>
  </si>
  <si>
    <t>Montáž podlah keramických hladkých lepených standardním lepidlem přes 22 do 25 ks/m2</t>
  </si>
  <si>
    <t>570854452</t>
  </si>
  <si>
    <t>https://podminky.urs.cz/item/CS_URS_2021_02/771573116</t>
  </si>
  <si>
    <t>"I-902b  koupelna   "                       4,99</t>
  </si>
  <si>
    <t>"I-904    koupelna   "                       4,78</t>
  </si>
  <si>
    <t>"I-905    koupelna  "                        4,93</t>
  </si>
  <si>
    <t>"I-908a  koupelna   "                       3,25</t>
  </si>
  <si>
    <t>"I-908b  WC   "                                   3,07</t>
  </si>
  <si>
    <t>"I-909a  koupelna   "                       3,25</t>
  </si>
  <si>
    <t>"I-909b  WC   "                                  3,07</t>
  </si>
  <si>
    <t>"I-910a  koupelna   "                       3,25</t>
  </si>
  <si>
    <t>"I-910b  WC   "                                  3,07</t>
  </si>
  <si>
    <t>"I-911a  koupelna    "                     3,25</t>
  </si>
  <si>
    <t>"I-911b  WC    "                                3,07</t>
  </si>
  <si>
    <t>"I-912a  koupelna    "                    3,25</t>
  </si>
  <si>
    <t>"I-912b  WC    "                                3,07</t>
  </si>
  <si>
    <t>"I-923b koupelna   "                     4,91</t>
  </si>
  <si>
    <t>"I-949   čistící M.   "                      15,33</t>
  </si>
  <si>
    <t>"I-951   úklid    "                             2,20</t>
  </si>
  <si>
    <t>"I-955   WC Ž   "                              5,39</t>
  </si>
  <si>
    <t>"I-958  Centr. koup   "                17,44</t>
  </si>
  <si>
    <t>"I-962   sklad    "                          12,16</t>
  </si>
  <si>
    <t>"I-962a  WC M  "                            1,70</t>
  </si>
  <si>
    <t>"I-962b  WC Imob     "                  5,64</t>
  </si>
  <si>
    <t>136</t>
  </si>
  <si>
    <t>59761406</t>
  </si>
  <si>
    <t>dlažba keramická slinutá protiskluzná do interiéru i exteriéru pro vysoké mechanické namáhání přes 22 do 25ks/m2</t>
  </si>
  <si>
    <t>-495846885</t>
  </si>
  <si>
    <t>https://podminky.urs.cz/item/CS_URS_2021_02/59761406</t>
  </si>
  <si>
    <t>111,07*1,05 'Přepočtené koeficientem množství</t>
  </si>
  <si>
    <t>137</t>
  </si>
  <si>
    <t>771577131</t>
  </si>
  <si>
    <t>Příplatek k montáži podlah keramických lepených standardním lepidlem za plochu do 5 m2</t>
  </si>
  <si>
    <t>382353887</t>
  </si>
  <si>
    <t>https://podminky.urs.cz/item/CS_URS_2021_02/771577131</t>
  </si>
  <si>
    <t>138</t>
  </si>
  <si>
    <t>771591112</t>
  </si>
  <si>
    <t>Izolace pod dlažbu nátěrem nebo stěrkou ve dvou vrstvách</t>
  </si>
  <si>
    <t>1172565746</t>
  </si>
  <si>
    <t>https://podminky.urs.cz/item/CS_URS_2021_02/771591112</t>
  </si>
  <si>
    <t>139</t>
  </si>
  <si>
    <t>771591264</t>
  </si>
  <si>
    <t>Izolace těsnícími pásy mezi podlahou a stěnou</t>
  </si>
  <si>
    <t>1081285454</t>
  </si>
  <si>
    <t>https://podminky.urs.cz/item/CS_URS_2021_02/771591264</t>
  </si>
  <si>
    <t>"I-902b  koupelna  "   (2,500+2,22)*2  -0,90*1,97</t>
  </si>
  <si>
    <t>"I-904    koupelna "     (1,635+3,00)*2  -0,80*1,97</t>
  </si>
  <si>
    <t>"I-905    koupelna"     7,694</t>
  </si>
  <si>
    <t>"I-908a  koupelna "     (1,72+1,83)*2   -0,80*1,97</t>
  </si>
  <si>
    <t>"I-908b  WC "                5,524</t>
  </si>
  <si>
    <t>"I-909a  koupelna   "   5,524</t>
  </si>
  <si>
    <t>"I-909b  WC  "               5,524</t>
  </si>
  <si>
    <t>"I-910a  koupelna  "   5,524</t>
  </si>
  <si>
    <t>"I-910b  WC "               5,524</t>
  </si>
  <si>
    <t>"I-911a  koupelna   "   5,524</t>
  </si>
  <si>
    <t>"I-911b  WC  "                5,524</t>
  </si>
  <si>
    <t>"I-912a  koupelna  "    5,524</t>
  </si>
  <si>
    <t>"I-912b  WC "               5,524</t>
  </si>
  <si>
    <t>"I-923b koupelna "    (2,500+2,22)*2   -0,90*1,97</t>
  </si>
  <si>
    <t>"I-949   čistící M.  "     (2,60+6,70)*2    -0,90*1,97*2</t>
  </si>
  <si>
    <t>"I-951   úklid "             (1,40+1,60)*2   -0,90*1,97</t>
  </si>
  <si>
    <t>"I-955   WC Ž   "           (1,40+1,93)*2  -(0,80+0,70*2)*1,97</t>
  </si>
  <si>
    <t xml:space="preserve">                                         ((0,90+1,93)*2   -0,70*1,97)*2</t>
  </si>
  <si>
    <t>"I-958  Centr. koup " (3,28+5,73)*2   -1,10*1,97</t>
  </si>
  <si>
    <t>"I-962   sklad   "            (3,70+3,25)*2  -1,10*1,97</t>
  </si>
  <si>
    <t>"I-962a  WC M  "          (1,90+1,00)*2  -0,70*1,97</t>
  </si>
  <si>
    <t>"I-962b  WC Imob  "  (1,90+2,15)*2   -0,90*1,97</t>
  </si>
  <si>
    <t>140</t>
  </si>
  <si>
    <t>777111123</t>
  </si>
  <si>
    <t>Strojní broušení podkladu před provedením lité podlahy</t>
  </si>
  <si>
    <t>-566316541</t>
  </si>
  <si>
    <t>https://podminky.urs.cz/item/CS_URS_2021_01/777111123</t>
  </si>
  <si>
    <t>141</t>
  </si>
  <si>
    <t>998771103</t>
  </si>
  <si>
    <t>Přesun hmot tonážní pro podlahy z dlaždic v objektech v do 24 m</t>
  </si>
  <si>
    <t>-1538969421</t>
  </si>
  <si>
    <t>https://podminky.urs.cz/item/CS_URS_2021_01/998771103</t>
  </si>
  <si>
    <t>142</t>
  </si>
  <si>
    <t>998771181</t>
  </si>
  <si>
    <t>Příplatek k přesunu hmot tonážní 771 prováděný bez použití mechanizace</t>
  </si>
  <si>
    <t>2101947685</t>
  </si>
  <si>
    <t>https://podminky.urs.cz/item/CS_URS_2021_01/998771181</t>
  </si>
  <si>
    <t>776</t>
  </si>
  <si>
    <t>Podlahy povlakové</t>
  </si>
  <si>
    <t>143</t>
  </si>
  <si>
    <t>776111116</t>
  </si>
  <si>
    <t>Odstranění zbytků lepidla z podkladu povlakových podlah broušením</t>
  </si>
  <si>
    <t>-1617978885</t>
  </si>
  <si>
    <t>https://podminky.urs.cz/item/CS_URS_2021_02/776111116</t>
  </si>
  <si>
    <t>144</t>
  </si>
  <si>
    <t>776111311</t>
  </si>
  <si>
    <t>Vysátí podkladu povlakových podlah</t>
  </si>
  <si>
    <t>1864027538</t>
  </si>
  <si>
    <t>https://podminky.urs.cz/item/CS_URS_2021_02/776111311</t>
  </si>
  <si>
    <t>145</t>
  </si>
  <si>
    <t>776121112</t>
  </si>
  <si>
    <t>Vodou ředitelná penetrace savého podkladu povlakových podlah</t>
  </si>
  <si>
    <t>-928194410</t>
  </si>
  <si>
    <t>https://podminky.urs.cz/item/CS_URS_2021_02/776121112</t>
  </si>
  <si>
    <t>146</t>
  </si>
  <si>
    <t>776141112</t>
  </si>
  <si>
    <t>Vyrovnání podkladu povlakových podlah stěrkou pevnosti 20 MPa tl přes 3 do 5 mm</t>
  </si>
  <si>
    <t>9108112</t>
  </si>
  <si>
    <t>https://podminky.urs.cz/item/CS_URS_2021_02/776141112</t>
  </si>
  <si>
    <t>147</t>
  </si>
  <si>
    <t>776201811</t>
  </si>
  <si>
    <t>Demontáž lepených povlakových podlah bez podložky ručně</t>
  </si>
  <si>
    <t>2129933572</t>
  </si>
  <si>
    <t>https://podminky.urs.cz/item/CS_URS_2021_02/776201811</t>
  </si>
  <si>
    <t xml:space="preserve">"I-901    chodba  "               85,67 </t>
  </si>
  <si>
    <t>"I-902    pokoj 3L "               34,52</t>
  </si>
  <si>
    <t>"I-904    předsíň  "                 2,93</t>
  </si>
  <si>
    <t>"I-905    předsíň  "                   3,18</t>
  </si>
  <si>
    <t>"I-906    pokoj 1L "                 13,92</t>
  </si>
  <si>
    <t>"I-907    pokoj 1L  "                 14,84</t>
  </si>
  <si>
    <t>"I-908    předsíň "                     5,48</t>
  </si>
  <si>
    <t>"I-909   předsíň  "                    5,48</t>
  </si>
  <si>
    <t>"I-910   předsíň"                      5,48</t>
  </si>
  <si>
    <t>"I-911   předsíň "                       5,48</t>
  </si>
  <si>
    <t xml:space="preserve">"I-912  předsíň  "                      5,48  </t>
  </si>
  <si>
    <t>"I-913   pokoj 3L  "                   24,13</t>
  </si>
  <si>
    <t>"I-914  pokoj 3L "                        24,15</t>
  </si>
  <si>
    <t>"I-915  pokoj 3L  "                        24,15</t>
  </si>
  <si>
    <t>"I-916  pokoj 3L "                        24,15</t>
  </si>
  <si>
    <t>"I-917  pokoj 3L"                        24,15</t>
  </si>
  <si>
    <t>"I-918  pokoj 3L  "                        24,15</t>
  </si>
  <si>
    <t>"I-919  pokoj 3L "                        24,15</t>
  </si>
  <si>
    <t>"I-920  pokoj 3L  "                        24,15</t>
  </si>
  <si>
    <t>"I-921  pokoj 3L  "                        24,15</t>
  </si>
  <si>
    <t>"I-922  pokoj 3L  "                        23,06</t>
  </si>
  <si>
    <t>"I-923  pokoj 3L "                         34,26</t>
  </si>
  <si>
    <t>"I-956  denní m. "                      23,36</t>
  </si>
  <si>
    <t>"II-908  pokoj 2L  "                      25,28</t>
  </si>
  <si>
    <t>"II-909 denní m.  "                      26,06</t>
  </si>
  <si>
    <t>148</t>
  </si>
  <si>
    <t>776231111</t>
  </si>
  <si>
    <t>Lepení lamel z vinylu standardním lepidlem</t>
  </si>
  <si>
    <t>-760422377</t>
  </si>
  <si>
    <t>https://podminky.urs.cz/item/CS_URS_2021_02/776231111</t>
  </si>
  <si>
    <t>"I-902     pokoj 4L   "                  29,89</t>
  </si>
  <si>
    <t>"I-906    pokoj 1L "                     14,23</t>
  </si>
  <si>
    <t>"I-907    pokoj 1L  "                   15,34</t>
  </si>
  <si>
    <t>"I-909    předsíň "                        5,72</t>
  </si>
  <si>
    <t>"I-910    předsíň  "                      5,72</t>
  </si>
  <si>
    <t>"I-911    předsíň "                        5,72</t>
  </si>
  <si>
    <t>"I-912   předsíň  "                        5,72</t>
  </si>
  <si>
    <t>"I-913    pokoj 3L   "                   24,05</t>
  </si>
  <si>
    <t>"I-914   pokoj 3L    "                   24,05</t>
  </si>
  <si>
    <t>"I-916   pokoj 3L  "                     24,05</t>
  </si>
  <si>
    <t>"I-917   pokoj 3L "                      24,05</t>
  </si>
  <si>
    <t>"I-918   pokoj 3L  "                     24,05</t>
  </si>
  <si>
    <t>"I-919   pokoj 3L   "                      24,05</t>
  </si>
  <si>
    <t>"I-921   pokoj 3L "                      24,05</t>
  </si>
  <si>
    <t>"I-923   pokoj 3L  "                      29,69</t>
  </si>
  <si>
    <t>"I-950   sklad   "                          14,99</t>
  </si>
  <si>
    <t>"I-952   sklad      "                           8,30</t>
  </si>
  <si>
    <t>"I-962c  předsíň  "                         5,64</t>
  </si>
  <si>
    <t>"I-964   sklad prádl   "                  5,70</t>
  </si>
  <si>
    <t>"II-907 čaj. kuch.  "                       9,68</t>
  </si>
  <si>
    <t>"II-908   pokoj 1L"                         22,58</t>
  </si>
  <si>
    <t>"II-909   sesterna "                      25,86</t>
  </si>
  <si>
    <t>"II-931   chodba "                         59,60</t>
  </si>
  <si>
    <t>149</t>
  </si>
  <si>
    <t>28411021</t>
  </si>
  <si>
    <t>PVC vinyl homogenní zátěžová tl 2,00 mm, úprava PUR, třída zátěže 34/43, hmotnost 3550g/m2, hořlavost Bfl S1,</t>
  </si>
  <si>
    <t>1615714165</t>
  </si>
  <si>
    <t>https://podminky.urs.cz/item/CS_URS_2021_02/28411021</t>
  </si>
  <si>
    <t>622,53*1,1 'Přepočtené koeficientem množství</t>
  </si>
  <si>
    <t>150</t>
  </si>
  <si>
    <t>776411112</t>
  </si>
  <si>
    <t>Montáž obvodových soklíků výšky do 100 mm</t>
  </si>
  <si>
    <t>-1132751388</t>
  </si>
  <si>
    <t>https://podminky.urs.cz/item/CS_URS_2021_02/776411112</t>
  </si>
  <si>
    <t xml:space="preserve">"I-901     chodba   "             (28,5+5,50+6,50*2)*2  </t>
  </si>
  <si>
    <t xml:space="preserve">   -(1,10*7+0,90*5+0,80+0,70+2,30)</t>
  </si>
  <si>
    <t>"I-902     pokoj 4L   "            (6,25+5,59)*2   -1,10</t>
  </si>
  <si>
    <t>"I-906    pokoj 1L "               (3,45+6,40)*2   -0,80   -1,10</t>
  </si>
  <si>
    <t>"I-907    pokoj 1L  "               17,80</t>
  </si>
  <si>
    <t>"I-908    předsíň "                (2,92+1,83)*2   -0,80*2   -1,10*3</t>
  </si>
  <si>
    <t>"I-909    předsíň "               4,60</t>
  </si>
  <si>
    <t>"I-910    předsíň  "              4,60</t>
  </si>
  <si>
    <t>"I-911    předsíň "              4,60</t>
  </si>
  <si>
    <t>"I-912   předsíň  "              4,60</t>
  </si>
  <si>
    <t>"I-913    pokoj 3L   "          (3,475+7,10)*2   -1,10</t>
  </si>
  <si>
    <t>"I-914   pokoj 3L    "            20,05</t>
  </si>
  <si>
    <t>"I-915   pokoj 3L "               20,05</t>
  </si>
  <si>
    <t>"I-916   pokoj 3L  "               20,05</t>
  </si>
  <si>
    <t>"I-917   pokoj 3L "                20,05</t>
  </si>
  <si>
    <t>"I-918   pokoj 3L  "              20,05</t>
  </si>
  <si>
    <t xml:space="preserve">"I-919   pokoj 3L   "             20,05 </t>
  </si>
  <si>
    <t>"I-920   pokoj 3L "               20,05</t>
  </si>
  <si>
    <t>"I-921   pokoj 3L "               20,05</t>
  </si>
  <si>
    <t>"I-922   pokoj 3L "              20,05</t>
  </si>
  <si>
    <t>"I-923   pokoj 3L  "             22,58</t>
  </si>
  <si>
    <t>"I-950   sklad   "                     0</t>
  </si>
  <si>
    <t>"I-952   sklad      "                (3,24+2,52)*2   -1,10</t>
  </si>
  <si>
    <t>"I-962c  předsíň  "            (1,70+3,30)*2   -0,70   -0,80</t>
  </si>
  <si>
    <t>"I-964   sklad prádl   "      (1,70+3,30)*2   -1,10</t>
  </si>
  <si>
    <t>"II-907 čaj. kuch.  "           (3,13+3,17)*2   -0,90</t>
  </si>
  <si>
    <t>"II-908   pokoj 1L"             (3,34+7,35)*2   -0,90</t>
  </si>
  <si>
    <t>"II-909   sesterna "           (3,49+7,47)*2   -0,90</t>
  </si>
  <si>
    <t xml:space="preserve">"II-931   chodba "              (22,50+0,99+0,30)*2  </t>
  </si>
  <si>
    <t xml:space="preserve">   -1,10*4   -0,90*4   -0,80</t>
  </si>
  <si>
    <t>151</t>
  </si>
  <si>
    <t>-98962132</t>
  </si>
  <si>
    <t>580,21*0,15 'Přepočtené koeficientem množství</t>
  </si>
  <si>
    <t>152</t>
  </si>
  <si>
    <t>998776103</t>
  </si>
  <si>
    <t>Přesun hmot tonážní pro podlahy povlakové v objektech v přes 12 do 24 m</t>
  </si>
  <si>
    <t>1336786466</t>
  </si>
  <si>
    <t>https://podminky.urs.cz/item/CS_URS_2021_02/998776103</t>
  </si>
  <si>
    <t>153</t>
  </si>
  <si>
    <t>998776181</t>
  </si>
  <si>
    <t>Příplatek k přesunu hmot tonážní 776 prováděný bez použití mechanizace</t>
  </si>
  <si>
    <t>367896399</t>
  </si>
  <si>
    <t>https://podminky.urs.cz/item/CS_URS_2021_02/998776181</t>
  </si>
  <si>
    <t>781</t>
  </si>
  <si>
    <t>Dokončovací práce - obklady</t>
  </si>
  <si>
    <t>154</t>
  </si>
  <si>
    <t>781121011</t>
  </si>
  <si>
    <t>Nátěr penetrační na stěnu</t>
  </si>
  <si>
    <t>1688851537</t>
  </si>
  <si>
    <t>https://podminky.urs.cz/item/CS_URS_2021_02/781121011</t>
  </si>
  <si>
    <t>155</t>
  </si>
  <si>
    <t>781131112</t>
  </si>
  <si>
    <t>Izolace pod obklad nátěrem nebo stěrkou ve dvou vrstvách</t>
  </si>
  <si>
    <t>-1134379693</t>
  </si>
  <si>
    <t>https://podminky.urs.cz/item/CS_URS_2021_02/781131112</t>
  </si>
  <si>
    <t>156</t>
  </si>
  <si>
    <t>781471810</t>
  </si>
  <si>
    <t>Demontáž obkladů z obkladaček keramických kladených do malty</t>
  </si>
  <si>
    <t>-1817344037</t>
  </si>
  <si>
    <t>https://podminky.urs.cz/item/CS_URS_2021_02/781471810</t>
  </si>
  <si>
    <t xml:space="preserve">"I-904a  sprcha    "        (1,35+0,85)*2,00   </t>
  </si>
  <si>
    <t>"I-904b  WC   "              0,85*2,00    +0,60*1,50</t>
  </si>
  <si>
    <t>"I-905a  sprcha  "         4,40</t>
  </si>
  <si>
    <t>"I-905b  WC      "          2,60</t>
  </si>
  <si>
    <t>"I-908a  umývár.   "   ( 1,72*2+1,83)*2,00</t>
  </si>
  <si>
    <t>"I-908b  WC      "          (1,72+0,85)*2,00</t>
  </si>
  <si>
    <t>"I-908c  sprcha  "        5,14</t>
  </si>
  <si>
    <t>"I-909a  umývár.   "    10,54</t>
  </si>
  <si>
    <t>"I-909b  WC   "             5,14</t>
  </si>
  <si>
    <t>"I-909c  sprcha  "        5,14</t>
  </si>
  <si>
    <t>"I-910a  umývár.   "   10,54</t>
  </si>
  <si>
    <t>"I-910b  WC    "            5,14</t>
  </si>
  <si>
    <t>"I-910c  sprcha   "       5,14</t>
  </si>
  <si>
    <t>"I-911a  umývár. "     10,54</t>
  </si>
  <si>
    <t>"I-911b  WC  "               5,14</t>
  </si>
  <si>
    <t>"I-911c  sprcha    "       5,14</t>
  </si>
  <si>
    <t>"I-912a  umývár.  "    10,54</t>
  </si>
  <si>
    <t>"I-912b  WC    "            5,14</t>
  </si>
  <si>
    <t>"I-912c  sprcha    "      5,14</t>
  </si>
  <si>
    <t>"I-949  čist.m   "          2,00*2,00</t>
  </si>
  <si>
    <t>"I-955  WC   "               (3,24+1,93)*2*2,00   -1,00*2,00</t>
  </si>
  <si>
    <t>"I-958  koupelna"     (3,28+6,40)*2*2,00   -1,10*1,97</t>
  </si>
  <si>
    <t>"I-959  umývárna     (3,68+6,40)*2*2,00   -1,10*1,97"</t>
  </si>
  <si>
    <t>"I-960  sprcha  "        (0,87+0,87)*2,00</t>
  </si>
  <si>
    <t>"I-961  sprcha  "        (1,40+0,87)*2,00</t>
  </si>
  <si>
    <t>"I-962a  WC  "            (1,61+1,25)*2,00</t>
  </si>
  <si>
    <t>"I-962b sprcha   "     (1,10+1,00)*2,00</t>
  </si>
  <si>
    <t>"I-964  sklad p.   "    (1,70+3,275)*2*2,00</t>
  </si>
  <si>
    <t>"II-907  kuchyňka"    3,13*1,50</t>
  </si>
  <si>
    <t>"II-908  pokoj 2L"      1,00*1,50</t>
  </si>
  <si>
    <t>"II-909 denní m."      4,00*1,50</t>
  </si>
  <si>
    <t>157</t>
  </si>
  <si>
    <t>781474115</t>
  </si>
  <si>
    <t>Montáž obkladů vnitřních keramických hladkých přes 22 do 25 ks/m2 lepených flexibilním lepidlem</t>
  </si>
  <si>
    <t>-390597234</t>
  </si>
  <si>
    <t>https://podminky.urs.cz/item/CS_URS_2021_02/781474115</t>
  </si>
  <si>
    <t>"I-902b  koupelna  "   (2,500+2,22)*2*2,50   -0,90*1,97</t>
  </si>
  <si>
    <t>"I-904    koupelna "     (1,635+3,00)*2*2,50   -0,80*1,97</t>
  </si>
  <si>
    <t>"I-905    koupelna"      21,599</t>
  </si>
  <si>
    <t>"I-923b koupelna "    (2,500+2,22)*2*2,50   -0,90*1,97</t>
  </si>
  <si>
    <t xml:space="preserve">                                         ((0,90+1,93)*2*2,50   -0,70*1,97)*2</t>
  </si>
  <si>
    <t>"I-962a  WC M  "          (1,90+1,00)*2*2,50   -0,70*1,97</t>
  </si>
  <si>
    <t>"I-962b  WC Imob  "  (1,90+2,15)*2*2,50   -0,90*1,97</t>
  </si>
  <si>
    <t>158</t>
  </si>
  <si>
    <t>59761039</t>
  </si>
  <si>
    <t>obklad keramický hladký přes 22 do 25ks/m2</t>
  </si>
  <si>
    <t>726636651</t>
  </si>
  <si>
    <t>https://podminky.urs.cz/item/CS_URS_2021_02/59761039</t>
  </si>
  <si>
    <t>417,112*1,1 'Přepočtené koeficientem množství</t>
  </si>
  <si>
    <t>159</t>
  </si>
  <si>
    <t>781494111</t>
  </si>
  <si>
    <t>Plastové profily rohové lepené flexibilním lepidlem</t>
  </si>
  <si>
    <t>-601150431</t>
  </si>
  <si>
    <t>https://podminky.urs.cz/item/CS_URS_2021_02/781494111</t>
  </si>
  <si>
    <t>"I-902b  koupelna  "     (1,00+1,20)*2</t>
  </si>
  <si>
    <t>"I-904    koupelna "       2,20</t>
  </si>
  <si>
    <t>"I-905    koupelna"        2,20</t>
  </si>
  <si>
    <t>"I-908b  WC "                  2,20</t>
  </si>
  <si>
    <t xml:space="preserve">"I-909b  WC  "                 2,20 </t>
  </si>
  <si>
    <t>"I-910b  WC "                  2,20</t>
  </si>
  <si>
    <t>"I-911b  WC  "                2,20</t>
  </si>
  <si>
    <t>"I-912b  WC "                 2,20</t>
  </si>
  <si>
    <t>"I-923b koupelna "      4,40</t>
  </si>
  <si>
    <t>"I-949   čistící M.  "       2,50</t>
  </si>
  <si>
    <t>"I-951   úklid "               2,20</t>
  </si>
  <si>
    <t>"I-955   WC Ž   "            1,14+0,90*2</t>
  </si>
  <si>
    <t>"I-958  Centr. koup "  2,20*2+2,50</t>
  </si>
  <si>
    <t>"I-962   sklad   "             0</t>
  </si>
  <si>
    <t>"I-962a  WC M  "           1,00</t>
  </si>
  <si>
    <t>"I-962b  WC Imob  "    2,20</t>
  </si>
  <si>
    <t>160</t>
  </si>
  <si>
    <t>781494511</t>
  </si>
  <si>
    <t>Plastové profily ukončovací lepené flexibilním lepidlem</t>
  </si>
  <si>
    <t>385550863</t>
  </si>
  <si>
    <t>https://podminky.urs.cz/item/CS_URS_2021_02/781494511</t>
  </si>
  <si>
    <t>161</t>
  </si>
  <si>
    <t>998781103</t>
  </si>
  <si>
    <t>Přesun hmot tonážní pro obklady keramické v objektech v přes 12 do 24 m</t>
  </si>
  <si>
    <t>1294845816</t>
  </si>
  <si>
    <t>https://podminky.urs.cz/item/CS_URS_2021_02/998781103</t>
  </si>
  <si>
    <t>162</t>
  </si>
  <si>
    <t>998781181</t>
  </si>
  <si>
    <t>Příplatek k přesunu hmot tonážní 781 prováděný bez použití mechanizace</t>
  </si>
  <si>
    <t>-2141553987</t>
  </si>
  <si>
    <t>https://podminky.urs.cz/item/CS_URS_2021_02/998781181</t>
  </si>
  <si>
    <t>783</t>
  </si>
  <si>
    <t>Dokončovací práce - nátěry</t>
  </si>
  <si>
    <t>163</t>
  </si>
  <si>
    <t>783301319</t>
  </si>
  <si>
    <t xml:space="preserve">Obroušení zámečnických konstrukcí </t>
  </si>
  <si>
    <t>1439410432</t>
  </si>
  <si>
    <t>"výpis vnitřních dveří"</t>
  </si>
  <si>
    <t>"DK1"   0,25*5,10*17</t>
  </si>
  <si>
    <t>"DK2"   0,25*4,90*2</t>
  </si>
  <si>
    <t>"DK3"   0,25*5,10*3</t>
  </si>
  <si>
    <t>"DK4"   0,25*4,90*3</t>
  </si>
  <si>
    <t>164</t>
  </si>
  <si>
    <t>783314203</t>
  </si>
  <si>
    <t>Základní antikorozní jednonásobný syntetický samozákladující nátěr zámečnických konstrukcí</t>
  </si>
  <si>
    <t>-764567972</t>
  </si>
  <si>
    <t>https://podminky.urs.cz/item/CS_URS_2021_02/783314203</t>
  </si>
  <si>
    <t>165</t>
  </si>
  <si>
    <t>783315101</t>
  </si>
  <si>
    <t>Mezinátěr jednonásobný syntetický standardní zámečnických konstrukcí</t>
  </si>
  <si>
    <t>2136757065</t>
  </si>
  <si>
    <t>https://podminky.urs.cz/item/CS_URS_2021_02/783315101</t>
  </si>
  <si>
    <t>166</t>
  </si>
  <si>
    <t>783317101</t>
  </si>
  <si>
    <t>Krycí jednonásobný syntetický standardní nátěr zámečnických konstrukcí</t>
  </si>
  <si>
    <t>-927095020</t>
  </si>
  <si>
    <t>https://podminky.urs.cz/item/CS_URS_2021_02/783317101</t>
  </si>
  <si>
    <t>"D01"  0,22*5,10*2</t>
  </si>
  <si>
    <t>"D02"   0,25*4,80*10</t>
  </si>
  <si>
    <t>"D03"   0,25*4,80*2</t>
  </si>
  <si>
    <t>"D04"   0,22*4,80*2</t>
  </si>
  <si>
    <t>"D05"   0,20*4,70*1</t>
  </si>
  <si>
    <t>"D06"   0,22*4,90*1</t>
  </si>
  <si>
    <t>"D07"   0,25*4,70*2</t>
  </si>
  <si>
    <t>"D08"   0,20*4,70*1</t>
  </si>
  <si>
    <t>"D09"   0,25*4,90*2</t>
  </si>
  <si>
    <t>784</t>
  </si>
  <si>
    <t>Dokončovací práce - malby a tapety</t>
  </si>
  <si>
    <t>167</t>
  </si>
  <si>
    <t>784181101</t>
  </si>
  <si>
    <t>Penetrace podkladu jednonásobná základní akrylátová bezbarvá v místnostech výšky do 3,80 m</t>
  </si>
  <si>
    <t>970039734</t>
  </si>
  <si>
    <t>https://podminky.urs.cz/item/CS_URS_2021_01/784181101</t>
  </si>
  <si>
    <t>1648,866+243,92</t>
  </si>
  <si>
    <t>168</t>
  </si>
  <si>
    <t>784211101-P</t>
  </si>
  <si>
    <t>Omyvatelná barva, odolnost proti oděru za mokra třídy1 velmi vysoká dle ČSN EN 13300</t>
  </si>
  <si>
    <t>1821385788</t>
  </si>
  <si>
    <t xml:space="preserve">   (28,50+5,20+7,00*2)*2*1,60 </t>
  </si>
  <si>
    <t xml:space="preserve">   -(1,10*7+0,90*5+0,80+0,70)*1,60</t>
  </si>
  <si>
    <t>"I-950   sklad  "                                0</t>
  </si>
  <si>
    <t>"I-952   sklad   "                              0</t>
  </si>
  <si>
    <t xml:space="preserve">"I-962c  předsíň"                        </t>
  </si>
  <si>
    <t xml:space="preserve">   (1,70+3,30)*2*1,60   -(0,70+0,80)*1,60</t>
  </si>
  <si>
    <t xml:space="preserve">"I-964   sklad prádl   "           </t>
  </si>
  <si>
    <t xml:space="preserve">   (1,70+3,275)*2*1,60   -1,10*1,60</t>
  </si>
  <si>
    <t xml:space="preserve">"II-907 čaj. kuch.  "                </t>
  </si>
  <si>
    <t xml:space="preserve">   (3,13+3,17)*2*1,60    -0,90*1,60</t>
  </si>
  <si>
    <t>"II-931 chodba "   (22,50+0,99+0,30)*2*1,60</t>
  </si>
  <si>
    <t xml:space="preserve">   -(1,10*4+0,90*4+0,80)*0,60</t>
  </si>
  <si>
    <t>169</t>
  </si>
  <si>
    <t>784221101</t>
  </si>
  <si>
    <t>Dvojnásobné bílé malby ze směsí za sucha dobře otěruvzdorných v místnostech do 3,80 m</t>
  </si>
  <si>
    <t>-528585717</t>
  </si>
  <si>
    <t>https://podminky.urs.cz/item/CS_URS_2021_01/784221101</t>
  </si>
  <si>
    <t xml:space="preserve">   (28,50+5,20+7,00*2)*2*1,00   </t>
  </si>
  <si>
    <t xml:space="preserve">   -(1,10*7+0,90*5+0,80+0,70)*0,40</t>
  </si>
  <si>
    <t xml:space="preserve">   (6,25+0,25+5,59)*2*3,10   -1,10*1,97</t>
  </si>
  <si>
    <t xml:space="preserve">   -2,20*1,80*2 </t>
  </si>
  <si>
    <t>"I-906  pokoj 1L  "                       14,23</t>
  </si>
  <si>
    <t xml:space="preserve">   (3,445+6,60)*2*3,10    -1,10*1,97</t>
  </si>
  <si>
    <t>"I-907    pokoj 1L  "                      15,34</t>
  </si>
  <si>
    <t xml:space="preserve">   60,112-4,00</t>
  </si>
  <si>
    <t xml:space="preserve">   (2,915+1,83)*2*2,70   -(0,80*2+1,10*3)*1,97</t>
  </si>
  <si>
    <t>"I-909    předsíň    "            15,970</t>
  </si>
  <si>
    <t>"I-910    předsíň  "              15,970</t>
  </si>
  <si>
    <t>"I-911    předsíň       "         15,970</t>
  </si>
  <si>
    <t>"I-912   předsíň     "            15,970</t>
  </si>
  <si>
    <t>"I-913    pokoj 3L   "                      24,32</t>
  </si>
  <si>
    <t>"I-914   pokoj 3L  "                      24,05  +  63,398-4,30</t>
  </si>
  <si>
    <t>"I-915   pokoj 3L  "                     83,148</t>
  </si>
  <si>
    <t>"I-916   pokoj 3L "                      83,148</t>
  </si>
  <si>
    <t>"I-917   pokoj 3L"                       83,148</t>
  </si>
  <si>
    <t>"I-918   pokoj 3L"                       83,148</t>
  </si>
  <si>
    <t>"I-919   pokoj 3L"                      83,148</t>
  </si>
  <si>
    <t>"I-920   pokoj 3L "                     83,148</t>
  </si>
  <si>
    <t>"I-921   pokoj 3L  "                    83,148</t>
  </si>
  <si>
    <t>"I-922   pokoj 3L "                     83,148</t>
  </si>
  <si>
    <t>"I-923   pokoj 4L "                      29,69</t>
  </si>
  <si>
    <t>"I-951   úklid "                               2,20</t>
  </si>
  <si>
    <t>"I-955   WC Ž    "                            5,39</t>
  </si>
  <si>
    <t>"I-958  Centr. koup  "                 17,44</t>
  </si>
  <si>
    <t>"I-962   sklad   "                        3,70*2,50</t>
  </si>
  <si>
    <t>"I-962a  WC M    "                              1,70</t>
  </si>
  <si>
    <t>"I-962b  WC Imob"                          5,64</t>
  </si>
  <si>
    <t>"I-962c  předsíň"                              5,64</t>
  </si>
  <si>
    <t xml:space="preserve">   (1,70+3,30)*2*1,00   -(0,70+0,80)*0,40</t>
  </si>
  <si>
    <t>"I-964   sklad prádl   "                      5,70</t>
  </si>
  <si>
    <t xml:space="preserve">   (1,70+3,275)*2*1,00   -1,10*0,40</t>
  </si>
  <si>
    <t>"II-907 čaj. kuch.  "                           9,68</t>
  </si>
  <si>
    <t xml:space="preserve">   (3,13+3,17)*2*1,00    -0,90*0,40</t>
  </si>
  <si>
    <t>"II-908   pokoj 1L  "                         22,58</t>
  </si>
  <si>
    <t>"II-909 "                                   25,86+64,505-5,76</t>
  </si>
  <si>
    <t xml:space="preserve">"II-931 "   (22,50+0,99+0,30)*2*1,00  </t>
  </si>
  <si>
    <t xml:space="preserve">   -(1,10*4+0,90*4+0,80)*0,40</t>
  </si>
  <si>
    <t>VRN</t>
  </si>
  <si>
    <t>Vedlejší a ostatní rozpočtové náklady</t>
  </si>
  <si>
    <t>170</t>
  </si>
  <si>
    <t>010001-01</t>
  </si>
  <si>
    <t>Dokumentace skutečného provedení (dále jen „DSkP“) ve 4 vyhotoveních (3x tisk + 1x dig. forma - PDF a zdrojový formát)</t>
  </si>
  <si>
    <t>1024</t>
  </si>
  <si>
    <t>1515096740</t>
  </si>
  <si>
    <t>171</t>
  </si>
  <si>
    <t>020001-01</t>
  </si>
  <si>
    <t xml:space="preserve">Ochrana vnitrostaveništní komunikace, uvedení do původního stavu. </t>
  </si>
  <si>
    <t>804904605</t>
  </si>
  <si>
    <t>172</t>
  </si>
  <si>
    <t>060001-03</t>
  </si>
  <si>
    <t>Zajištění čistoty staveniště a zejména navazujících prostorprůběžný úklid staveniště a transportních ploch</t>
  </si>
  <si>
    <t>-925801652</t>
  </si>
  <si>
    <t>173</t>
  </si>
  <si>
    <t>070001-01</t>
  </si>
  <si>
    <t>Provizorní odělení stěnou s dveřmi s OSB desek s prachotěsnou úpravou</t>
  </si>
  <si>
    <t>-538155243</t>
  </si>
  <si>
    <t>"Chodba zadní" 2,50*3,0</t>
  </si>
  <si>
    <t>"chodba střed" 3,0*3,0</t>
  </si>
  <si>
    <t>"provizorní stavy ve střední části" 50</t>
  </si>
  <si>
    <t>174</t>
  </si>
  <si>
    <t>070001-02</t>
  </si>
  <si>
    <t>Omezení stavby s ohledem na provoz zdravotnického zařízení</t>
  </si>
  <si>
    <t>-182762574</t>
  </si>
  <si>
    <t>175</t>
  </si>
  <si>
    <t>090001-01</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</si>
  <si>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</si>
  <si>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1294310471</t>
  </si>
  <si>
    <t>176</t>
  </si>
  <si>
    <t>090001-02</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</si>
  <si>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t>
  </si>
  <si>
    <t>-1567462566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</si>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</sst>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1_02/977312112" TargetMode="External"/><Relationship Id="rId21" Type="http://schemas.openxmlformats.org/officeDocument/2006/relationships/hyperlink" Target="https://podminky.urs.cz/item/CS_URS_2021_02/953942121" TargetMode="External"/><Relationship Id="rId42" Type="http://schemas.openxmlformats.org/officeDocument/2006/relationships/hyperlink" Target="https://podminky.urs.cz/item/CS_URS_2021_02/725840851" TargetMode="External"/><Relationship Id="rId47" Type="http://schemas.openxmlformats.org/officeDocument/2006/relationships/hyperlink" Target="https://podminky.urs.cz/item/CS_URS_2021_02/763121426" TargetMode="External"/><Relationship Id="rId63" Type="http://schemas.openxmlformats.org/officeDocument/2006/relationships/hyperlink" Target="https://podminky.urs.cz/item/CS_URS_2021_02/766691915" TargetMode="External"/><Relationship Id="rId68" Type="http://schemas.openxmlformats.org/officeDocument/2006/relationships/hyperlink" Target="https://podminky.urs.cz/item/CS_URS_2021_02/771151024" TargetMode="External"/><Relationship Id="rId84" Type="http://schemas.openxmlformats.org/officeDocument/2006/relationships/hyperlink" Target="https://podminky.urs.cz/item/CS_URS_2021_02/28411021" TargetMode="External"/><Relationship Id="rId89" Type="http://schemas.openxmlformats.org/officeDocument/2006/relationships/hyperlink" Target="https://podminky.urs.cz/item/CS_URS_2021_02/781121011" TargetMode="External"/><Relationship Id="rId16" Type="http://schemas.openxmlformats.org/officeDocument/2006/relationships/hyperlink" Target="https://podminky.urs.cz/item/CS_URS_2021_02/55331487" TargetMode="External"/><Relationship Id="rId11" Type="http://schemas.openxmlformats.org/officeDocument/2006/relationships/hyperlink" Target="https://podminky.urs.cz/item/CS_URS_2021_02/612331121" TargetMode="External"/><Relationship Id="rId32" Type="http://schemas.openxmlformats.org/officeDocument/2006/relationships/hyperlink" Target="https://podminky.urs.cz/item/CS_URS_2021_02/997013509" TargetMode="External"/><Relationship Id="rId37" Type="http://schemas.openxmlformats.org/officeDocument/2006/relationships/hyperlink" Target="https://podminky.urs.cz/item/CS_URS_2021_02/725110811" TargetMode="External"/><Relationship Id="rId53" Type="http://schemas.openxmlformats.org/officeDocument/2006/relationships/hyperlink" Target="https://podminky.urs.cz/item/CS_URS_2021_02/763135101" TargetMode="External"/><Relationship Id="rId58" Type="http://schemas.openxmlformats.org/officeDocument/2006/relationships/hyperlink" Target="https://podminky.urs.cz/item/CS_URS_2021_02/59030761" TargetMode="External"/><Relationship Id="rId74" Type="http://schemas.openxmlformats.org/officeDocument/2006/relationships/hyperlink" Target="https://podminky.urs.cz/item/CS_URS_2021_02/771591264" TargetMode="External"/><Relationship Id="rId79" Type="http://schemas.openxmlformats.org/officeDocument/2006/relationships/hyperlink" Target="https://podminky.urs.cz/item/CS_URS_2021_02/776111311" TargetMode="External"/><Relationship Id="rId102" Type="http://schemas.openxmlformats.org/officeDocument/2006/relationships/hyperlink" Target="https://podminky.urs.cz/item/CS_URS_2021_01/784221101" TargetMode="External"/><Relationship Id="rId5" Type="http://schemas.openxmlformats.org/officeDocument/2006/relationships/hyperlink" Target="https://podminky.urs.cz/item/CS_URS_2021_02/342241122" TargetMode="External"/><Relationship Id="rId90" Type="http://schemas.openxmlformats.org/officeDocument/2006/relationships/hyperlink" Target="https://podminky.urs.cz/item/CS_URS_2021_02/781131112" TargetMode="External"/><Relationship Id="rId95" Type="http://schemas.openxmlformats.org/officeDocument/2006/relationships/hyperlink" Target="https://podminky.urs.cz/item/CS_URS_2021_02/781494511" TargetMode="External"/><Relationship Id="rId22" Type="http://schemas.openxmlformats.org/officeDocument/2006/relationships/hyperlink" Target="https://podminky.urs.cz/item/CS_URS_2021_02/962031133" TargetMode="External"/><Relationship Id="rId27" Type="http://schemas.openxmlformats.org/officeDocument/2006/relationships/hyperlink" Target="https://podminky.urs.cz/item/CS_URS_2021_02/978011121" TargetMode="External"/><Relationship Id="rId43" Type="http://schemas.openxmlformats.org/officeDocument/2006/relationships/hyperlink" Target="https://podminky.urs.cz/item/CS_URS_2021_02/763111437" TargetMode="External"/><Relationship Id="rId48" Type="http://schemas.openxmlformats.org/officeDocument/2006/relationships/hyperlink" Target="https://podminky.urs.cz/item/CS_URS_2021_02/763121714" TargetMode="External"/><Relationship Id="rId64" Type="http://schemas.openxmlformats.org/officeDocument/2006/relationships/hyperlink" Target="https://podminky.urs.cz/item/CS_URS_2021_02/767112811" TargetMode="External"/><Relationship Id="rId69" Type="http://schemas.openxmlformats.org/officeDocument/2006/relationships/hyperlink" Target="https://podminky.urs.cz/item/CS_URS_2021_02/771571810" TargetMode="External"/><Relationship Id="rId80" Type="http://schemas.openxmlformats.org/officeDocument/2006/relationships/hyperlink" Target="https://podminky.urs.cz/item/CS_URS_2021_02/776121112" TargetMode="External"/><Relationship Id="rId85" Type="http://schemas.openxmlformats.org/officeDocument/2006/relationships/hyperlink" Target="https://podminky.urs.cz/item/CS_URS_2021_02/776411112" TargetMode="External"/><Relationship Id="rId12" Type="http://schemas.openxmlformats.org/officeDocument/2006/relationships/hyperlink" Target="https://podminky.urs.cz/item/CS_URS_2021_02/631311224" TargetMode="External"/><Relationship Id="rId17" Type="http://schemas.openxmlformats.org/officeDocument/2006/relationships/hyperlink" Target="https://podminky.urs.cz/item/CS_URS_2021_02/55331489" TargetMode="External"/><Relationship Id="rId25" Type="http://schemas.openxmlformats.org/officeDocument/2006/relationships/hyperlink" Target="https://podminky.urs.cz/item/CS_URS_2021_02/974042533" TargetMode="External"/><Relationship Id="rId33" Type="http://schemas.openxmlformats.org/officeDocument/2006/relationships/hyperlink" Target="https://podminky.urs.cz/item/CS_URS_2021_02/997013609" TargetMode="External"/><Relationship Id="rId38" Type="http://schemas.openxmlformats.org/officeDocument/2006/relationships/hyperlink" Target="https://podminky.urs.cz/item/CS_URS_2021_02/725240812" TargetMode="External"/><Relationship Id="rId46" Type="http://schemas.openxmlformats.org/officeDocument/2006/relationships/hyperlink" Target="https://podminky.urs.cz/item/CS_URS_2021_02/763111925" TargetMode="External"/><Relationship Id="rId59" Type="http://schemas.openxmlformats.org/officeDocument/2006/relationships/hyperlink" Target="https://podminky.urs.cz/item/CS_URS_2021_02/763322113" TargetMode="External"/><Relationship Id="rId67" Type="http://schemas.openxmlformats.org/officeDocument/2006/relationships/hyperlink" Target="https://podminky.urs.cz/item/CS_URS_2021_02/771121011" TargetMode="External"/><Relationship Id="rId103" Type="http://schemas.openxmlformats.org/officeDocument/2006/relationships/printerSettings" Target="../printerSettings/printerSettings2.bin"/><Relationship Id="rId20" Type="http://schemas.openxmlformats.org/officeDocument/2006/relationships/hyperlink" Target="https://podminky.urs.cz/item/CS_URS_2021_02/952901111" TargetMode="External"/><Relationship Id="rId41" Type="http://schemas.openxmlformats.org/officeDocument/2006/relationships/hyperlink" Target="https://podminky.urs.cz/item/CS_URS_2021_02/725820801" TargetMode="External"/><Relationship Id="rId54" Type="http://schemas.openxmlformats.org/officeDocument/2006/relationships/hyperlink" Target="https://podminky.urs.cz/item/CS_URS_2021_02/59030583" TargetMode="External"/><Relationship Id="rId62" Type="http://schemas.openxmlformats.org/officeDocument/2006/relationships/hyperlink" Target="https://podminky.urs.cz/item/CS_URS_2021_02/766691914" TargetMode="External"/><Relationship Id="rId70" Type="http://schemas.openxmlformats.org/officeDocument/2006/relationships/hyperlink" Target="https://podminky.urs.cz/item/CS_URS_2021_02/771573116" TargetMode="External"/><Relationship Id="rId75" Type="http://schemas.openxmlformats.org/officeDocument/2006/relationships/hyperlink" Target="https://podminky.urs.cz/item/CS_URS_2021_01/777111123" TargetMode="External"/><Relationship Id="rId83" Type="http://schemas.openxmlformats.org/officeDocument/2006/relationships/hyperlink" Target="https://podminky.urs.cz/item/CS_URS_2021_02/776231111" TargetMode="External"/><Relationship Id="rId88" Type="http://schemas.openxmlformats.org/officeDocument/2006/relationships/hyperlink" Target="https://podminky.urs.cz/item/CS_URS_2021_02/998776181" TargetMode="External"/><Relationship Id="rId91" Type="http://schemas.openxmlformats.org/officeDocument/2006/relationships/hyperlink" Target="https://podminky.urs.cz/item/CS_URS_2021_02/781471810" TargetMode="External"/><Relationship Id="rId96" Type="http://schemas.openxmlformats.org/officeDocument/2006/relationships/hyperlink" Target="https://podminky.urs.cz/item/CS_URS_2021_02/998781103" TargetMode="External"/><Relationship Id="rId1" Type="http://schemas.openxmlformats.org/officeDocument/2006/relationships/hyperlink" Target="https://podminky.urs.cz/item/CS_URS_2021_02/317168011" TargetMode="External"/><Relationship Id="rId6" Type="http://schemas.openxmlformats.org/officeDocument/2006/relationships/hyperlink" Target="https://podminky.urs.cz/item/CS_URS_2021_02/340236212" TargetMode="External"/><Relationship Id="rId15" Type="http://schemas.openxmlformats.org/officeDocument/2006/relationships/hyperlink" Target="https://podminky.urs.cz/item/CS_URS_2021_02/642942111" TargetMode="External"/><Relationship Id="rId23" Type="http://schemas.openxmlformats.org/officeDocument/2006/relationships/hyperlink" Target="https://podminky.urs.cz/item/CS_URS_2021_02/965042231" TargetMode="External"/><Relationship Id="rId28" Type="http://schemas.openxmlformats.org/officeDocument/2006/relationships/hyperlink" Target="https://podminky.urs.cz/item/CS_URS_2021_02/978013121" TargetMode="External"/><Relationship Id="rId36" Type="http://schemas.openxmlformats.org/officeDocument/2006/relationships/hyperlink" Target="https://podminky.urs.cz/item/CS_URS_2021_02/722254116" TargetMode="External"/><Relationship Id="rId49" Type="http://schemas.openxmlformats.org/officeDocument/2006/relationships/hyperlink" Target="https://podminky.urs.cz/item/CS_URS_2021_02/763122557" TargetMode="External"/><Relationship Id="rId57" Type="http://schemas.openxmlformats.org/officeDocument/2006/relationships/hyperlink" Target="https://podminky.urs.cz/item/CS_URS_2021_02/763172413" TargetMode="External"/><Relationship Id="rId10" Type="http://schemas.openxmlformats.org/officeDocument/2006/relationships/hyperlink" Target="https://podminky.urs.cz/item/CS_URS_2021_02/612325421" TargetMode="External"/><Relationship Id="rId31" Type="http://schemas.openxmlformats.org/officeDocument/2006/relationships/hyperlink" Target="https://podminky.urs.cz/item/CS_URS_2021_02/997013501" TargetMode="External"/><Relationship Id="rId44" Type="http://schemas.openxmlformats.org/officeDocument/2006/relationships/hyperlink" Target="https://podminky.urs.cz/item/CS_URS_2021_02/763111712" TargetMode="External"/><Relationship Id="rId52" Type="http://schemas.openxmlformats.org/officeDocument/2006/relationships/hyperlink" Target="https://podminky.urs.cz/item/CS_URS_2021_02/763131832" TargetMode="External"/><Relationship Id="rId60" Type="http://schemas.openxmlformats.org/officeDocument/2006/relationships/hyperlink" Target="https://podminky.urs.cz/item/CS_URS_2021_02/998763102" TargetMode="External"/><Relationship Id="rId65" Type="http://schemas.openxmlformats.org/officeDocument/2006/relationships/hyperlink" Target="https://podminky.urs.cz/item/CS_URS_2021_02/767581802" TargetMode="External"/><Relationship Id="rId73" Type="http://schemas.openxmlformats.org/officeDocument/2006/relationships/hyperlink" Target="https://podminky.urs.cz/item/CS_URS_2021_02/771591112" TargetMode="External"/><Relationship Id="rId78" Type="http://schemas.openxmlformats.org/officeDocument/2006/relationships/hyperlink" Target="https://podminky.urs.cz/item/CS_URS_2021_02/776111116" TargetMode="External"/><Relationship Id="rId81" Type="http://schemas.openxmlformats.org/officeDocument/2006/relationships/hyperlink" Target="https://podminky.urs.cz/item/CS_URS_2021_02/776141112" TargetMode="External"/><Relationship Id="rId86" Type="http://schemas.openxmlformats.org/officeDocument/2006/relationships/hyperlink" Target="https://podminky.urs.cz/item/CS_URS_2021_02/28411021" TargetMode="External"/><Relationship Id="rId94" Type="http://schemas.openxmlformats.org/officeDocument/2006/relationships/hyperlink" Target="https://podminky.urs.cz/item/CS_URS_2021_02/781494111" TargetMode="External"/><Relationship Id="rId99" Type="http://schemas.openxmlformats.org/officeDocument/2006/relationships/hyperlink" Target="https://podminky.urs.cz/item/CS_URS_2021_02/783315101" TargetMode="External"/><Relationship Id="rId101" Type="http://schemas.openxmlformats.org/officeDocument/2006/relationships/hyperlink" Target="https://podminky.urs.cz/item/CS_URS_2021_01/784181101" TargetMode="External"/><Relationship Id="rId4" Type="http://schemas.openxmlformats.org/officeDocument/2006/relationships/hyperlink" Target="https://podminky.urs.cz/item/CS_URS_2021_02/317168021" TargetMode="External"/><Relationship Id="rId9" Type="http://schemas.openxmlformats.org/officeDocument/2006/relationships/hyperlink" Target="https://podminky.urs.cz/item/CS_URS_2021_02/612325225" TargetMode="External"/><Relationship Id="rId13" Type="http://schemas.openxmlformats.org/officeDocument/2006/relationships/hyperlink" Target="https://podminky.urs.cz/item/CS_URS_2021_02/631312131" TargetMode="External"/><Relationship Id="rId18" Type="http://schemas.openxmlformats.org/officeDocument/2006/relationships/hyperlink" Target="https://podminky.urs.cz/item/CS_URS_2021_02/55331488" TargetMode="External"/><Relationship Id="rId39" Type="http://schemas.openxmlformats.org/officeDocument/2006/relationships/hyperlink" Target="https://podminky.urs.cz/item/CS_URS_2021_02/725210821" TargetMode="External"/><Relationship Id="rId34" Type="http://schemas.openxmlformats.org/officeDocument/2006/relationships/hyperlink" Target="https://podminky.urs.cz/item/CS_URS_2021_02/997013813" TargetMode="External"/><Relationship Id="rId50" Type="http://schemas.openxmlformats.org/officeDocument/2006/relationships/hyperlink" Target="https://podminky.urs.cz/item/CS_URS_2021_02/763131461" TargetMode="External"/><Relationship Id="rId55" Type="http://schemas.openxmlformats.org/officeDocument/2006/relationships/hyperlink" Target="https://podminky.urs.cz/item/CS_URS_2021_02/763135812" TargetMode="External"/><Relationship Id="rId76" Type="http://schemas.openxmlformats.org/officeDocument/2006/relationships/hyperlink" Target="https://podminky.urs.cz/item/CS_URS_2021_01/998771103" TargetMode="External"/><Relationship Id="rId97" Type="http://schemas.openxmlformats.org/officeDocument/2006/relationships/hyperlink" Target="https://podminky.urs.cz/item/CS_URS_2021_02/998781181" TargetMode="External"/><Relationship Id="rId104" Type="http://schemas.openxmlformats.org/officeDocument/2006/relationships/drawing" Target="../drawings/drawing2.xml"/><Relationship Id="rId7" Type="http://schemas.openxmlformats.org/officeDocument/2006/relationships/hyperlink" Target="https://podminky.urs.cz/item/CS_URS_2021_02/340239212" TargetMode="External"/><Relationship Id="rId71" Type="http://schemas.openxmlformats.org/officeDocument/2006/relationships/hyperlink" Target="https://podminky.urs.cz/item/CS_URS_2021_02/59761406" TargetMode="External"/><Relationship Id="rId92" Type="http://schemas.openxmlformats.org/officeDocument/2006/relationships/hyperlink" Target="https://podminky.urs.cz/item/CS_URS_2021_02/781474115" TargetMode="External"/><Relationship Id="rId2" Type="http://schemas.openxmlformats.org/officeDocument/2006/relationships/hyperlink" Target="https://podminky.urs.cz/item/CS_URS_2021_02/317168012" TargetMode="External"/><Relationship Id="rId29" Type="http://schemas.openxmlformats.org/officeDocument/2006/relationships/hyperlink" Target="https://podminky.urs.cz/item/CS_URS_2021_02/978021191" TargetMode="External"/><Relationship Id="rId24" Type="http://schemas.openxmlformats.org/officeDocument/2006/relationships/hyperlink" Target="https://podminky.urs.cz/item/CS_URS_2021_02/971033331" TargetMode="External"/><Relationship Id="rId40" Type="http://schemas.openxmlformats.org/officeDocument/2006/relationships/hyperlink" Target="https://podminky.urs.cz/item/CS_URS_2021_02/725310823" TargetMode="External"/><Relationship Id="rId45" Type="http://schemas.openxmlformats.org/officeDocument/2006/relationships/hyperlink" Target="https://podminky.urs.cz/item/CS_URS_2021_02/763111717" TargetMode="External"/><Relationship Id="rId66" Type="http://schemas.openxmlformats.org/officeDocument/2006/relationships/hyperlink" Target="https://podminky.urs.cz/item/CS_URS_2021_02/771111011" TargetMode="External"/><Relationship Id="rId87" Type="http://schemas.openxmlformats.org/officeDocument/2006/relationships/hyperlink" Target="https://podminky.urs.cz/item/CS_URS_2021_02/998776103" TargetMode="External"/><Relationship Id="rId61" Type="http://schemas.openxmlformats.org/officeDocument/2006/relationships/hyperlink" Target="https://podminky.urs.cz/item/CS_URS_2021_02/998763181" TargetMode="External"/><Relationship Id="rId82" Type="http://schemas.openxmlformats.org/officeDocument/2006/relationships/hyperlink" Target="https://podminky.urs.cz/item/CS_URS_2021_02/776201811" TargetMode="External"/><Relationship Id="rId19" Type="http://schemas.openxmlformats.org/officeDocument/2006/relationships/hyperlink" Target="https://podminky.urs.cz/item/CS_URS_2021_02/55331486" TargetMode="External"/><Relationship Id="rId14" Type="http://schemas.openxmlformats.org/officeDocument/2006/relationships/hyperlink" Target="https://podminky.urs.cz/item/CS_URS_2021_02/631362021" TargetMode="External"/><Relationship Id="rId30" Type="http://schemas.openxmlformats.org/officeDocument/2006/relationships/hyperlink" Target="https://podminky.urs.cz/item/CS_URS_2021_02/997013158" TargetMode="External"/><Relationship Id="rId35" Type="http://schemas.openxmlformats.org/officeDocument/2006/relationships/hyperlink" Target="https://podminky.urs.cz/item/CS_URS_2021_02/998017004" TargetMode="External"/><Relationship Id="rId56" Type="http://schemas.openxmlformats.org/officeDocument/2006/relationships/hyperlink" Target="https://podminky.urs.cz/item/CS_URS_2021_02/763164552" TargetMode="External"/><Relationship Id="rId77" Type="http://schemas.openxmlformats.org/officeDocument/2006/relationships/hyperlink" Target="https://podminky.urs.cz/item/CS_URS_2021_01/998771181" TargetMode="External"/><Relationship Id="rId100" Type="http://schemas.openxmlformats.org/officeDocument/2006/relationships/hyperlink" Target="https://podminky.urs.cz/item/CS_URS_2021_02/783317101" TargetMode="External"/><Relationship Id="rId8" Type="http://schemas.openxmlformats.org/officeDocument/2006/relationships/hyperlink" Target="https://podminky.urs.cz/item/CS_URS_2021_02/611325421" TargetMode="External"/><Relationship Id="rId51" Type="http://schemas.openxmlformats.org/officeDocument/2006/relationships/hyperlink" Target="https://podminky.urs.cz/item/CS_URS_2021_02/763131714" TargetMode="External"/><Relationship Id="rId72" Type="http://schemas.openxmlformats.org/officeDocument/2006/relationships/hyperlink" Target="https://podminky.urs.cz/item/CS_URS_2021_02/771577131" TargetMode="External"/><Relationship Id="rId93" Type="http://schemas.openxmlformats.org/officeDocument/2006/relationships/hyperlink" Target="https://podminky.urs.cz/item/CS_URS_2021_02/59761039" TargetMode="External"/><Relationship Id="rId98" Type="http://schemas.openxmlformats.org/officeDocument/2006/relationships/hyperlink" Target="https://podminky.urs.cz/item/CS_URS_2021_02/783314203" TargetMode="External"/><Relationship Id="rId3" Type="http://schemas.openxmlformats.org/officeDocument/2006/relationships/hyperlink" Target="https://podminky.urs.cz/item/CS_URS_2021_02/31716801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61"/>
      <c r="AS2" s="361"/>
      <c r="AT2" s="361"/>
      <c r="AU2" s="361"/>
      <c r="AV2" s="361"/>
      <c r="AW2" s="361"/>
      <c r="AX2" s="361"/>
      <c r="AY2" s="361"/>
      <c r="AZ2" s="361"/>
      <c r="BA2" s="361"/>
      <c r="BB2" s="361"/>
      <c r="BC2" s="361"/>
      <c r="BD2" s="361"/>
      <c r="BE2" s="36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5" t="s">
        <v>14</v>
      </c>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23"/>
      <c r="AQ5" s="23"/>
      <c r="AR5" s="21"/>
      <c r="BE5" s="322" t="s">
        <v>15</v>
      </c>
      <c r="BS5" s="18" t="s">
        <v>6</v>
      </c>
    </row>
    <row r="6" spans="1:74" s="1" customFormat="1" ht="36.950000000000003" customHeight="1">
      <c r="B6" s="22"/>
      <c r="C6" s="23"/>
      <c r="D6" s="29" t="s">
        <v>16</v>
      </c>
      <c r="E6" s="23"/>
      <c r="F6" s="23"/>
      <c r="G6" s="23"/>
      <c r="H6" s="23"/>
      <c r="I6" s="23"/>
      <c r="J6" s="23"/>
      <c r="K6" s="327" t="s">
        <v>17</v>
      </c>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23"/>
      <c r="AQ6" s="23"/>
      <c r="AR6" s="21"/>
      <c r="BE6" s="32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23"/>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23"/>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23"/>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323"/>
      <c r="BS10" s="18" t="s">
        <v>6</v>
      </c>
    </row>
    <row r="11" spans="1:74" s="1" customFormat="1" ht="18.399999999999999"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34</v>
      </c>
      <c r="AL11" s="23"/>
      <c r="AM11" s="23"/>
      <c r="AN11" s="28" t="s">
        <v>35</v>
      </c>
      <c r="AO11" s="23"/>
      <c r="AP11" s="23"/>
      <c r="AQ11" s="23"/>
      <c r="AR11" s="21"/>
      <c r="BE11" s="32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3"/>
      <c r="BS12" s="18" t="s">
        <v>6</v>
      </c>
    </row>
    <row r="13" spans="1:74" s="1" customFormat="1" ht="12" customHeight="1">
      <c r="B13" s="22"/>
      <c r="C13" s="23"/>
      <c r="D13" s="30"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37</v>
      </c>
      <c r="AO13" s="23"/>
      <c r="AP13" s="23"/>
      <c r="AQ13" s="23"/>
      <c r="AR13" s="21"/>
      <c r="BE13" s="323"/>
      <c r="BS13" s="18" t="s">
        <v>6</v>
      </c>
    </row>
    <row r="14" spans="1:74" ht="12.75">
      <c r="B14" s="22"/>
      <c r="C14" s="23"/>
      <c r="D14" s="23"/>
      <c r="E14" s="328" t="s">
        <v>37</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0" t="s">
        <v>34</v>
      </c>
      <c r="AL14" s="23"/>
      <c r="AM14" s="23"/>
      <c r="AN14" s="33" t="s">
        <v>37</v>
      </c>
      <c r="AO14" s="23"/>
      <c r="AP14" s="23"/>
      <c r="AQ14" s="23"/>
      <c r="AR14" s="21"/>
      <c r="BE14" s="32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3"/>
      <c r="BS15" s="18" t="s">
        <v>4</v>
      </c>
    </row>
    <row r="16" spans="1:74" s="1" customFormat="1" ht="12" customHeight="1">
      <c r="B16" s="22"/>
      <c r="C16" s="23"/>
      <c r="D16" s="30"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39</v>
      </c>
      <c r="AO16" s="23"/>
      <c r="AP16" s="23"/>
      <c r="AQ16" s="23"/>
      <c r="AR16" s="21"/>
      <c r="BE16" s="323"/>
      <c r="BS16" s="18" t="s">
        <v>4</v>
      </c>
    </row>
    <row r="17" spans="1:71" s="1" customFormat="1" ht="18.399999999999999"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34</v>
      </c>
      <c r="AL17" s="23"/>
      <c r="AM17" s="23"/>
      <c r="AN17" s="28" t="s">
        <v>41</v>
      </c>
      <c r="AO17" s="23"/>
      <c r="AP17" s="23"/>
      <c r="AQ17" s="23"/>
      <c r="AR17" s="21"/>
      <c r="BE17" s="323"/>
      <c r="BS17" s="18" t="s">
        <v>42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3"/>
      <c r="BS18" s="18" t="s">
        <v>6</v>
      </c>
    </row>
    <row r="19" spans="1:71" s="1" customFormat="1" ht="12" customHeight="1">
      <c r="B19" s="22"/>
      <c r="C19" s="23"/>
      <c r="D19" s="30" t="s">
        <v>43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44</v>
      </c>
      <c r="AO19" s="23"/>
      <c r="AP19" s="23"/>
      <c r="AQ19" s="23"/>
      <c r="AR19" s="21"/>
      <c r="BE19" s="323"/>
      <c r="BS19" s="18" t="s">
        <v>6</v>
      </c>
    </row>
    <row r="20" spans="1:71" s="1" customFormat="1" ht="18.399999999999999" customHeight="1">
      <c r="B20" s="22"/>
      <c r="C20" s="23"/>
      <c r="D20" s="23"/>
      <c r="E20" s="28" t="s">
        <v>45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34</v>
      </c>
      <c r="AL20" s="23"/>
      <c r="AM20" s="23"/>
      <c r="AN20" s="28" t="s">
        <v>44</v>
      </c>
      <c r="AO20" s="23"/>
      <c r="AP20" s="23"/>
      <c r="AQ20" s="23"/>
      <c r="AR20" s="21"/>
      <c r="BE20" s="32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3"/>
    </row>
    <row r="22" spans="1:71" s="1" customFormat="1" ht="12" customHeight="1">
      <c r="B22" s="22"/>
      <c r="C22" s="23"/>
      <c r="D22" s="30" t="s">
        <v>46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3"/>
    </row>
    <row r="23" spans="1:71" s="1" customFormat="1" ht="263.25" customHeight="1">
      <c r="B23" s="22"/>
      <c r="C23" s="23"/>
      <c r="D23" s="23"/>
      <c r="E23" s="330" t="s">
        <v>47</v>
      </c>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23"/>
      <c r="AP23" s="23"/>
      <c r="AQ23" s="23"/>
      <c r="AR23" s="21"/>
      <c r="BE23" s="32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3"/>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23"/>
    </row>
    <row r="26" spans="1:71" s="2" customFormat="1" ht="25.9" customHeight="1">
      <c r="A26" s="36"/>
      <c r="B26" s="37"/>
      <c r="C26" s="38"/>
      <c r="D26" s="39" t="s">
        <v>48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31">
        <f>ROUND(AG54,2)</f>
        <v>0</v>
      </c>
      <c r="AL26" s="332"/>
      <c r="AM26" s="332"/>
      <c r="AN26" s="332"/>
      <c r="AO26" s="332"/>
      <c r="AP26" s="38"/>
      <c r="AQ26" s="38"/>
      <c r="AR26" s="41"/>
      <c r="BE26" s="32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23"/>
    </row>
    <row r="28" spans="1:71" s="2" customFormat="1" ht="12.75">
      <c r="A28" s="36"/>
      <c r="B28" s="37"/>
      <c r="C28" s="38"/>
      <c r="D28" s="38"/>
      <c r="E28" s="38"/>
      <c r="F28" s="38"/>
      <c r="G28" s="38"/>
      <c r="H28" s="38"/>
      <c r="I28" s="38"/>
      <c r="J28" s="38"/>
      <c r="K28" s="38"/>
      <c r="L28" s="333" t="s">
        <v>49</v>
      </c>
      <c r="M28" s="333"/>
      <c r="N28" s="333"/>
      <c r="O28" s="333"/>
      <c r="P28" s="333"/>
      <c r="Q28" s="38"/>
      <c r="R28" s="38"/>
      <c r="S28" s="38"/>
      <c r="T28" s="38"/>
      <c r="U28" s="38"/>
      <c r="V28" s="38"/>
      <c r="W28" s="333" t="s">
        <v>50</v>
      </c>
      <c r="X28" s="333"/>
      <c r="Y28" s="333"/>
      <c r="Z28" s="333"/>
      <c r="AA28" s="333"/>
      <c r="AB28" s="333"/>
      <c r="AC28" s="333"/>
      <c r="AD28" s="333"/>
      <c r="AE28" s="333"/>
      <c r="AF28" s="38"/>
      <c r="AG28" s="38"/>
      <c r="AH28" s="38"/>
      <c r="AI28" s="38"/>
      <c r="AJ28" s="38"/>
      <c r="AK28" s="333" t="s">
        <v>51</v>
      </c>
      <c r="AL28" s="333"/>
      <c r="AM28" s="333"/>
      <c r="AN28" s="333"/>
      <c r="AO28" s="333"/>
      <c r="AP28" s="38"/>
      <c r="AQ28" s="38"/>
      <c r="AR28" s="41"/>
      <c r="BE28" s="323"/>
    </row>
    <row r="29" spans="1:71" s="3" customFormat="1" ht="14.45" customHeight="1">
      <c r="B29" s="42"/>
      <c r="C29" s="43"/>
      <c r="D29" s="30" t="s">
        <v>52</v>
      </c>
      <c r="E29" s="43"/>
      <c r="F29" s="30" t="s">
        <v>53</v>
      </c>
      <c r="G29" s="43"/>
      <c r="H29" s="43"/>
      <c r="I29" s="43"/>
      <c r="J29" s="43"/>
      <c r="K29" s="43"/>
      <c r="L29" s="336">
        <v>0.21</v>
      </c>
      <c r="M29" s="335"/>
      <c r="N29" s="335"/>
      <c r="O29" s="335"/>
      <c r="P29" s="335"/>
      <c r="Q29" s="43"/>
      <c r="R29" s="43"/>
      <c r="S29" s="43"/>
      <c r="T29" s="43"/>
      <c r="U29" s="43"/>
      <c r="V29" s="43"/>
      <c r="W29" s="334">
        <f>ROUND(AZ54, 2)</f>
        <v>0</v>
      </c>
      <c r="X29" s="335"/>
      <c r="Y29" s="335"/>
      <c r="Z29" s="335"/>
      <c r="AA29" s="335"/>
      <c r="AB29" s="335"/>
      <c r="AC29" s="335"/>
      <c r="AD29" s="335"/>
      <c r="AE29" s="335"/>
      <c r="AF29" s="43"/>
      <c r="AG29" s="43"/>
      <c r="AH29" s="43"/>
      <c r="AI29" s="43"/>
      <c r="AJ29" s="43"/>
      <c r="AK29" s="334">
        <f>ROUND(AV54, 2)</f>
        <v>0</v>
      </c>
      <c r="AL29" s="335"/>
      <c r="AM29" s="335"/>
      <c r="AN29" s="335"/>
      <c r="AO29" s="335"/>
      <c r="AP29" s="43"/>
      <c r="AQ29" s="43"/>
      <c r="AR29" s="44"/>
      <c r="BE29" s="324"/>
    </row>
    <row r="30" spans="1:71" s="3" customFormat="1" ht="14.45" customHeight="1">
      <c r="B30" s="42"/>
      <c r="C30" s="43"/>
      <c r="D30" s="43"/>
      <c r="E30" s="43"/>
      <c r="F30" s="30" t="s">
        <v>54</v>
      </c>
      <c r="G30" s="43"/>
      <c r="H30" s="43"/>
      <c r="I30" s="43"/>
      <c r="J30" s="43"/>
      <c r="K30" s="43"/>
      <c r="L30" s="336">
        <v>0.15</v>
      </c>
      <c r="M30" s="335"/>
      <c r="N30" s="335"/>
      <c r="O30" s="335"/>
      <c r="P30" s="335"/>
      <c r="Q30" s="43"/>
      <c r="R30" s="43"/>
      <c r="S30" s="43"/>
      <c r="T30" s="43"/>
      <c r="U30" s="43"/>
      <c r="V30" s="43"/>
      <c r="W30" s="334">
        <f>ROUND(BA54, 2)</f>
        <v>0</v>
      </c>
      <c r="X30" s="335"/>
      <c r="Y30" s="335"/>
      <c r="Z30" s="335"/>
      <c r="AA30" s="335"/>
      <c r="AB30" s="335"/>
      <c r="AC30" s="335"/>
      <c r="AD30" s="335"/>
      <c r="AE30" s="335"/>
      <c r="AF30" s="43"/>
      <c r="AG30" s="43"/>
      <c r="AH30" s="43"/>
      <c r="AI30" s="43"/>
      <c r="AJ30" s="43"/>
      <c r="AK30" s="334">
        <f>ROUND(AW54, 2)</f>
        <v>0</v>
      </c>
      <c r="AL30" s="335"/>
      <c r="AM30" s="335"/>
      <c r="AN30" s="335"/>
      <c r="AO30" s="335"/>
      <c r="AP30" s="43"/>
      <c r="AQ30" s="43"/>
      <c r="AR30" s="44"/>
      <c r="BE30" s="324"/>
    </row>
    <row r="31" spans="1:71" s="3" customFormat="1" ht="14.45" hidden="1" customHeight="1">
      <c r="B31" s="42"/>
      <c r="C31" s="43"/>
      <c r="D31" s="43"/>
      <c r="E31" s="43"/>
      <c r="F31" s="30" t="s">
        <v>55</v>
      </c>
      <c r="G31" s="43"/>
      <c r="H31" s="43"/>
      <c r="I31" s="43"/>
      <c r="J31" s="43"/>
      <c r="K31" s="43"/>
      <c r="L31" s="336">
        <v>0.21</v>
      </c>
      <c r="M31" s="335"/>
      <c r="N31" s="335"/>
      <c r="O31" s="335"/>
      <c r="P31" s="335"/>
      <c r="Q31" s="43"/>
      <c r="R31" s="43"/>
      <c r="S31" s="43"/>
      <c r="T31" s="43"/>
      <c r="U31" s="43"/>
      <c r="V31" s="43"/>
      <c r="W31" s="334">
        <f>ROUND(BB54, 2)</f>
        <v>0</v>
      </c>
      <c r="X31" s="335"/>
      <c r="Y31" s="335"/>
      <c r="Z31" s="335"/>
      <c r="AA31" s="335"/>
      <c r="AB31" s="335"/>
      <c r="AC31" s="335"/>
      <c r="AD31" s="335"/>
      <c r="AE31" s="335"/>
      <c r="AF31" s="43"/>
      <c r="AG31" s="43"/>
      <c r="AH31" s="43"/>
      <c r="AI31" s="43"/>
      <c r="AJ31" s="43"/>
      <c r="AK31" s="334">
        <v>0</v>
      </c>
      <c r="AL31" s="335"/>
      <c r="AM31" s="335"/>
      <c r="AN31" s="335"/>
      <c r="AO31" s="335"/>
      <c r="AP31" s="43"/>
      <c r="AQ31" s="43"/>
      <c r="AR31" s="44"/>
      <c r="BE31" s="324"/>
    </row>
    <row r="32" spans="1:71" s="3" customFormat="1" ht="14.45" hidden="1" customHeight="1">
      <c r="B32" s="42"/>
      <c r="C32" s="43"/>
      <c r="D32" s="43"/>
      <c r="E32" s="43"/>
      <c r="F32" s="30" t="s">
        <v>56</v>
      </c>
      <c r="G32" s="43"/>
      <c r="H32" s="43"/>
      <c r="I32" s="43"/>
      <c r="J32" s="43"/>
      <c r="K32" s="43"/>
      <c r="L32" s="336">
        <v>0.15</v>
      </c>
      <c r="M32" s="335"/>
      <c r="N32" s="335"/>
      <c r="O32" s="335"/>
      <c r="P32" s="335"/>
      <c r="Q32" s="43"/>
      <c r="R32" s="43"/>
      <c r="S32" s="43"/>
      <c r="T32" s="43"/>
      <c r="U32" s="43"/>
      <c r="V32" s="43"/>
      <c r="W32" s="334">
        <f>ROUND(BC54, 2)</f>
        <v>0</v>
      </c>
      <c r="X32" s="335"/>
      <c r="Y32" s="335"/>
      <c r="Z32" s="335"/>
      <c r="AA32" s="335"/>
      <c r="AB32" s="335"/>
      <c r="AC32" s="335"/>
      <c r="AD32" s="335"/>
      <c r="AE32" s="335"/>
      <c r="AF32" s="43"/>
      <c r="AG32" s="43"/>
      <c r="AH32" s="43"/>
      <c r="AI32" s="43"/>
      <c r="AJ32" s="43"/>
      <c r="AK32" s="334">
        <v>0</v>
      </c>
      <c r="AL32" s="335"/>
      <c r="AM32" s="335"/>
      <c r="AN32" s="335"/>
      <c r="AO32" s="335"/>
      <c r="AP32" s="43"/>
      <c r="AQ32" s="43"/>
      <c r="AR32" s="44"/>
      <c r="BE32" s="324"/>
    </row>
    <row r="33" spans="1:57" s="3" customFormat="1" ht="14.45" hidden="1" customHeight="1">
      <c r="B33" s="42"/>
      <c r="C33" s="43"/>
      <c r="D33" s="43"/>
      <c r="E33" s="43"/>
      <c r="F33" s="30" t="s">
        <v>57</v>
      </c>
      <c r="G33" s="43"/>
      <c r="H33" s="43"/>
      <c r="I33" s="43"/>
      <c r="J33" s="43"/>
      <c r="K33" s="43"/>
      <c r="L33" s="336">
        <v>0</v>
      </c>
      <c r="M33" s="335"/>
      <c r="N33" s="335"/>
      <c r="O33" s="335"/>
      <c r="P33" s="335"/>
      <c r="Q33" s="43"/>
      <c r="R33" s="43"/>
      <c r="S33" s="43"/>
      <c r="T33" s="43"/>
      <c r="U33" s="43"/>
      <c r="V33" s="43"/>
      <c r="W33" s="334">
        <f>ROUND(BD54, 2)</f>
        <v>0</v>
      </c>
      <c r="X33" s="335"/>
      <c r="Y33" s="335"/>
      <c r="Z33" s="335"/>
      <c r="AA33" s="335"/>
      <c r="AB33" s="335"/>
      <c r="AC33" s="335"/>
      <c r="AD33" s="335"/>
      <c r="AE33" s="335"/>
      <c r="AF33" s="43"/>
      <c r="AG33" s="43"/>
      <c r="AH33" s="43"/>
      <c r="AI33" s="43"/>
      <c r="AJ33" s="43"/>
      <c r="AK33" s="334">
        <v>0</v>
      </c>
      <c r="AL33" s="335"/>
      <c r="AM33" s="335"/>
      <c r="AN33" s="335"/>
      <c r="AO33" s="33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58</v>
      </c>
      <c r="E35" s="47"/>
      <c r="F35" s="47"/>
      <c r="G35" s="47"/>
      <c r="H35" s="47"/>
      <c r="I35" s="47"/>
      <c r="J35" s="47"/>
      <c r="K35" s="47"/>
      <c r="L35" s="47"/>
      <c r="M35" s="47"/>
      <c r="N35" s="47"/>
      <c r="O35" s="47"/>
      <c r="P35" s="47"/>
      <c r="Q35" s="47"/>
      <c r="R35" s="47"/>
      <c r="S35" s="47"/>
      <c r="T35" s="48" t="s">
        <v>59</v>
      </c>
      <c r="U35" s="47"/>
      <c r="V35" s="47"/>
      <c r="W35" s="47"/>
      <c r="X35" s="337" t="s">
        <v>60</v>
      </c>
      <c r="Y35" s="338"/>
      <c r="Z35" s="338"/>
      <c r="AA35" s="338"/>
      <c r="AB35" s="338"/>
      <c r="AC35" s="47"/>
      <c r="AD35" s="47"/>
      <c r="AE35" s="47"/>
      <c r="AF35" s="47"/>
      <c r="AG35" s="47"/>
      <c r="AH35" s="47"/>
      <c r="AI35" s="47"/>
      <c r="AJ35" s="47"/>
      <c r="AK35" s="339">
        <f>SUM(AK26:AK33)</f>
        <v>0</v>
      </c>
      <c r="AL35" s="338"/>
      <c r="AM35" s="338"/>
      <c r="AN35" s="338"/>
      <c r="AO35" s="34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61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2131_DVZ</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1" t="str">
        <f>K6</f>
        <v>Oprava a modernizace LDN - stanice A</v>
      </c>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Česká Lípa</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43" t="str">
        <f>IF(AN8= "","",AN8)</f>
        <v>19. 7. 2021</v>
      </c>
      <c r="AN47" s="34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0" t="s">
        <v>30</v>
      </c>
      <c r="D49" s="38"/>
      <c r="E49" s="38"/>
      <c r="F49" s="38"/>
      <c r="G49" s="38"/>
      <c r="H49" s="38"/>
      <c r="I49" s="38"/>
      <c r="J49" s="38"/>
      <c r="K49" s="38"/>
      <c r="L49" s="54" t="str">
        <f>IF(E11= "","",E11)</f>
        <v>Nemocnice s poliklinikou Česká Lípa,a.s.</v>
      </c>
      <c r="M49" s="38"/>
      <c r="N49" s="38"/>
      <c r="O49" s="38"/>
      <c r="P49" s="38"/>
      <c r="Q49" s="38"/>
      <c r="R49" s="38"/>
      <c r="S49" s="38"/>
      <c r="T49" s="38"/>
      <c r="U49" s="38"/>
      <c r="V49" s="38"/>
      <c r="W49" s="38"/>
      <c r="X49" s="38"/>
      <c r="Y49" s="38"/>
      <c r="Z49" s="38"/>
      <c r="AA49" s="38"/>
      <c r="AB49" s="38"/>
      <c r="AC49" s="38"/>
      <c r="AD49" s="38"/>
      <c r="AE49" s="38"/>
      <c r="AF49" s="38"/>
      <c r="AG49" s="38"/>
      <c r="AH49" s="38"/>
      <c r="AI49" s="30" t="s">
        <v>38</v>
      </c>
      <c r="AJ49" s="38"/>
      <c r="AK49" s="38"/>
      <c r="AL49" s="38"/>
      <c r="AM49" s="344" t="str">
        <f>IF(E17="","",E17)</f>
        <v>STORING spol. s r.o.</v>
      </c>
      <c r="AN49" s="345"/>
      <c r="AO49" s="345"/>
      <c r="AP49" s="345"/>
      <c r="AQ49" s="38"/>
      <c r="AR49" s="41"/>
      <c r="AS49" s="346" t="s">
        <v>62</v>
      </c>
      <c r="AT49" s="347"/>
      <c r="AU49" s="62"/>
      <c r="AV49" s="62"/>
      <c r="AW49" s="62"/>
      <c r="AX49" s="62"/>
      <c r="AY49" s="62"/>
      <c r="AZ49" s="62"/>
      <c r="BA49" s="62"/>
      <c r="BB49" s="62"/>
      <c r="BC49" s="62"/>
      <c r="BD49" s="63"/>
      <c r="BE49" s="36"/>
    </row>
    <row r="50" spans="1:91" s="2" customFormat="1" ht="15.2" customHeight="1">
      <c r="A50" s="36"/>
      <c r="B50" s="37"/>
      <c r="C50" s="30" t="s">
        <v>36</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43</v>
      </c>
      <c r="AJ50" s="38"/>
      <c r="AK50" s="38"/>
      <c r="AL50" s="38"/>
      <c r="AM50" s="344" t="str">
        <f>IF(E20="","",E20)</f>
        <v>Miroslav Morávek</v>
      </c>
      <c r="AN50" s="345"/>
      <c r="AO50" s="345"/>
      <c r="AP50" s="345"/>
      <c r="AQ50" s="38"/>
      <c r="AR50" s="41"/>
      <c r="AS50" s="348"/>
      <c r="AT50" s="34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0"/>
      <c r="AT51" s="351"/>
      <c r="AU51" s="66"/>
      <c r="AV51" s="66"/>
      <c r="AW51" s="66"/>
      <c r="AX51" s="66"/>
      <c r="AY51" s="66"/>
      <c r="AZ51" s="66"/>
      <c r="BA51" s="66"/>
      <c r="BB51" s="66"/>
      <c r="BC51" s="66"/>
      <c r="BD51" s="67"/>
      <c r="BE51" s="36"/>
    </row>
    <row r="52" spans="1:91" s="2" customFormat="1" ht="29.25" customHeight="1">
      <c r="A52" s="36"/>
      <c r="B52" s="37"/>
      <c r="C52" s="352" t="s">
        <v>63</v>
      </c>
      <c r="D52" s="353"/>
      <c r="E52" s="353"/>
      <c r="F52" s="353"/>
      <c r="G52" s="353"/>
      <c r="H52" s="68"/>
      <c r="I52" s="354" t="s">
        <v>64</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5" t="s">
        <v>65</v>
      </c>
      <c r="AH52" s="353"/>
      <c r="AI52" s="353"/>
      <c r="AJ52" s="353"/>
      <c r="AK52" s="353"/>
      <c r="AL52" s="353"/>
      <c r="AM52" s="353"/>
      <c r="AN52" s="354" t="s">
        <v>66</v>
      </c>
      <c r="AO52" s="353"/>
      <c r="AP52" s="353"/>
      <c r="AQ52" s="69" t="s">
        <v>67</v>
      </c>
      <c r="AR52" s="41"/>
      <c r="AS52" s="70" t="s">
        <v>68</v>
      </c>
      <c r="AT52" s="71" t="s">
        <v>69</v>
      </c>
      <c r="AU52" s="71" t="s">
        <v>70</v>
      </c>
      <c r="AV52" s="71" t="s">
        <v>71</v>
      </c>
      <c r="AW52" s="71" t="s">
        <v>72</v>
      </c>
      <c r="AX52" s="71" t="s">
        <v>73</v>
      </c>
      <c r="AY52" s="71" t="s">
        <v>74</v>
      </c>
      <c r="AZ52" s="71" t="s">
        <v>75</v>
      </c>
      <c r="BA52" s="71" t="s">
        <v>76</v>
      </c>
      <c r="BB52" s="71" t="s">
        <v>77</v>
      </c>
      <c r="BC52" s="71" t="s">
        <v>78</v>
      </c>
      <c r="BD52" s="72" t="s">
        <v>79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80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9">
        <f>ROUND(AG55,2)</f>
        <v>0</v>
      </c>
      <c r="AH54" s="359"/>
      <c r="AI54" s="359"/>
      <c r="AJ54" s="359"/>
      <c r="AK54" s="359"/>
      <c r="AL54" s="359"/>
      <c r="AM54" s="359"/>
      <c r="AN54" s="360">
        <f>SUM(AG54,AT54)</f>
        <v>0</v>
      </c>
      <c r="AO54" s="360"/>
      <c r="AP54" s="360"/>
      <c r="AQ54" s="80" t="s">
        <v>44</v>
      </c>
      <c r="AR54" s="81"/>
      <c r="AS54" s="82">
        <f>ROUND(AS55,2)</f>
        <v>0</v>
      </c>
      <c r="AT54" s="83">
        <f>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81</v>
      </c>
      <c r="BT54" s="86" t="s">
        <v>82</v>
      </c>
      <c r="BU54" s="87" t="s">
        <v>83</v>
      </c>
      <c r="BV54" s="86" t="s">
        <v>84</v>
      </c>
      <c r="BW54" s="86" t="s">
        <v>5</v>
      </c>
      <c r="BX54" s="86" t="s">
        <v>85</v>
      </c>
      <c r="CL54" s="86" t="s">
        <v>19</v>
      </c>
    </row>
    <row r="55" spans="1:91" s="7" customFormat="1" ht="24.75" customHeight="1">
      <c r="A55" s="88" t="s">
        <v>86</v>
      </c>
      <c r="B55" s="89"/>
      <c r="C55" s="90"/>
      <c r="D55" s="358" t="s">
        <v>87</v>
      </c>
      <c r="E55" s="358"/>
      <c r="F55" s="358"/>
      <c r="G55" s="358"/>
      <c r="H55" s="358"/>
      <c r="I55" s="91"/>
      <c r="J55" s="358" t="s">
        <v>88</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6">
        <f>'D1.01.100 - Oprava a mode...'!J30</f>
        <v>0</v>
      </c>
      <c r="AH55" s="357"/>
      <c r="AI55" s="357"/>
      <c r="AJ55" s="357"/>
      <c r="AK55" s="357"/>
      <c r="AL55" s="357"/>
      <c r="AM55" s="357"/>
      <c r="AN55" s="356">
        <f>SUM(AG55,AT55)</f>
        <v>0</v>
      </c>
      <c r="AO55" s="357"/>
      <c r="AP55" s="357"/>
      <c r="AQ55" s="92" t="s">
        <v>89</v>
      </c>
      <c r="AR55" s="93"/>
      <c r="AS55" s="94">
        <v>0</v>
      </c>
      <c r="AT55" s="95">
        <f>ROUND(SUM(AV55:AW55),2)</f>
        <v>0</v>
      </c>
      <c r="AU55" s="96">
        <f>'D1.01.100 - Oprava a mode...'!P100</f>
        <v>0</v>
      </c>
      <c r="AV55" s="95">
        <f>'D1.01.100 - Oprava a mode...'!J33</f>
        <v>0</v>
      </c>
      <c r="AW55" s="95">
        <f>'D1.01.100 - Oprava a mode...'!J34</f>
        <v>0</v>
      </c>
      <c r="AX55" s="95">
        <f>'D1.01.100 - Oprava a mode...'!J35</f>
        <v>0</v>
      </c>
      <c r="AY55" s="95">
        <f>'D1.01.100 - Oprava a mode...'!J36</f>
        <v>0</v>
      </c>
      <c r="AZ55" s="95">
        <f>'D1.01.100 - Oprava a mode...'!F33</f>
        <v>0</v>
      </c>
      <c r="BA55" s="95">
        <f>'D1.01.100 - Oprava a mode...'!F34</f>
        <v>0</v>
      </c>
      <c r="BB55" s="95">
        <f>'D1.01.100 - Oprava a mode...'!F35</f>
        <v>0</v>
      </c>
      <c r="BC55" s="95">
        <f>'D1.01.100 - Oprava a mode...'!F36</f>
        <v>0</v>
      </c>
      <c r="BD55" s="97">
        <f>'D1.01.100 - Oprava a mode...'!F37</f>
        <v>0</v>
      </c>
      <c r="BT55" s="98" t="s">
        <v>90</v>
      </c>
      <c r="BV55" s="98" t="s">
        <v>84</v>
      </c>
      <c r="BW55" s="98" t="s">
        <v>91</v>
      </c>
      <c r="BX55" s="98" t="s">
        <v>5</v>
      </c>
      <c r="CL55" s="98" t="s">
        <v>44</v>
      </c>
      <c r="CM55" s="98" t="s">
        <v>92</v>
      </c>
    </row>
    <row r="56" spans="1:91"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1"/>
      <c r="AS56" s="36"/>
      <c r="AT56" s="36"/>
      <c r="AU56" s="36"/>
      <c r="AV56" s="36"/>
      <c r="AW56" s="36"/>
      <c r="AX56" s="36"/>
      <c r="AY56" s="36"/>
      <c r="AZ56" s="36"/>
      <c r="BA56" s="36"/>
      <c r="BB56" s="36"/>
      <c r="BC56" s="36"/>
      <c r="BD56" s="36"/>
      <c r="BE56" s="36"/>
    </row>
    <row r="57" spans="1:91" s="2" customFormat="1" ht="6.95" customHeight="1">
      <c r="A57" s="36"/>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41"/>
      <c r="AS57" s="36"/>
      <c r="AT57" s="36"/>
      <c r="AU57" s="36"/>
      <c r="AV57" s="36"/>
      <c r="AW57" s="36"/>
      <c r="AX57" s="36"/>
      <c r="AY57" s="36"/>
      <c r="AZ57" s="36"/>
      <c r="BA57" s="36"/>
      <c r="BB57" s="36"/>
      <c r="BC57" s="36"/>
      <c r="BD57" s="36"/>
      <c r="BE57" s="36"/>
    </row>
  </sheetData>
  <sheetProtection algorithmName="SHA-512" hashValue="eE/SciAMcT59hHWMum9HaazGgxJAOpmTu4OtCsAYKemhY+9krGC9QztpoNp8HqBZB/saAv3zGmjKwGyX+81nhw==" saltValue="+ITMTxyzKNmnMFxYCrQm58PzvdCqdqcZ48Ya78/hjhj1iRg5+r64WNQCxeXrshRKb8irRiPsFrT6pZ/UEnjQNA=="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D1.01.100 - Oprava a mode...'!C2" display="/" xr:uid="{00000000-0004-0000-0000-000000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64"/>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1"/>
      <c r="M2" s="361"/>
      <c r="N2" s="361"/>
      <c r="O2" s="361"/>
      <c r="P2" s="361"/>
      <c r="Q2" s="361"/>
      <c r="R2" s="361"/>
      <c r="S2" s="361"/>
      <c r="T2" s="361"/>
      <c r="U2" s="361"/>
      <c r="V2" s="361"/>
      <c r="AT2" s="18" t="s">
        <v>91</v>
      </c>
    </row>
    <row r="3" spans="1:46" s="1" customFormat="1" ht="6.95" customHeight="1">
      <c r="B3" s="99"/>
      <c r="C3" s="100"/>
      <c r="D3" s="100"/>
      <c r="E3" s="100"/>
      <c r="F3" s="100"/>
      <c r="G3" s="100"/>
      <c r="H3" s="100"/>
      <c r="I3" s="100"/>
      <c r="J3" s="100"/>
      <c r="K3" s="100"/>
      <c r="L3" s="21"/>
      <c r="AT3" s="18" t="s">
        <v>92</v>
      </c>
    </row>
    <row r="4" spans="1:46" s="1" customFormat="1" ht="24.95" customHeight="1">
      <c r="B4" s="21"/>
      <c r="D4" s="101" t="s">
        <v>93</v>
      </c>
      <c r="L4" s="21"/>
      <c r="M4" s="102" t="s">
        <v>10</v>
      </c>
      <c r="AT4" s="18" t="s">
        <v>4</v>
      </c>
    </row>
    <row r="5" spans="1:46" s="1" customFormat="1" ht="6.95" customHeight="1">
      <c r="B5" s="21"/>
      <c r="L5" s="21"/>
    </row>
    <row r="6" spans="1:46" s="1" customFormat="1" ht="12" customHeight="1">
      <c r="B6" s="21"/>
      <c r="D6" s="103" t="s">
        <v>16</v>
      </c>
      <c r="L6" s="21"/>
    </row>
    <row r="7" spans="1:46" s="1" customFormat="1" ht="16.5" customHeight="1">
      <c r="B7" s="21"/>
      <c r="E7" s="362" t="str">
        <f>'Rekapitulace stavby'!K6</f>
        <v>Oprava a modernizace LDN - stanice A</v>
      </c>
      <c r="F7" s="363"/>
      <c r="G7" s="363"/>
      <c r="H7" s="363"/>
      <c r="L7" s="21"/>
    </row>
    <row r="8" spans="1:46" s="2" customFormat="1" ht="12" customHeight="1">
      <c r="A8" s="36"/>
      <c r="B8" s="41"/>
      <c r="C8" s="36"/>
      <c r="D8" s="103" t="s">
        <v>94</v>
      </c>
      <c r="E8" s="36"/>
      <c r="F8" s="36"/>
      <c r="G8" s="36"/>
      <c r="H8" s="36"/>
      <c r="I8" s="36"/>
      <c r="J8" s="36"/>
      <c r="K8" s="36"/>
      <c r="L8" s="104"/>
      <c r="S8" s="36"/>
      <c r="T8" s="36"/>
      <c r="U8" s="36"/>
      <c r="V8" s="36"/>
      <c r="W8" s="36"/>
      <c r="X8" s="36"/>
      <c r="Y8" s="36"/>
      <c r="Z8" s="36"/>
      <c r="AA8" s="36"/>
      <c r="AB8" s="36"/>
      <c r="AC8" s="36"/>
      <c r="AD8" s="36"/>
      <c r="AE8" s="36"/>
    </row>
    <row r="9" spans="1:46" s="2" customFormat="1" ht="16.5" customHeight="1">
      <c r="A9" s="36"/>
      <c r="B9" s="41"/>
      <c r="C9" s="36"/>
      <c r="D9" s="36"/>
      <c r="E9" s="364" t="s">
        <v>95</v>
      </c>
      <c r="F9" s="365"/>
      <c r="G9" s="365"/>
      <c r="H9" s="365"/>
      <c r="I9" s="36"/>
      <c r="J9" s="36"/>
      <c r="K9" s="36"/>
      <c r="L9" s="104"/>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4"/>
      <c r="S10" s="36"/>
      <c r="T10" s="36"/>
      <c r="U10" s="36"/>
      <c r="V10" s="36"/>
      <c r="W10" s="36"/>
      <c r="X10" s="36"/>
      <c r="Y10" s="36"/>
      <c r="Z10" s="36"/>
      <c r="AA10" s="36"/>
      <c r="AB10" s="36"/>
      <c r="AC10" s="36"/>
      <c r="AD10" s="36"/>
      <c r="AE10" s="36"/>
    </row>
    <row r="11" spans="1:46" s="2" customFormat="1" ht="12" customHeight="1">
      <c r="A11" s="36"/>
      <c r="B11" s="41"/>
      <c r="C11" s="36"/>
      <c r="D11" s="103" t="s">
        <v>18</v>
      </c>
      <c r="E11" s="36"/>
      <c r="F11" s="105" t="s">
        <v>44</v>
      </c>
      <c r="G11" s="36"/>
      <c r="H11" s="36"/>
      <c r="I11" s="103" t="s">
        <v>20</v>
      </c>
      <c r="J11" s="105" t="s">
        <v>44</v>
      </c>
      <c r="K11" s="36"/>
      <c r="L11" s="104"/>
      <c r="S11" s="36"/>
      <c r="T11" s="36"/>
      <c r="U11" s="36"/>
      <c r="V11" s="36"/>
      <c r="W11" s="36"/>
      <c r="X11" s="36"/>
      <c r="Y11" s="36"/>
      <c r="Z11" s="36"/>
      <c r="AA11" s="36"/>
      <c r="AB11" s="36"/>
      <c r="AC11" s="36"/>
      <c r="AD11" s="36"/>
      <c r="AE11" s="36"/>
    </row>
    <row r="12" spans="1:46" s="2" customFormat="1" ht="12" customHeight="1">
      <c r="A12" s="36"/>
      <c r="B12" s="41"/>
      <c r="C12" s="36"/>
      <c r="D12" s="103" t="s">
        <v>22</v>
      </c>
      <c r="E12" s="36"/>
      <c r="F12" s="105" t="s">
        <v>23</v>
      </c>
      <c r="G12" s="36"/>
      <c r="H12" s="36"/>
      <c r="I12" s="103" t="s">
        <v>24</v>
      </c>
      <c r="J12" s="106" t="str">
        <f>'Rekapitulace stavby'!AN8</f>
        <v>19. 7. 2021</v>
      </c>
      <c r="K12" s="36"/>
      <c r="L12" s="104"/>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4"/>
      <c r="S13" s="36"/>
      <c r="T13" s="36"/>
      <c r="U13" s="36"/>
      <c r="V13" s="36"/>
      <c r="W13" s="36"/>
      <c r="X13" s="36"/>
      <c r="Y13" s="36"/>
      <c r="Z13" s="36"/>
      <c r="AA13" s="36"/>
      <c r="AB13" s="36"/>
      <c r="AC13" s="36"/>
      <c r="AD13" s="36"/>
      <c r="AE13" s="36"/>
    </row>
    <row r="14" spans="1:46" s="2" customFormat="1" ht="12" customHeight="1">
      <c r="A14" s="36"/>
      <c r="B14" s="41"/>
      <c r="C14" s="36"/>
      <c r="D14" s="103" t="s">
        <v>30</v>
      </c>
      <c r="E14" s="36"/>
      <c r="F14" s="36"/>
      <c r="G14" s="36"/>
      <c r="H14" s="36"/>
      <c r="I14" s="103" t="s">
        <v>31</v>
      </c>
      <c r="J14" s="105" t="s">
        <v>32</v>
      </c>
      <c r="K14" s="36"/>
      <c r="L14" s="104"/>
      <c r="S14" s="36"/>
      <c r="T14" s="36"/>
      <c r="U14" s="36"/>
      <c r="V14" s="36"/>
      <c r="W14" s="36"/>
      <c r="X14" s="36"/>
      <c r="Y14" s="36"/>
      <c r="Z14" s="36"/>
      <c r="AA14" s="36"/>
      <c r="AB14" s="36"/>
      <c r="AC14" s="36"/>
      <c r="AD14" s="36"/>
      <c r="AE14" s="36"/>
    </row>
    <row r="15" spans="1:46" s="2" customFormat="1" ht="18" customHeight="1">
      <c r="A15" s="36"/>
      <c r="B15" s="41"/>
      <c r="C15" s="36"/>
      <c r="D15" s="36"/>
      <c r="E15" s="105" t="s">
        <v>33</v>
      </c>
      <c r="F15" s="36"/>
      <c r="G15" s="36"/>
      <c r="H15" s="36"/>
      <c r="I15" s="103" t="s">
        <v>34</v>
      </c>
      <c r="J15" s="105" t="s">
        <v>35</v>
      </c>
      <c r="K15" s="36"/>
      <c r="L15" s="104"/>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4"/>
      <c r="S16" s="36"/>
      <c r="T16" s="36"/>
      <c r="U16" s="36"/>
      <c r="V16" s="36"/>
      <c r="W16" s="36"/>
      <c r="X16" s="36"/>
      <c r="Y16" s="36"/>
      <c r="Z16" s="36"/>
      <c r="AA16" s="36"/>
      <c r="AB16" s="36"/>
      <c r="AC16" s="36"/>
      <c r="AD16" s="36"/>
      <c r="AE16" s="36"/>
    </row>
    <row r="17" spans="1:31" s="2" customFormat="1" ht="12" customHeight="1">
      <c r="A17" s="36"/>
      <c r="B17" s="41"/>
      <c r="C17" s="36"/>
      <c r="D17" s="103" t="s">
        <v>36</v>
      </c>
      <c r="E17" s="36"/>
      <c r="F17" s="36"/>
      <c r="G17" s="36"/>
      <c r="H17" s="36"/>
      <c r="I17" s="103" t="s">
        <v>31</v>
      </c>
      <c r="J17" s="31" t="str">
        <f>'Rekapitulace stavby'!AN13</f>
        <v>Vyplň údaj</v>
      </c>
      <c r="K17" s="36"/>
      <c r="L17" s="104"/>
      <c r="S17" s="36"/>
      <c r="T17" s="36"/>
      <c r="U17" s="36"/>
      <c r="V17" s="36"/>
      <c r="W17" s="36"/>
      <c r="X17" s="36"/>
      <c r="Y17" s="36"/>
      <c r="Z17" s="36"/>
      <c r="AA17" s="36"/>
      <c r="AB17" s="36"/>
      <c r="AC17" s="36"/>
      <c r="AD17" s="36"/>
      <c r="AE17" s="36"/>
    </row>
    <row r="18" spans="1:31" s="2" customFormat="1" ht="18" customHeight="1">
      <c r="A18" s="36"/>
      <c r="B18" s="41"/>
      <c r="C18" s="36"/>
      <c r="D18" s="36"/>
      <c r="E18" s="366" t="str">
        <f>'Rekapitulace stavby'!E14</f>
        <v>Vyplň údaj</v>
      </c>
      <c r="F18" s="367"/>
      <c r="G18" s="367"/>
      <c r="H18" s="367"/>
      <c r="I18" s="103" t="s">
        <v>34</v>
      </c>
      <c r="J18" s="31" t="str">
        <f>'Rekapitulace stavby'!AN14</f>
        <v>Vyplň údaj</v>
      </c>
      <c r="K18" s="36"/>
      <c r="L18" s="104"/>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4"/>
      <c r="S19" s="36"/>
      <c r="T19" s="36"/>
      <c r="U19" s="36"/>
      <c r="V19" s="36"/>
      <c r="W19" s="36"/>
      <c r="X19" s="36"/>
      <c r="Y19" s="36"/>
      <c r="Z19" s="36"/>
      <c r="AA19" s="36"/>
      <c r="AB19" s="36"/>
      <c r="AC19" s="36"/>
      <c r="AD19" s="36"/>
      <c r="AE19" s="36"/>
    </row>
    <row r="20" spans="1:31" s="2" customFormat="1" ht="12" customHeight="1">
      <c r="A20" s="36"/>
      <c r="B20" s="41"/>
      <c r="C20" s="36"/>
      <c r="D20" s="103" t="s">
        <v>38</v>
      </c>
      <c r="E20" s="36"/>
      <c r="F20" s="36"/>
      <c r="G20" s="36"/>
      <c r="H20" s="36"/>
      <c r="I20" s="103" t="s">
        <v>31</v>
      </c>
      <c r="J20" s="105" t="s">
        <v>39</v>
      </c>
      <c r="K20" s="36"/>
      <c r="L20" s="104"/>
      <c r="S20" s="36"/>
      <c r="T20" s="36"/>
      <c r="U20" s="36"/>
      <c r="V20" s="36"/>
      <c r="W20" s="36"/>
      <c r="X20" s="36"/>
      <c r="Y20" s="36"/>
      <c r="Z20" s="36"/>
      <c r="AA20" s="36"/>
      <c r="AB20" s="36"/>
      <c r="AC20" s="36"/>
      <c r="AD20" s="36"/>
      <c r="AE20" s="36"/>
    </row>
    <row r="21" spans="1:31" s="2" customFormat="1" ht="18" customHeight="1">
      <c r="A21" s="36"/>
      <c r="B21" s="41"/>
      <c r="C21" s="36"/>
      <c r="D21" s="36"/>
      <c r="E21" s="105" t="s">
        <v>40</v>
      </c>
      <c r="F21" s="36"/>
      <c r="G21" s="36"/>
      <c r="H21" s="36"/>
      <c r="I21" s="103" t="s">
        <v>34</v>
      </c>
      <c r="J21" s="105" t="s">
        <v>41</v>
      </c>
      <c r="K21" s="36"/>
      <c r="L21" s="104"/>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4"/>
      <c r="S22" s="36"/>
      <c r="T22" s="36"/>
      <c r="U22" s="36"/>
      <c r="V22" s="36"/>
      <c r="W22" s="36"/>
      <c r="X22" s="36"/>
      <c r="Y22" s="36"/>
      <c r="Z22" s="36"/>
      <c r="AA22" s="36"/>
      <c r="AB22" s="36"/>
      <c r="AC22" s="36"/>
      <c r="AD22" s="36"/>
      <c r="AE22" s="36"/>
    </row>
    <row r="23" spans="1:31" s="2" customFormat="1" ht="12" customHeight="1">
      <c r="A23" s="36"/>
      <c r="B23" s="41"/>
      <c r="C23" s="36"/>
      <c r="D23" s="103" t="s">
        <v>43</v>
      </c>
      <c r="E23" s="36"/>
      <c r="F23" s="36"/>
      <c r="G23" s="36"/>
      <c r="H23" s="36"/>
      <c r="I23" s="103" t="s">
        <v>31</v>
      </c>
      <c r="J23" s="105" t="s">
        <v>44</v>
      </c>
      <c r="K23" s="36"/>
      <c r="L23" s="104"/>
      <c r="S23" s="36"/>
      <c r="T23" s="36"/>
      <c r="U23" s="36"/>
      <c r="V23" s="36"/>
      <c r="W23" s="36"/>
      <c r="X23" s="36"/>
      <c r="Y23" s="36"/>
      <c r="Z23" s="36"/>
      <c r="AA23" s="36"/>
      <c r="AB23" s="36"/>
      <c r="AC23" s="36"/>
      <c r="AD23" s="36"/>
      <c r="AE23" s="36"/>
    </row>
    <row r="24" spans="1:31" s="2" customFormat="1" ht="18" customHeight="1">
      <c r="A24" s="36"/>
      <c r="B24" s="41"/>
      <c r="C24" s="36"/>
      <c r="D24" s="36"/>
      <c r="E24" s="105" t="s">
        <v>45</v>
      </c>
      <c r="F24" s="36"/>
      <c r="G24" s="36"/>
      <c r="H24" s="36"/>
      <c r="I24" s="103" t="s">
        <v>34</v>
      </c>
      <c r="J24" s="105" t="s">
        <v>44</v>
      </c>
      <c r="K24" s="36"/>
      <c r="L24" s="104"/>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4"/>
      <c r="S25" s="36"/>
      <c r="T25" s="36"/>
      <c r="U25" s="36"/>
      <c r="V25" s="36"/>
      <c r="W25" s="36"/>
      <c r="X25" s="36"/>
      <c r="Y25" s="36"/>
      <c r="Z25" s="36"/>
      <c r="AA25" s="36"/>
      <c r="AB25" s="36"/>
      <c r="AC25" s="36"/>
      <c r="AD25" s="36"/>
      <c r="AE25" s="36"/>
    </row>
    <row r="26" spans="1:31" s="2" customFormat="1" ht="12" customHeight="1">
      <c r="A26" s="36"/>
      <c r="B26" s="41"/>
      <c r="C26" s="36"/>
      <c r="D26" s="103" t="s">
        <v>46</v>
      </c>
      <c r="E26" s="36"/>
      <c r="F26" s="36"/>
      <c r="G26" s="36"/>
      <c r="H26" s="36"/>
      <c r="I26" s="36"/>
      <c r="J26" s="36"/>
      <c r="K26" s="36"/>
      <c r="L26" s="104"/>
      <c r="S26" s="36"/>
      <c r="T26" s="36"/>
      <c r="U26" s="36"/>
      <c r="V26" s="36"/>
      <c r="W26" s="36"/>
      <c r="X26" s="36"/>
      <c r="Y26" s="36"/>
      <c r="Z26" s="36"/>
      <c r="AA26" s="36"/>
      <c r="AB26" s="36"/>
      <c r="AC26" s="36"/>
      <c r="AD26" s="36"/>
      <c r="AE26" s="36"/>
    </row>
    <row r="27" spans="1:31" s="8" customFormat="1" ht="16.5" customHeight="1">
      <c r="A27" s="107"/>
      <c r="B27" s="108"/>
      <c r="C27" s="107"/>
      <c r="D27" s="107"/>
      <c r="E27" s="368" t="s">
        <v>44</v>
      </c>
      <c r="F27" s="368"/>
      <c r="G27" s="368"/>
      <c r="H27" s="368"/>
      <c r="I27" s="107"/>
      <c r="J27" s="107"/>
      <c r="K27" s="107"/>
      <c r="L27" s="109"/>
      <c r="S27" s="107"/>
      <c r="T27" s="107"/>
      <c r="U27" s="107"/>
      <c r="V27" s="107"/>
      <c r="W27" s="107"/>
      <c r="X27" s="107"/>
      <c r="Y27" s="107"/>
      <c r="Z27" s="107"/>
      <c r="AA27" s="107"/>
      <c r="AB27" s="107"/>
      <c r="AC27" s="107"/>
      <c r="AD27" s="107"/>
      <c r="AE27" s="107"/>
    </row>
    <row r="28" spans="1:31" s="2" customFormat="1" ht="6.95" customHeight="1">
      <c r="A28" s="36"/>
      <c r="B28" s="41"/>
      <c r="C28" s="36"/>
      <c r="D28" s="36"/>
      <c r="E28" s="36"/>
      <c r="F28" s="36"/>
      <c r="G28" s="36"/>
      <c r="H28" s="36"/>
      <c r="I28" s="36"/>
      <c r="J28" s="36"/>
      <c r="K28" s="36"/>
      <c r="L28" s="104"/>
      <c r="S28" s="36"/>
      <c r="T28" s="36"/>
      <c r="U28" s="36"/>
      <c r="V28" s="36"/>
      <c r="W28" s="36"/>
      <c r="X28" s="36"/>
      <c r="Y28" s="36"/>
      <c r="Z28" s="36"/>
      <c r="AA28" s="36"/>
      <c r="AB28" s="36"/>
      <c r="AC28" s="36"/>
      <c r="AD28" s="36"/>
      <c r="AE28" s="36"/>
    </row>
    <row r="29" spans="1:31" s="2" customFormat="1" ht="6.95" customHeight="1">
      <c r="A29" s="36"/>
      <c r="B29" s="41"/>
      <c r="C29" s="36"/>
      <c r="D29" s="110"/>
      <c r="E29" s="110"/>
      <c r="F29" s="110"/>
      <c r="G29" s="110"/>
      <c r="H29" s="110"/>
      <c r="I29" s="110"/>
      <c r="J29" s="110"/>
      <c r="K29" s="110"/>
      <c r="L29" s="104"/>
      <c r="S29" s="36"/>
      <c r="T29" s="36"/>
      <c r="U29" s="36"/>
      <c r="V29" s="36"/>
      <c r="W29" s="36"/>
      <c r="X29" s="36"/>
      <c r="Y29" s="36"/>
      <c r="Z29" s="36"/>
      <c r="AA29" s="36"/>
      <c r="AB29" s="36"/>
      <c r="AC29" s="36"/>
      <c r="AD29" s="36"/>
      <c r="AE29" s="36"/>
    </row>
    <row r="30" spans="1:31" s="2" customFormat="1" ht="25.35" customHeight="1">
      <c r="A30" s="36"/>
      <c r="B30" s="41"/>
      <c r="C30" s="36"/>
      <c r="D30" s="111" t="s">
        <v>48</v>
      </c>
      <c r="E30" s="36"/>
      <c r="F30" s="36"/>
      <c r="G30" s="36"/>
      <c r="H30" s="36"/>
      <c r="I30" s="36"/>
      <c r="J30" s="112">
        <f>ROUND(J100, 2)</f>
        <v>0</v>
      </c>
      <c r="K30" s="36"/>
      <c r="L30" s="104"/>
      <c r="S30" s="36"/>
      <c r="T30" s="36"/>
      <c r="U30" s="36"/>
      <c r="V30" s="36"/>
      <c r="W30" s="36"/>
      <c r="X30" s="36"/>
      <c r="Y30" s="36"/>
      <c r="Z30" s="36"/>
      <c r="AA30" s="36"/>
      <c r="AB30" s="36"/>
      <c r="AC30" s="36"/>
      <c r="AD30" s="36"/>
      <c r="AE30" s="36"/>
    </row>
    <row r="31" spans="1:31" s="2" customFormat="1" ht="6.95" customHeight="1">
      <c r="A31" s="36"/>
      <c r="B31" s="41"/>
      <c r="C31" s="36"/>
      <c r="D31" s="110"/>
      <c r="E31" s="110"/>
      <c r="F31" s="110"/>
      <c r="G31" s="110"/>
      <c r="H31" s="110"/>
      <c r="I31" s="110"/>
      <c r="J31" s="110"/>
      <c r="K31" s="110"/>
      <c r="L31" s="104"/>
      <c r="S31" s="36"/>
      <c r="T31" s="36"/>
      <c r="U31" s="36"/>
      <c r="V31" s="36"/>
      <c r="W31" s="36"/>
      <c r="X31" s="36"/>
      <c r="Y31" s="36"/>
      <c r="Z31" s="36"/>
      <c r="AA31" s="36"/>
      <c r="AB31" s="36"/>
      <c r="AC31" s="36"/>
      <c r="AD31" s="36"/>
      <c r="AE31" s="36"/>
    </row>
    <row r="32" spans="1:31" s="2" customFormat="1" ht="14.45" customHeight="1">
      <c r="A32" s="36"/>
      <c r="B32" s="41"/>
      <c r="C32" s="36"/>
      <c r="D32" s="36"/>
      <c r="E32" s="36"/>
      <c r="F32" s="113" t="s">
        <v>50</v>
      </c>
      <c r="G32" s="36"/>
      <c r="H32" s="36"/>
      <c r="I32" s="113" t="s">
        <v>49</v>
      </c>
      <c r="J32" s="113" t="s">
        <v>51</v>
      </c>
      <c r="K32" s="36"/>
      <c r="L32" s="104"/>
      <c r="S32" s="36"/>
      <c r="T32" s="36"/>
      <c r="U32" s="36"/>
      <c r="V32" s="36"/>
      <c r="W32" s="36"/>
      <c r="X32" s="36"/>
      <c r="Y32" s="36"/>
      <c r="Z32" s="36"/>
      <c r="AA32" s="36"/>
      <c r="AB32" s="36"/>
      <c r="AC32" s="36"/>
      <c r="AD32" s="36"/>
      <c r="AE32" s="36"/>
    </row>
    <row r="33" spans="1:31" s="2" customFormat="1" ht="14.45" customHeight="1">
      <c r="A33" s="36"/>
      <c r="B33" s="41"/>
      <c r="C33" s="36"/>
      <c r="D33" s="114" t="s">
        <v>52</v>
      </c>
      <c r="E33" s="103" t="s">
        <v>53</v>
      </c>
      <c r="F33" s="115">
        <f>ROUND((SUM(BE100:BE1463)),  2)</f>
        <v>0</v>
      </c>
      <c r="G33" s="36"/>
      <c r="H33" s="36"/>
      <c r="I33" s="116">
        <v>0.21</v>
      </c>
      <c r="J33" s="115">
        <f>ROUND(((SUM(BE100:BE1463))*I33),  2)</f>
        <v>0</v>
      </c>
      <c r="K33" s="36"/>
      <c r="L33" s="104"/>
      <c r="S33" s="36"/>
      <c r="T33" s="36"/>
      <c r="U33" s="36"/>
      <c r="V33" s="36"/>
      <c r="W33" s="36"/>
      <c r="X33" s="36"/>
      <c r="Y33" s="36"/>
      <c r="Z33" s="36"/>
      <c r="AA33" s="36"/>
      <c r="AB33" s="36"/>
      <c r="AC33" s="36"/>
      <c r="AD33" s="36"/>
      <c r="AE33" s="36"/>
    </row>
    <row r="34" spans="1:31" s="2" customFormat="1" ht="14.45" customHeight="1">
      <c r="A34" s="36"/>
      <c r="B34" s="41"/>
      <c r="C34" s="36"/>
      <c r="D34" s="36"/>
      <c r="E34" s="103" t="s">
        <v>54</v>
      </c>
      <c r="F34" s="115">
        <f>ROUND((SUM(BF100:BF1463)),  2)</f>
        <v>0</v>
      </c>
      <c r="G34" s="36"/>
      <c r="H34" s="36"/>
      <c r="I34" s="116">
        <v>0.15</v>
      </c>
      <c r="J34" s="115">
        <f>ROUND(((SUM(BF100:BF1463))*I34),  2)</f>
        <v>0</v>
      </c>
      <c r="K34" s="36"/>
      <c r="L34" s="104"/>
      <c r="S34" s="36"/>
      <c r="T34" s="36"/>
      <c r="U34" s="36"/>
      <c r="V34" s="36"/>
      <c r="W34" s="36"/>
      <c r="X34" s="36"/>
      <c r="Y34" s="36"/>
      <c r="Z34" s="36"/>
      <c r="AA34" s="36"/>
      <c r="AB34" s="36"/>
      <c r="AC34" s="36"/>
      <c r="AD34" s="36"/>
      <c r="AE34" s="36"/>
    </row>
    <row r="35" spans="1:31" s="2" customFormat="1" ht="14.45" hidden="1" customHeight="1">
      <c r="A35" s="36"/>
      <c r="B35" s="41"/>
      <c r="C35" s="36"/>
      <c r="D35" s="36"/>
      <c r="E35" s="103" t="s">
        <v>55</v>
      </c>
      <c r="F35" s="115">
        <f>ROUND((SUM(BG100:BG1463)),  2)</f>
        <v>0</v>
      </c>
      <c r="G35" s="36"/>
      <c r="H35" s="36"/>
      <c r="I35" s="116">
        <v>0.21</v>
      </c>
      <c r="J35" s="115">
        <f>0</f>
        <v>0</v>
      </c>
      <c r="K35" s="36"/>
      <c r="L35" s="104"/>
      <c r="S35" s="36"/>
      <c r="T35" s="36"/>
      <c r="U35" s="36"/>
      <c r="V35" s="36"/>
      <c r="W35" s="36"/>
      <c r="X35" s="36"/>
      <c r="Y35" s="36"/>
      <c r="Z35" s="36"/>
      <c r="AA35" s="36"/>
      <c r="AB35" s="36"/>
      <c r="AC35" s="36"/>
      <c r="AD35" s="36"/>
      <c r="AE35" s="36"/>
    </row>
    <row r="36" spans="1:31" s="2" customFormat="1" ht="14.45" hidden="1" customHeight="1">
      <c r="A36" s="36"/>
      <c r="B36" s="41"/>
      <c r="C36" s="36"/>
      <c r="D36" s="36"/>
      <c r="E36" s="103" t="s">
        <v>56</v>
      </c>
      <c r="F36" s="115">
        <f>ROUND((SUM(BH100:BH1463)),  2)</f>
        <v>0</v>
      </c>
      <c r="G36" s="36"/>
      <c r="H36" s="36"/>
      <c r="I36" s="116">
        <v>0.15</v>
      </c>
      <c r="J36" s="115">
        <f>0</f>
        <v>0</v>
      </c>
      <c r="K36" s="36"/>
      <c r="L36" s="104"/>
      <c r="S36" s="36"/>
      <c r="T36" s="36"/>
      <c r="U36" s="36"/>
      <c r="V36" s="36"/>
      <c r="W36" s="36"/>
      <c r="X36" s="36"/>
      <c r="Y36" s="36"/>
      <c r="Z36" s="36"/>
      <c r="AA36" s="36"/>
      <c r="AB36" s="36"/>
      <c r="AC36" s="36"/>
      <c r="AD36" s="36"/>
      <c r="AE36" s="36"/>
    </row>
    <row r="37" spans="1:31" s="2" customFormat="1" ht="14.45" hidden="1" customHeight="1">
      <c r="A37" s="36"/>
      <c r="B37" s="41"/>
      <c r="C37" s="36"/>
      <c r="D37" s="36"/>
      <c r="E37" s="103" t="s">
        <v>57</v>
      </c>
      <c r="F37" s="115">
        <f>ROUND((SUM(BI100:BI1463)),  2)</f>
        <v>0</v>
      </c>
      <c r="G37" s="36"/>
      <c r="H37" s="36"/>
      <c r="I37" s="116">
        <v>0</v>
      </c>
      <c r="J37" s="115">
        <f>0</f>
        <v>0</v>
      </c>
      <c r="K37" s="36"/>
      <c r="L37" s="104"/>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4"/>
      <c r="S38" s="36"/>
      <c r="T38" s="36"/>
      <c r="U38" s="36"/>
      <c r="V38" s="36"/>
      <c r="W38" s="36"/>
      <c r="X38" s="36"/>
      <c r="Y38" s="36"/>
      <c r="Z38" s="36"/>
      <c r="AA38" s="36"/>
      <c r="AB38" s="36"/>
      <c r="AC38" s="36"/>
      <c r="AD38" s="36"/>
      <c r="AE38" s="36"/>
    </row>
    <row r="39" spans="1:31" s="2" customFormat="1" ht="25.35" customHeight="1">
      <c r="A39" s="36"/>
      <c r="B39" s="41"/>
      <c r="C39" s="117"/>
      <c r="D39" s="118" t="s">
        <v>58</v>
      </c>
      <c r="E39" s="119"/>
      <c r="F39" s="119"/>
      <c r="G39" s="120" t="s">
        <v>59</v>
      </c>
      <c r="H39" s="121" t="s">
        <v>60</v>
      </c>
      <c r="I39" s="119"/>
      <c r="J39" s="122">
        <f>SUM(J30:J37)</f>
        <v>0</v>
      </c>
      <c r="K39" s="123"/>
      <c r="L39" s="104"/>
      <c r="S39" s="36"/>
      <c r="T39" s="36"/>
      <c r="U39" s="36"/>
      <c r="V39" s="36"/>
      <c r="W39" s="36"/>
      <c r="X39" s="36"/>
      <c r="Y39" s="36"/>
      <c r="Z39" s="36"/>
      <c r="AA39" s="36"/>
      <c r="AB39" s="36"/>
      <c r="AC39" s="36"/>
      <c r="AD39" s="36"/>
      <c r="AE39" s="36"/>
    </row>
    <row r="40" spans="1:31" s="2" customFormat="1" ht="14.45" customHeight="1">
      <c r="A40" s="36"/>
      <c r="B40" s="124"/>
      <c r="C40" s="125"/>
      <c r="D40" s="125"/>
      <c r="E40" s="125"/>
      <c r="F40" s="125"/>
      <c r="G40" s="125"/>
      <c r="H40" s="125"/>
      <c r="I40" s="125"/>
      <c r="J40" s="125"/>
      <c r="K40" s="125"/>
      <c r="L40" s="104"/>
      <c r="S40" s="36"/>
      <c r="T40" s="36"/>
      <c r="U40" s="36"/>
      <c r="V40" s="36"/>
      <c r="W40" s="36"/>
      <c r="X40" s="36"/>
      <c r="Y40" s="36"/>
      <c r="Z40" s="36"/>
      <c r="AA40" s="36"/>
      <c r="AB40" s="36"/>
      <c r="AC40" s="36"/>
      <c r="AD40" s="36"/>
      <c r="AE40" s="36"/>
    </row>
    <row r="44" spans="1:31" s="2" customFormat="1" ht="6.95" customHeight="1">
      <c r="A44" s="36"/>
      <c r="B44" s="126"/>
      <c r="C44" s="127"/>
      <c r="D44" s="127"/>
      <c r="E44" s="127"/>
      <c r="F44" s="127"/>
      <c r="G44" s="127"/>
      <c r="H44" s="127"/>
      <c r="I44" s="127"/>
      <c r="J44" s="127"/>
      <c r="K44" s="127"/>
      <c r="L44" s="104"/>
      <c r="S44" s="36"/>
      <c r="T44" s="36"/>
      <c r="U44" s="36"/>
      <c r="V44" s="36"/>
      <c r="W44" s="36"/>
      <c r="X44" s="36"/>
      <c r="Y44" s="36"/>
      <c r="Z44" s="36"/>
      <c r="AA44" s="36"/>
      <c r="AB44" s="36"/>
      <c r="AC44" s="36"/>
      <c r="AD44" s="36"/>
      <c r="AE44" s="36"/>
    </row>
    <row r="45" spans="1:31" s="2" customFormat="1" ht="24.95" customHeight="1">
      <c r="A45" s="36"/>
      <c r="B45" s="37"/>
      <c r="C45" s="24" t="s">
        <v>96</v>
      </c>
      <c r="D45" s="38"/>
      <c r="E45" s="38"/>
      <c r="F45" s="38"/>
      <c r="G45" s="38"/>
      <c r="H45" s="38"/>
      <c r="I45" s="38"/>
      <c r="J45" s="38"/>
      <c r="K45" s="38"/>
      <c r="L45" s="104"/>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4"/>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4"/>
      <c r="S47" s="36"/>
      <c r="T47" s="36"/>
      <c r="U47" s="36"/>
      <c r="V47" s="36"/>
      <c r="W47" s="36"/>
      <c r="X47" s="36"/>
      <c r="Y47" s="36"/>
      <c r="Z47" s="36"/>
      <c r="AA47" s="36"/>
      <c r="AB47" s="36"/>
      <c r="AC47" s="36"/>
      <c r="AD47" s="36"/>
      <c r="AE47" s="36"/>
    </row>
    <row r="48" spans="1:31" s="2" customFormat="1" ht="16.5" customHeight="1">
      <c r="A48" s="36"/>
      <c r="B48" s="37"/>
      <c r="C48" s="38"/>
      <c r="D48" s="38"/>
      <c r="E48" s="369" t="str">
        <f>E7</f>
        <v>Oprava a modernizace LDN - stanice A</v>
      </c>
      <c r="F48" s="370"/>
      <c r="G48" s="370"/>
      <c r="H48" s="370"/>
      <c r="I48" s="38"/>
      <c r="J48" s="38"/>
      <c r="K48" s="38"/>
      <c r="L48" s="104"/>
      <c r="S48" s="36"/>
      <c r="T48" s="36"/>
      <c r="U48" s="36"/>
      <c r="V48" s="36"/>
      <c r="W48" s="36"/>
      <c r="X48" s="36"/>
      <c r="Y48" s="36"/>
      <c r="Z48" s="36"/>
      <c r="AA48" s="36"/>
      <c r="AB48" s="36"/>
      <c r="AC48" s="36"/>
      <c r="AD48" s="36"/>
      <c r="AE48" s="36"/>
    </row>
    <row r="49" spans="1:47" s="2" customFormat="1" ht="12" customHeight="1">
      <c r="A49" s="36"/>
      <c r="B49" s="37"/>
      <c r="C49" s="30" t="s">
        <v>94</v>
      </c>
      <c r="D49" s="38"/>
      <c r="E49" s="38"/>
      <c r="F49" s="38"/>
      <c r="G49" s="38"/>
      <c r="H49" s="38"/>
      <c r="I49" s="38"/>
      <c r="J49" s="38"/>
      <c r="K49" s="38"/>
      <c r="L49" s="104"/>
      <c r="S49" s="36"/>
      <c r="T49" s="36"/>
      <c r="U49" s="36"/>
      <c r="V49" s="36"/>
      <c r="W49" s="36"/>
      <c r="X49" s="36"/>
      <c r="Y49" s="36"/>
      <c r="Z49" s="36"/>
      <c r="AA49" s="36"/>
      <c r="AB49" s="36"/>
      <c r="AC49" s="36"/>
      <c r="AD49" s="36"/>
      <c r="AE49" s="36"/>
    </row>
    <row r="50" spans="1:47" s="2" customFormat="1" ht="16.5" customHeight="1">
      <c r="A50" s="36"/>
      <c r="B50" s="37"/>
      <c r="C50" s="38"/>
      <c r="D50" s="38"/>
      <c r="E50" s="341" t="str">
        <f>E9</f>
        <v>D1.01.100 - Oprava a modernizace lůžkové stanice A</v>
      </c>
      <c r="F50" s="371"/>
      <c r="G50" s="371"/>
      <c r="H50" s="371"/>
      <c r="I50" s="38"/>
      <c r="J50" s="38"/>
      <c r="K50" s="38"/>
      <c r="L50" s="104"/>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4"/>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Česká Lípa</v>
      </c>
      <c r="G52" s="38"/>
      <c r="H52" s="38"/>
      <c r="I52" s="30" t="s">
        <v>24</v>
      </c>
      <c r="J52" s="61" t="str">
        <f>IF(J12="","",J12)</f>
        <v>19. 7. 2021</v>
      </c>
      <c r="K52" s="38"/>
      <c r="L52" s="104"/>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4"/>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v>
      </c>
      <c r="G54" s="38"/>
      <c r="H54" s="38"/>
      <c r="I54" s="30" t="s">
        <v>38</v>
      </c>
      <c r="J54" s="34" t="str">
        <f>E21</f>
        <v>STORING spol. s r.o.</v>
      </c>
      <c r="K54" s="38"/>
      <c r="L54" s="104"/>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Miroslav Morávek</v>
      </c>
      <c r="K55" s="38"/>
      <c r="L55" s="104"/>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4"/>
      <c r="S56" s="36"/>
      <c r="T56" s="36"/>
      <c r="U56" s="36"/>
      <c r="V56" s="36"/>
      <c r="W56" s="36"/>
      <c r="X56" s="36"/>
      <c r="Y56" s="36"/>
      <c r="Z56" s="36"/>
      <c r="AA56" s="36"/>
      <c r="AB56" s="36"/>
      <c r="AC56" s="36"/>
      <c r="AD56" s="36"/>
      <c r="AE56" s="36"/>
    </row>
    <row r="57" spans="1:47" s="2" customFormat="1" ht="29.25" customHeight="1">
      <c r="A57" s="36"/>
      <c r="B57" s="37"/>
      <c r="C57" s="128" t="s">
        <v>97</v>
      </c>
      <c r="D57" s="129"/>
      <c r="E57" s="129"/>
      <c r="F57" s="129"/>
      <c r="G57" s="129"/>
      <c r="H57" s="129"/>
      <c r="I57" s="129"/>
      <c r="J57" s="130" t="s">
        <v>98</v>
      </c>
      <c r="K57" s="129"/>
      <c r="L57" s="104"/>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4"/>
      <c r="S58" s="36"/>
      <c r="T58" s="36"/>
      <c r="U58" s="36"/>
      <c r="V58" s="36"/>
      <c r="W58" s="36"/>
      <c r="X58" s="36"/>
      <c r="Y58" s="36"/>
      <c r="Z58" s="36"/>
      <c r="AA58" s="36"/>
      <c r="AB58" s="36"/>
      <c r="AC58" s="36"/>
      <c r="AD58" s="36"/>
      <c r="AE58" s="36"/>
    </row>
    <row r="59" spans="1:47" s="2" customFormat="1" ht="22.9" customHeight="1">
      <c r="A59" s="36"/>
      <c r="B59" s="37"/>
      <c r="C59" s="131" t="s">
        <v>80</v>
      </c>
      <c r="D59" s="38"/>
      <c r="E59" s="38"/>
      <c r="F59" s="38"/>
      <c r="G59" s="38"/>
      <c r="H59" s="38"/>
      <c r="I59" s="38"/>
      <c r="J59" s="79">
        <f>J100</f>
        <v>0</v>
      </c>
      <c r="K59" s="38"/>
      <c r="L59" s="104"/>
      <c r="S59" s="36"/>
      <c r="T59" s="36"/>
      <c r="U59" s="36"/>
      <c r="V59" s="36"/>
      <c r="W59" s="36"/>
      <c r="X59" s="36"/>
      <c r="Y59" s="36"/>
      <c r="Z59" s="36"/>
      <c r="AA59" s="36"/>
      <c r="AB59" s="36"/>
      <c r="AC59" s="36"/>
      <c r="AD59" s="36"/>
      <c r="AE59" s="36"/>
      <c r="AU59" s="18" t="s">
        <v>99</v>
      </c>
    </row>
    <row r="60" spans="1:47" s="9" customFormat="1" ht="24.95" customHeight="1">
      <c r="B60" s="132"/>
      <c r="C60" s="133"/>
      <c r="D60" s="134" t="s">
        <v>100</v>
      </c>
      <c r="E60" s="135"/>
      <c r="F60" s="135"/>
      <c r="G60" s="135"/>
      <c r="H60" s="135"/>
      <c r="I60" s="135"/>
      <c r="J60" s="136">
        <f>J101</f>
        <v>0</v>
      </c>
      <c r="K60" s="133"/>
      <c r="L60" s="137"/>
    </row>
    <row r="61" spans="1:47" s="10" customFormat="1" ht="19.899999999999999" customHeight="1">
      <c r="B61" s="138"/>
      <c r="C61" s="139"/>
      <c r="D61" s="140" t="s">
        <v>101</v>
      </c>
      <c r="E61" s="141"/>
      <c r="F61" s="141"/>
      <c r="G61" s="141"/>
      <c r="H61" s="141"/>
      <c r="I61" s="141"/>
      <c r="J61" s="142">
        <f>J102</f>
        <v>0</v>
      </c>
      <c r="K61" s="139"/>
      <c r="L61" s="143"/>
    </row>
    <row r="62" spans="1:47" s="10" customFormat="1" ht="19.899999999999999" customHeight="1">
      <c r="B62" s="138"/>
      <c r="C62" s="139"/>
      <c r="D62" s="140" t="s">
        <v>102</v>
      </c>
      <c r="E62" s="141"/>
      <c r="F62" s="141"/>
      <c r="G62" s="141"/>
      <c r="H62" s="141"/>
      <c r="I62" s="141"/>
      <c r="J62" s="142">
        <f>J150</f>
        <v>0</v>
      </c>
      <c r="K62" s="139"/>
      <c r="L62" s="143"/>
    </row>
    <row r="63" spans="1:47" s="10" customFormat="1" ht="19.899999999999999" customHeight="1">
      <c r="B63" s="138"/>
      <c r="C63" s="139"/>
      <c r="D63" s="140" t="s">
        <v>103</v>
      </c>
      <c r="E63" s="141"/>
      <c r="F63" s="141"/>
      <c r="G63" s="141"/>
      <c r="H63" s="141"/>
      <c r="I63" s="141"/>
      <c r="J63" s="142">
        <f>J330</f>
        <v>0</v>
      </c>
      <c r="K63" s="139"/>
      <c r="L63" s="143"/>
    </row>
    <row r="64" spans="1:47" s="10" customFormat="1" ht="19.899999999999999" customHeight="1">
      <c r="B64" s="138"/>
      <c r="C64" s="139"/>
      <c r="D64" s="140" t="s">
        <v>104</v>
      </c>
      <c r="E64" s="141"/>
      <c r="F64" s="141"/>
      <c r="G64" s="141"/>
      <c r="H64" s="141"/>
      <c r="I64" s="141"/>
      <c r="J64" s="142">
        <f>J479</f>
        <v>0</v>
      </c>
      <c r="K64" s="139"/>
      <c r="L64" s="143"/>
    </row>
    <row r="65" spans="2:12" s="10" customFormat="1" ht="19.899999999999999" customHeight="1">
      <c r="B65" s="138"/>
      <c r="C65" s="139"/>
      <c r="D65" s="140" t="s">
        <v>105</v>
      </c>
      <c r="E65" s="141"/>
      <c r="F65" s="141"/>
      <c r="G65" s="141"/>
      <c r="H65" s="141"/>
      <c r="I65" s="141"/>
      <c r="J65" s="142">
        <f>J491</f>
        <v>0</v>
      </c>
      <c r="K65" s="139"/>
      <c r="L65" s="143"/>
    </row>
    <row r="66" spans="2:12" s="9" customFormat="1" ht="24.95" customHeight="1">
      <c r="B66" s="132"/>
      <c r="C66" s="133"/>
      <c r="D66" s="134" t="s">
        <v>106</v>
      </c>
      <c r="E66" s="135"/>
      <c r="F66" s="135"/>
      <c r="G66" s="135"/>
      <c r="H66" s="135"/>
      <c r="I66" s="135"/>
      <c r="J66" s="136">
        <f>J494</f>
        <v>0</v>
      </c>
      <c r="K66" s="133"/>
      <c r="L66" s="137"/>
    </row>
    <row r="67" spans="2:12" s="10" customFormat="1" ht="19.899999999999999" customHeight="1">
      <c r="B67" s="138"/>
      <c r="C67" s="139"/>
      <c r="D67" s="140" t="s">
        <v>107</v>
      </c>
      <c r="E67" s="141"/>
      <c r="F67" s="141"/>
      <c r="G67" s="141"/>
      <c r="H67" s="141"/>
      <c r="I67" s="141"/>
      <c r="J67" s="142">
        <f>J495</f>
        <v>0</v>
      </c>
      <c r="K67" s="139"/>
      <c r="L67" s="143"/>
    </row>
    <row r="68" spans="2:12" s="10" customFormat="1" ht="19.899999999999999" customHeight="1">
      <c r="B68" s="138"/>
      <c r="C68" s="139"/>
      <c r="D68" s="140" t="s">
        <v>108</v>
      </c>
      <c r="E68" s="141"/>
      <c r="F68" s="141"/>
      <c r="G68" s="141"/>
      <c r="H68" s="141"/>
      <c r="I68" s="141"/>
      <c r="J68" s="142">
        <f>J498</f>
        <v>0</v>
      </c>
      <c r="K68" s="139"/>
      <c r="L68" s="143"/>
    </row>
    <row r="69" spans="2:12" s="10" customFormat="1" ht="19.899999999999999" customHeight="1">
      <c r="B69" s="138"/>
      <c r="C69" s="139"/>
      <c r="D69" s="140" t="s">
        <v>109</v>
      </c>
      <c r="E69" s="141"/>
      <c r="F69" s="141"/>
      <c r="G69" s="141"/>
      <c r="H69" s="141"/>
      <c r="I69" s="141"/>
      <c r="J69" s="142">
        <f>J629</f>
        <v>0</v>
      </c>
      <c r="K69" s="139"/>
      <c r="L69" s="143"/>
    </row>
    <row r="70" spans="2:12" s="10" customFormat="1" ht="19.899999999999999" customHeight="1">
      <c r="B70" s="138"/>
      <c r="C70" s="139"/>
      <c r="D70" s="140" t="s">
        <v>110</v>
      </c>
      <c r="E70" s="141"/>
      <c r="F70" s="141"/>
      <c r="G70" s="141"/>
      <c r="H70" s="141"/>
      <c r="I70" s="141"/>
      <c r="J70" s="142">
        <f>J682</f>
        <v>0</v>
      </c>
      <c r="K70" s="139"/>
      <c r="L70" s="143"/>
    </row>
    <row r="71" spans="2:12" s="10" customFormat="1" ht="19.899999999999999" customHeight="1">
      <c r="B71" s="138"/>
      <c r="C71" s="139"/>
      <c r="D71" s="140" t="s">
        <v>111</v>
      </c>
      <c r="E71" s="141"/>
      <c r="F71" s="141"/>
      <c r="G71" s="141"/>
      <c r="H71" s="141"/>
      <c r="I71" s="141"/>
      <c r="J71" s="142">
        <f>J745</f>
        <v>0</v>
      </c>
      <c r="K71" s="139"/>
      <c r="L71" s="143"/>
    </row>
    <row r="72" spans="2:12" s="10" customFormat="1" ht="19.899999999999999" customHeight="1">
      <c r="B72" s="138"/>
      <c r="C72" s="139"/>
      <c r="D72" s="140" t="s">
        <v>112</v>
      </c>
      <c r="E72" s="141"/>
      <c r="F72" s="141"/>
      <c r="G72" s="141"/>
      <c r="H72" s="141"/>
      <c r="I72" s="141"/>
      <c r="J72" s="142">
        <f>J754</f>
        <v>0</v>
      </c>
      <c r="K72" s="139"/>
      <c r="L72" s="143"/>
    </row>
    <row r="73" spans="2:12" s="10" customFormat="1" ht="19.899999999999999" customHeight="1">
      <c r="B73" s="138"/>
      <c r="C73" s="139"/>
      <c r="D73" s="140" t="s">
        <v>113</v>
      </c>
      <c r="E73" s="141"/>
      <c r="F73" s="141"/>
      <c r="G73" s="141"/>
      <c r="H73" s="141"/>
      <c r="I73" s="141"/>
      <c r="J73" s="142">
        <f>J918</f>
        <v>0</v>
      </c>
      <c r="K73" s="139"/>
      <c r="L73" s="143"/>
    </row>
    <row r="74" spans="2:12" s="10" customFormat="1" ht="19.899999999999999" customHeight="1">
      <c r="B74" s="138"/>
      <c r="C74" s="139"/>
      <c r="D74" s="140" t="s">
        <v>114</v>
      </c>
      <c r="E74" s="141"/>
      <c r="F74" s="141"/>
      <c r="G74" s="141"/>
      <c r="H74" s="141"/>
      <c r="I74" s="141"/>
      <c r="J74" s="142">
        <f>J979</f>
        <v>0</v>
      </c>
      <c r="K74" s="139"/>
      <c r="L74" s="143"/>
    </row>
    <row r="75" spans="2:12" s="10" customFormat="1" ht="19.899999999999999" customHeight="1">
      <c r="B75" s="138"/>
      <c r="C75" s="139"/>
      <c r="D75" s="140" t="s">
        <v>115</v>
      </c>
      <c r="E75" s="141"/>
      <c r="F75" s="141"/>
      <c r="G75" s="141"/>
      <c r="H75" s="141"/>
      <c r="I75" s="141"/>
      <c r="J75" s="142">
        <f>J1012</f>
        <v>0</v>
      </c>
      <c r="K75" s="139"/>
      <c r="L75" s="143"/>
    </row>
    <row r="76" spans="2:12" s="10" customFormat="1" ht="19.899999999999999" customHeight="1">
      <c r="B76" s="138"/>
      <c r="C76" s="139"/>
      <c r="D76" s="140" t="s">
        <v>116</v>
      </c>
      <c r="E76" s="141"/>
      <c r="F76" s="141"/>
      <c r="G76" s="141"/>
      <c r="H76" s="141"/>
      <c r="I76" s="141"/>
      <c r="J76" s="142">
        <f>J1139</f>
        <v>0</v>
      </c>
      <c r="K76" s="139"/>
      <c r="L76" s="143"/>
    </row>
    <row r="77" spans="2:12" s="10" customFormat="1" ht="19.899999999999999" customHeight="1">
      <c r="B77" s="138"/>
      <c r="C77" s="139"/>
      <c r="D77" s="140" t="s">
        <v>117</v>
      </c>
      <c r="E77" s="141"/>
      <c r="F77" s="141"/>
      <c r="G77" s="141"/>
      <c r="H77" s="141"/>
      <c r="I77" s="141"/>
      <c r="J77" s="142">
        <f>J1252</f>
        <v>0</v>
      </c>
      <c r="K77" s="139"/>
      <c r="L77" s="143"/>
    </row>
    <row r="78" spans="2:12" s="10" customFormat="1" ht="19.899999999999999" customHeight="1">
      <c r="B78" s="138"/>
      <c r="C78" s="139"/>
      <c r="D78" s="140" t="s">
        <v>118</v>
      </c>
      <c r="E78" s="141"/>
      <c r="F78" s="141"/>
      <c r="G78" s="141"/>
      <c r="H78" s="141"/>
      <c r="I78" s="141"/>
      <c r="J78" s="142">
        <f>J1346</f>
        <v>0</v>
      </c>
      <c r="K78" s="139"/>
      <c r="L78" s="143"/>
    </row>
    <row r="79" spans="2:12" s="10" customFormat="1" ht="19.899999999999999" customHeight="1">
      <c r="B79" s="138"/>
      <c r="C79" s="139"/>
      <c r="D79" s="140" t="s">
        <v>119</v>
      </c>
      <c r="E79" s="141"/>
      <c r="F79" s="141"/>
      <c r="G79" s="141"/>
      <c r="H79" s="141"/>
      <c r="I79" s="141"/>
      <c r="J79" s="142">
        <f>J1375</f>
        <v>0</v>
      </c>
      <c r="K79" s="139"/>
      <c r="L79" s="143"/>
    </row>
    <row r="80" spans="2:12" s="9" customFormat="1" ht="24.95" customHeight="1">
      <c r="B80" s="132"/>
      <c r="C80" s="133"/>
      <c r="D80" s="134" t="s">
        <v>120</v>
      </c>
      <c r="E80" s="135"/>
      <c r="F80" s="135"/>
      <c r="G80" s="135"/>
      <c r="H80" s="135"/>
      <c r="I80" s="135"/>
      <c r="J80" s="136">
        <f>J1452</f>
        <v>0</v>
      </c>
      <c r="K80" s="133"/>
      <c r="L80" s="137"/>
    </row>
    <row r="81" spans="1:31" s="2" customFormat="1" ht="21.75" customHeight="1">
      <c r="A81" s="36"/>
      <c r="B81" s="37"/>
      <c r="C81" s="38"/>
      <c r="D81" s="38"/>
      <c r="E81" s="38"/>
      <c r="F81" s="38"/>
      <c r="G81" s="38"/>
      <c r="H81" s="38"/>
      <c r="I81" s="38"/>
      <c r="J81" s="38"/>
      <c r="K81" s="38"/>
      <c r="L81" s="104"/>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4"/>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4"/>
      <c r="S86" s="36"/>
      <c r="T86" s="36"/>
      <c r="U86" s="36"/>
      <c r="V86" s="36"/>
      <c r="W86" s="36"/>
      <c r="X86" s="36"/>
      <c r="Y86" s="36"/>
      <c r="Z86" s="36"/>
      <c r="AA86" s="36"/>
      <c r="AB86" s="36"/>
      <c r="AC86" s="36"/>
      <c r="AD86" s="36"/>
      <c r="AE86" s="36"/>
    </row>
    <row r="87" spans="1:31" s="2" customFormat="1" ht="24.95" customHeight="1">
      <c r="A87" s="36"/>
      <c r="B87" s="37"/>
      <c r="C87" s="24" t="s">
        <v>121</v>
      </c>
      <c r="D87" s="38"/>
      <c r="E87" s="38"/>
      <c r="F87" s="38"/>
      <c r="G87" s="38"/>
      <c r="H87" s="38"/>
      <c r="I87" s="38"/>
      <c r="J87" s="38"/>
      <c r="K87" s="38"/>
      <c r="L87" s="104"/>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4"/>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4"/>
      <c r="S89" s="36"/>
      <c r="T89" s="36"/>
      <c r="U89" s="36"/>
      <c r="V89" s="36"/>
      <c r="W89" s="36"/>
      <c r="X89" s="36"/>
      <c r="Y89" s="36"/>
      <c r="Z89" s="36"/>
      <c r="AA89" s="36"/>
      <c r="AB89" s="36"/>
      <c r="AC89" s="36"/>
      <c r="AD89" s="36"/>
      <c r="AE89" s="36"/>
    </row>
    <row r="90" spans="1:31" s="2" customFormat="1" ht="16.5" customHeight="1">
      <c r="A90" s="36"/>
      <c r="B90" s="37"/>
      <c r="C90" s="38"/>
      <c r="D90" s="38"/>
      <c r="E90" s="369" t="str">
        <f>E7</f>
        <v>Oprava a modernizace LDN - stanice A</v>
      </c>
      <c r="F90" s="370"/>
      <c r="G90" s="370"/>
      <c r="H90" s="370"/>
      <c r="I90" s="38"/>
      <c r="J90" s="38"/>
      <c r="K90" s="38"/>
      <c r="L90" s="104"/>
      <c r="S90" s="36"/>
      <c r="T90" s="36"/>
      <c r="U90" s="36"/>
      <c r="V90" s="36"/>
      <c r="W90" s="36"/>
      <c r="X90" s="36"/>
      <c r="Y90" s="36"/>
      <c r="Z90" s="36"/>
      <c r="AA90" s="36"/>
      <c r="AB90" s="36"/>
      <c r="AC90" s="36"/>
      <c r="AD90" s="36"/>
      <c r="AE90" s="36"/>
    </row>
    <row r="91" spans="1:31" s="2" customFormat="1" ht="12" customHeight="1">
      <c r="A91" s="36"/>
      <c r="B91" s="37"/>
      <c r="C91" s="30" t="s">
        <v>94</v>
      </c>
      <c r="D91" s="38"/>
      <c r="E91" s="38"/>
      <c r="F91" s="38"/>
      <c r="G91" s="38"/>
      <c r="H91" s="38"/>
      <c r="I91" s="38"/>
      <c r="J91" s="38"/>
      <c r="K91" s="38"/>
      <c r="L91" s="104"/>
      <c r="S91" s="36"/>
      <c r="T91" s="36"/>
      <c r="U91" s="36"/>
      <c r="V91" s="36"/>
      <c r="W91" s="36"/>
      <c r="X91" s="36"/>
      <c r="Y91" s="36"/>
      <c r="Z91" s="36"/>
      <c r="AA91" s="36"/>
      <c r="AB91" s="36"/>
      <c r="AC91" s="36"/>
      <c r="AD91" s="36"/>
      <c r="AE91" s="36"/>
    </row>
    <row r="92" spans="1:31" s="2" customFormat="1" ht="16.5" customHeight="1">
      <c r="A92" s="36"/>
      <c r="B92" s="37"/>
      <c r="C92" s="38"/>
      <c r="D92" s="38"/>
      <c r="E92" s="341" t="str">
        <f>E9</f>
        <v>D1.01.100 - Oprava a modernizace lůžkové stanice A</v>
      </c>
      <c r="F92" s="371"/>
      <c r="G92" s="371"/>
      <c r="H92" s="371"/>
      <c r="I92" s="38"/>
      <c r="J92" s="38"/>
      <c r="K92" s="38"/>
      <c r="L92" s="104"/>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4"/>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Česká Lípa</v>
      </c>
      <c r="G94" s="38"/>
      <c r="H94" s="38"/>
      <c r="I94" s="30" t="s">
        <v>24</v>
      </c>
      <c r="J94" s="61" t="str">
        <f>IF(J12="","",J12)</f>
        <v>19. 7. 2021</v>
      </c>
      <c r="K94" s="38"/>
      <c r="L94" s="104"/>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4"/>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v>
      </c>
      <c r="G96" s="38"/>
      <c r="H96" s="38"/>
      <c r="I96" s="30" t="s">
        <v>38</v>
      </c>
      <c r="J96" s="34" t="str">
        <f>E21</f>
        <v>STORING spol. s r.o.</v>
      </c>
      <c r="K96" s="38"/>
      <c r="L96" s="104"/>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43</v>
      </c>
      <c r="J97" s="34" t="str">
        <f>E24</f>
        <v>Miroslav Morávek</v>
      </c>
      <c r="K97" s="38"/>
      <c r="L97" s="104"/>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4"/>
      <c r="S98" s="36"/>
      <c r="T98" s="36"/>
      <c r="U98" s="36"/>
      <c r="V98" s="36"/>
      <c r="W98" s="36"/>
      <c r="X98" s="36"/>
      <c r="Y98" s="36"/>
      <c r="Z98" s="36"/>
      <c r="AA98" s="36"/>
      <c r="AB98" s="36"/>
      <c r="AC98" s="36"/>
      <c r="AD98" s="36"/>
      <c r="AE98" s="36"/>
    </row>
    <row r="99" spans="1:65" s="11" customFormat="1" ht="29.25" customHeight="1">
      <c r="A99" s="144"/>
      <c r="B99" s="145"/>
      <c r="C99" s="146" t="s">
        <v>122</v>
      </c>
      <c r="D99" s="147" t="s">
        <v>67</v>
      </c>
      <c r="E99" s="147" t="s">
        <v>63</v>
      </c>
      <c r="F99" s="147" t="s">
        <v>64</v>
      </c>
      <c r="G99" s="147" t="s">
        <v>123</v>
      </c>
      <c r="H99" s="147" t="s">
        <v>124</v>
      </c>
      <c r="I99" s="147" t="s">
        <v>125</v>
      </c>
      <c r="J99" s="148" t="s">
        <v>98</v>
      </c>
      <c r="K99" s="149" t="s">
        <v>126</v>
      </c>
      <c r="L99" s="150"/>
      <c r="M99" s="70" t="s">
        <v>44</v>
      </c>
      <c r="N99" s="71" t="s">
        <v>52</v>
      </c>
      <c r="O99" s="71" t="s">
        <v>127</v>
      </c>
      <c r="P99" s="71" t="s">
        <v>128</v>
      </c>
      <c r="Q99" s="71" t="s">
        <v>129</v>
      </c>
      <c r="R99" s="71" t="s">
        <v>130</v>
      </c>
      <c r="S99" s="71" t="s">
        <v>131</v>
      </c>
      <c r="T99" s="72" t="s">
        <v>132</v>
      </c>
      <c r="U99" s="144"/>
      <c r="V99" s="144"/>
      <c r="W99" s="144"/>
      <c r="X99" s="144"/>
      <c r="Y99" s="144"/>
      <c r="Z99" s="144"/>
      <c r="AA99" s="144"/>
      <c r="AB99" s="144"/>
      <c r="AC99" s="144"/>
      <c r="AD99" s="144"/>
      <c r="AE99" s="144"/>
    </row>
    <row r="100" spans="1:65" s="2" customFormat="1" ht="22.9" customHeight="1">
      <c r="A100" s="36"/>
      <c r="B100" s="37"/>
      <c r="C100" s="77" t="s">
        <v>133</v>
      </c>
      <c r="D100" s="38"/>
      <c r="E100" s="38"/>
      <c r="F100" s="38"/>
      <c r="G100" s="38"/>
      <c r="H100" s="38"/>
      <c r="I100" s="38"/>
      <c r="J100" s="151">
        <f>BK100</f>
        <v>0</v>
      </c>
      <c r="K100" s="38"/>
      <c r="L100" s="41"/>
      <c r="M100" s="73"/>
      <c r="N100" s="152"/>
      <c r="O100" s="74"/>
      <c r="P100" s="153">
        <f>P101+P494+P1452</f>
        <v>0</v>
      </c>
      <c r="Q100" s="74"/>
      <c r="R100" s="153">
        <f>R101+R494+R1452</f>
        <v>147.91060044</v>
      </c>
      <c r="S100" s="74"/>
      <c r="T100" s="154">
        <f>T101+T494+T1452</f>
        <v>145.80032199999999</v>
      </c>
      <c r="U100" s="36"/>
      <c r="V100" s="36"/>
      <c r="W100" s="36"/>
      <c r="X100" s="36"/>
      <c r="Y100" s="36"/>
      <c r="Z100" s="36"/>
      <c r="AA100" s="36"/>
      <c r="AB100" s="36"/>
      <c r="AC100" s="36"/>
      <c r="AD100" s="36"/>
      <c r="AE100" s="36"/>
      <c r="AT100" s="18" t="s">
        <v>81</v>
      </c>
      <c r="AU100" s="18" t="s">
        <v>99</v>
      </c>
      <c r="BK100" s="155">
        <f>BK101+BK494+BK1452</f>
        <v>0</v>
      </c>
    </row>
    <row r="101" spans="1:65" s="12" customFormat="1" ht="25.9" customHeight="1">
      <c r="B101" s="156"/>
      <c r="C101" s="157"/>
      <c r="D101" s="158" t="s">
        <v>81</v>
      </c>
      <c r="E101" s="159" t="s">
        <v>134</v>
      </c>
      <c r="F101" s="159" t="s">
        <v>134</v>
      </c>
      <c r="G101" s="157"/>
      <c r="H101" s="157"/>
      <c r="I101" s="160"/>
      <c r="J101" s="161">
        <f>BK101</f>
        <v>0</v>
      </c>
      <c r="K101" s="157"/>
      <c r="L101" s="162"/>
      <c r="M101" s="163"/>
      <c r="N101" s="164"/>
      <c r="O101" s="164"/>
      <c r="P101" s="165">
        <f>P102+P150+P330+P479+P491</f>
        <v>0</v>
      </c>
      <c r="Q101" s="164"/>
      <c r="R101" s="165">
        <f>R102+R150+R330+R479+R491</f>
        <v>112.15728785999998</v>
      </c>
      <c r="S101" s="164"/>
      <c r="T101" s="166">
        <f>T102+T150+T330+T479+T491</f>
        <v>103.58090599999998</v>
      </c>
      <c r="AR101" s="167" t="s">
        <v>90</v>
      </c>
      <c r="AT101" s="168" t="s">
        <v>81</v>
      </c>
      <c r="AU101" s="168" t="s">
        <v>82</v>
      </c>
      <c r="AY101" s="167" t="s">
        <v>135</v>
      </c>
      <c r="BK101" s="169">
        <f>BK102+BK150+BK330+BK479+BK491</f>
        <v>0</v>
      </c>
    </row>
    <row r="102" spans="1:65" s="12" customFormat="1" ht="22.9" customHeight="1">
      <c r="B102" s="156"/>
      <c r="C102" s="157"/>
      <c r="D102" s="158" t="s">
        <v>81</v>
      </c>
      <c r="E102" s="170" t="s">
        <v>136</v>
      </c>
      <c r="F102" s="170" t="s">
        <v>137</v>
      </c>
      <c r="G102" s="157"/>
      <c r="H102" s="157"/>
      <c r="I102" s="160"/>
      <c r="J102" s="171">
        <f>BK102</f>
        <v>0</v>
      </c>
      <c r="K102" s="157"/>
      <c r="L102" s="162"/>
      <c r="M102" s="163"/>
      <c r="N102" s="164"/>
      <c r="O102" s="164"/>
      <c r="P102" s="165">
        <f>SUM(P103:P149)</f>
        <v>0</v>
      </c>
      <c r="Q102" s="164"/>
      <c r="R102" s="165">
        <f>SUM(R103:R149)</f>
        <v>23.05168565</v>
      </c>
      <c r="S102" s="164"/>
      <c r="T102" s="166">
        <f>SUM(T103:T149)</f>
        <v>0</v>
      </c>
      <c r="AR102" s="167" t="s">
        <v>90</v>
      </c>
      <c r="AT102" s="168" t="s">
        <v>81</v>
      </c>
      <c r="AU102" s="168" t="s">
        <v>90</v>
      </c>
      <c r="AY102" s="167" t="s">
        <v>135</v>
      </c>
      <c r="BK102" s="169">
        <f>SUM(BK103:BK149)</f>
        <v>0</v>
      </c>
    </row>
    <row r="103" spans="1:65" s="2" customFormat="1" ht="21.75" customHeight="1">
      <c r="A103" s="36"/>
      <c r="B103" s="37"/>
      <c r="C103" s="172" t="s">
        <v>90</v>
      </c>
      <c r="D103" s="172" t="s">
        <v>138</v>
      </c>
      <c r="E103" s="173" t="s">
        <v>139</v>
      </c>
      <c r="F103" s="174" t="s">
        <v>140</v>
      </c>
      <c r="G103" s="175" t="s">
        <v>141</v>
      </c>
      <c r="H103" s="176">
        <v>2</v>
      </c>
      <c r="I103" s="177"/>
      <c r="J103" s="178">
        <f>ROUND(I103*H103,2)</f>
        <v>0</v>
      </c>
      <c r="K103" s="179"/>
      <c r="L103" s="41"/>
      <c r="M103" s="180" t="s">
        <v>44</v>
      </c>
      <c r="N103" s="181" t="s">
        <v>53</v>
      </c>
      <c r="O103" s="66"/>
      <c r="P103" s="182">
        <f>O103*H103</f>
        <v>0</v>
      </c>
      <c r="Q103" s="182">
        <v>1.7940000000000001E-2</v>
      </c>
      <c r="R103" s="182">
        <f>Q103*H103</f>
        <v>3.5880000000000002E-2</v>
      </c>
      <c r="S103" s="182">
        <v>0</v>
      </c>
      <c r="T103" s="183">
        <f>S103*H103</f>
        <v>0</v>
      </c>
      <c r="U103" s="36"/>
      <c r="V103" s="36"/>
      <c r="W103" s="36"/>
      <c r="X103" s="36"/>
      <c r="Y103" s="36"/>
      <c r="Z103" s="36"/>
      <c r="AA103" s="36"/>
      <c r="AB103" s="36"/>
      <c r="AC103" s="36"/>
      <c r="AD103" s="36"/>
      <c r="AE103" s="36"/>
      <c r="AR103" s="184" t="s">
        <v>142</v>
      </c>
      <c r="AT103" s="184" t="s">
        <v>138</v>
      </c>
      <c r="AU103" s="184" t="s">
        <v>92</v>
      </c>
      <c r="AY103" s="18" t="s">
        <v>135</v>
      </c>
      <c r="BE103" s="185">
        <f>IF(N103="základní",J103,0)</f>
        <v>0</v>
      </c>
      <c r="BF103" s="185">
        <f>IF(N103="snížená",J103,0)</f>
        <v>0</v>
      </c>
      <c r="BG103" s="185">
        <f>IF(N103="zákl. přenesená",J103,0)</f>
        <v>0</v>
      </c>
      <c r="BH103" s="185">
        <f>IF(N103="sníž. přenesená",J103,0)</f>
        <v>0</v>
      </c>
      <c r="BI103" s="185">
        <f>IF(N103="nulová",J103,0)</f>
        <v>0</v>
      </c>
      <c r="BJ103" s="18" t="s">
        <v>90</v>
      </c>
      <c r="BK103" s="185">
        <f>ROUND(I103*H103,2)</f>
        <v>0</v>
      </c>
      <c r="BL103" s="18" t="s">
        <v>142</v>
      </c>
      <c r="BM103" s="184" t="s">
        <v>143</v>
      </c>
    </row>
    <row r="104" spans="1:65" s="2" customFormat="1" ht="11.25">
      <c r="A104" s="36"/>
      <c r="B104" s="37"/>
      <c r="C104" s="38"/>
      <c r="D104" s="186" t="s">
        <v>144</v>
      </c>
      <c r="E104" s="38"/>
      <c r="F104" s="187" t="s">
        <v>145</v>
      </c>
      <c r="G104" s="38"/>
      <c r="H104" s="38"/>
      <c r="I104" s="188"/>
      <c r="J104" s="38"/>
      <c r="K104" s="38"/>
      <c r="L104" s="41"/>
      <c r="M104" s="189"/>
      <c r="N104" s="190"/>
      <c r="O104" s="66"/>
      <c r="P104" s="66"/>
      <c r="Q104" s="66"/>
      <c r="R104" s="66"/>
      <c r="S104" s="66"/>
      <c r="T104" s="67"/>
      <c r="U104" s="36"/>
      <c r="V104" s="36"/>
      <c r="W104" s="36"/>
      <c r="X104" s="36"/>
      <c r="Y104" s="36"/>
      <c r="Z104" s="36"/>
      <c r="AA104" s="36"/>
      <c r="AB104" s="36"/>
      <c r="AC104" s="36"/>
      <c r="AD104" s="36"/>
      <c r="AE104" s="36"/>
      <c r="AT104" s="18" t="s">
        <v>144</v>
      </c>
      <c r="AU104" s="18" t="s">
        <v>92</v>
      </c>
    </row>
    <row r="105" spans="1:65" s="13" customFormat="1" ht="11.25">
      <c r="B105" s="191"/>
      <c r="C105" s="192"/>
      <c r="D105" s="193" t="s">
        <v>146</v>
      </c>
      <c r="E105" s="194" t="s">
        <v>44</v>
      </c>
      <c r="F105" s="195" t="s">
        <v>147</v>
      </c>
      <c r="G105" s="192"/>
      <c r="H105" s="196">
        <v>2</v>
      </c>
      <c r="I105" s="197"/>
      <c r="J105" s="192"/>
      <c r="K105" s="192"/>
      <c r="L105" s="198"/>
      <c r="M105" s="199"/>
      <c r="N105" s="200"/>
      <c r="O105" s="200"/>
      <c r="P105" s="200"/>
      <c r="Q105" s="200"/>
      <c r="R105" s="200"/>
      <c r="S105" s="200"/>
      <c r="T105" s="201"/>
      <c r="AT105" s="202" t="s">
        <v>146</v>
      </c>
      <c r="AU105" s="202" t="s">
        <v>92</v>
      </c>
      <c r="AV105" s="13" t="s">
        <v>92</v>
      </c>
      <c r="AW105" s="13" t="s">
        <v>42</v>
      </c>
      <c r="AX105" s="13" t="s">
        <v>90</v>
      </c>
      <c r="AY105" s="202" t="s">
        <v>135</v>
      </c>
    </row>
    <row r="106" spans="1:65" s="2" customFormat="1" ht="21.75" customHeight="1">
      <c r="A106" s="36"/>
      <c r="B106" s="37"/>
      <c r="C106" s="172" t="s">
        <v>92</v>
      </c>
      <c r="D106" s="172" t="s">
        <v>138</v>
      </c>
      <c r="E106" s="173" t="s">
        <v>148</v>
      </c>
      <c r="F106" s="174" t="s">
        <v>149</v>
      </c>
      <c r="G106" s="175" t="s">
        <v>141</v>
      </c>
      <c r="H106" s="176">
        <v>1</v>
      </c>
      <c r="I106" s="177"/>
      <c r="J106" s="178">
        <f>ROUND(I106*H106,2)</f>
        <v>0</v>
      </c>
      <c r="K106" s="179"/>
      <c r="L106" s="41"/>
      <c r="M106" s="180" t="s">
        <v>44</v>
      </c>
      <c r="N106" s="181" t="s">
        <v>53</v>
      </c>
      <c r="O106" s="66"/>
      <c r="P106" s="182">
        <f>O106*H106</f>
        <v>0</v>
      </c>
      <c r="Q106" s="182">
        <v>2.2780000000000002E-2</v>
      </c>
      <c r="R106" s="182">
        <f>Q106*H106</f>
        <v>2.2780000000000002E-2</v>
      </c>
      <c r="S106" s="182">
        <v>0</v>
      </c>
      <c r="T106" s="183">
        <f>S106*H106</f>
        <v>0</v>
      </c>
      <c r="U106" s="36"/>
      <c r="V106" s="36"/>
      <c r="W106" s="36"/>
      <c r="X106" s="36"/>
      <c r="Y106" s="36"/>
      <c r="Z106" s="36"/>
      <c r="AA106" s="36"/>
      <c r="AB106" s="36"/>
      <c r="AC106" s="36"/>
      <c r="AD106" s="36"/>
      <c r="AE106" s="36"/>
      <c r="AR106" s="184" t="s">
        <v>142</v>
      </c>
      <c r="AT106" s="184" t="s">
        <v>138</v>
      </c>
      <c r="AU106" s="184" t="s">
        <v>92</v>
      </c>
      <c r="AY106" s="18" t="s">
        <v>135</v>
      </c>
      <c r="BE106" s="185">
        <f>IF(N106="základní",J106,0)</f>
        <v>0</v>
      </c>
      <c r="BF106" s="185">
        <f>IF(N106="snížená",J106,0)</f>
        <v>0</v>
      </c>
      <c r="BG106" s="185">
        <f>IF(N106="zákl. přenesená",J106,0)</f>
        <v>0</v>
      </c>
      <c r="BH106" s="185">
        <f>IF(N106="sníž. přenesená",J106,0)</f>
        <v>0</v>
      </c>
      <c r="BI106" s="185">
        <f>IF(N106="nulová",J106,0)</f>
        <v>0</v>
      </c>
      <c r="BJ106" s="18" t="s">
        <v>90</v>
      </c>
      <c r="BK106" s="185">
        <f>ROUND(I106*H106,2)</f>
        <v>0</v>
      </c>
      <c r="BL106" s="18" t="s">
        <v>142</v>
      </c>
      <c r="BM106" s="184" t="s">
        <v>150</v>
      </c>
    </row>
    <row r="107" spans="1:65" s="2" customFormat="1" ht="11.25">
      <c r="A107" s="36"/>
      <c r="B107" s="37"/>
      <c r="C107" s="38"/>
      <c r="D107" s="186" t="s">
        <v>144</v>
      </c>
      <c r="E107" s="38"/>
      <c r="F107" s="187" t="s">
        <v>151</v>
      </c>
      <c r="G107" s="38"/>
      <c r="H107" s="38"/>
      <c r="I107" s="188"/>
      <c r="J107" s="38"/>
      <c r="K107" s="38"/>
      <c r="L107" s="41"/>
      <c r="M107" s="189"/>
      <c r="N107" s="190"/>
      <c r="O107" s="66"/>
      <c r="P107" s="66"/>
      <c r="Q107" s="66"/>
      <c r="R107" s="66"/>
      <c r="S107" s="66"/>
      <c r="T107" s="67"/>
      <c r="U107" s="36"/>
      <c r="V107" s="36"/>
      <c r="W107" s="36"/>
      <c r="X107" s="36"/>
      <c r="Y107" s="36"/>
      <c r="Z107" s="36"/>
      <c r="AA107" s="36"/>
      <c r="AB107" s="36"/>
      <c r="AC107" s="36"/>
      <c r="AD107" s="36"/>
      <c r="AE107" s="36"/>
      <c r="AT107" s="18" t="s">
        <v>144</v>
      </c>
      <c r="AU107" s="18" t="s">
        <v>92</v>
      </c>
    </row>
    <row r="108" spans="1:65" s="13" customFormat="1" ht="11.25">
      <c r="B108" s="191"/>
      <c r="C108" s="192"/>
      <c r="D108" s="193" t="s">
        <v>146</v>
      </c>
      <c r="E108" s="194" t="s">
        <v>44</v>
      </c>
      <c r="F108" s="195" t="s">
        <v>152</v>
      </c>
      <c r="G108" s="192"/>
      <c r="H108" s="196">
        <v>1</v>
      </c>
      <c r="I108" s="197"/>
      <c r="J108" s="192"/>
      <c r="K108" s="192"/>
      <c r="L108" s="198"/>
      <c r="M108" s="199"/>
      <c r="N108" s="200"/>
      <c r="O108" s="200"/>
      <c r="P108" s="200"/>
      <c r="Q108" s="200"/>
      <c r="R108" s="200"/>
      <c r="S108" s="200"/>
      <c r="T108" s="201"/>
      <c r="AT108" s="202" t="s">
        <v>146</v>
      </c>
      <c r="AU108" s="202" t="s">
        <v>92</v>
      </c>
      <c r="AV108" s="13" t="s">
        <v>92</v>
      </c>
      <c r="AW108" s="13" t="s">
        <v>42</v>
      </c>
      <c r="AX108" s="13" t="s">
        <v>90</v>
      </c>
      <c r="AY108" s="202" t="s">
        <v>135</v>
      </c>
    </row>
    <row r="109" spans="1:65" s="2" customFormat="1" ht="21.75" customHeight="1">
      <c r="A109" s="36"/>
      <c r="B109" s="37"/>
      <c r="C109" s="172" t="s">
        <v>136</v>
      </c>
      <c r="D109" s="172" t="s">
        <v>138</v>
      </c>
      <c r="E109" s="173" t="s">
        <v>153</v>
      </c>
      <c r="F109" s="174" t="s">
        <v>154</v>
      </c>
      <c r="G109" s="175" t="s">
        <v>141</v>
      </c>
      <c r="H109" s="176">
        <v>4</v>
      </c>
      <c r="I109" s="177"/>
      <c r="J109" s="178">
        <f>ROUND(I109*H109,2)</f>
        <v>0</v>
      </c>
      <c r="K109" s="179"/>
      <c r="L109" s="41"/>
      <c r="M109" s="180" t="s">
        <v>44</v>
      </c>
      <c r="N109" s="181" t="s">
        <v>53</v>
      </c>
      <c r="O109" s="66"/>
      <c r="P109" s="182">
        <f>O109*H109</f>
        <v>0</v>
      </c>
      <c r="Q109" s="182">
        <v>2.7109999999999999E-2</v>
      </c>
      <c r="R109" s="182">
        <f>Q109*H109</f>
        <v>0.10843999999999999</v>
      </c>
      <c r="S109" s="182">
        <v>0</v>
      </c>
      <c r="T109" s="183">
        <f>S109*H109</f>
        <v>0</v>
      </c>
      <c r="U109" s="36"/>
      <c r="V109" s="36"/>
      <c r="W109" s="36"/>
      <c r="X109" s="36"/>
      <c r="Y109" s="36"/>
      <c r="Z109" s="36"/>
      <c r="AA109" s="36"/>
      <c r="AB109" s="36"/>
      <c r="AC109" s="36"/>
      <c r="AD109" s="36"/>
      <c r="AE109" s="36"/>
      <c r="AR109" s="184" t="s">
        <v>142</v>
      </c>
      <c r="AT109" s="184" t="s">
        <v>138</v>
      </c>
      <c r="AU109" s="184" t="s">
        <v>92</v>
      </c>
      <c r="AY109" s="18" t="s">
        <v>135</v>
      </c>
      <c r="BE109" s="185">
        <f>IF(N109="základní",J109,0)</f>
        <v>0</v>
      </c>
      <c r="BF109" s="185">
        <f>IF(N109="snížená",J109,0)</f>
        <v>0</v>
      </c>
      <c r="BG109" s="185">
        <f>IF(N109="zákl. přenesená",J109,0)</f>
        <v>0</v>
      </c>
      <c r="BH109" s="185">
        <f>IF(N109="sníž. přenesená",J109,0)</f>
        <v>0</v>
      </c>
      <c r="BI109" s="185">
        <f>IF(N109="nulová",J109,0)</f>
        <v>0</v>
      </c>
      <c r="BJ109" s="18" t="s">
        <v>90</v>
      </c>
      <c r="BK109" s="185">
        <f>ROUND(I109*H109,2)</f>
        <v>0</v>
      </c>
      <c r="BL109" s="18" t="s">
        <v>142</v>
      </c>
      <c r="BM109" s="184" t="s">
        <v>155</v>
      </c>
    </row>
    <row r="110" spans="1:65" s="2" customFormat="1" ht="11.25">
      <c r="A110" s="36"/>
      <c r="B110" s="37"/>
      <c r="C110" s="38"/>
      <c r="D110" s="186" t="s">
        <v>144</v>
      </c>
      <c r="E110" s="38"/>
      <c r="F110" s="187" t="s">
        <v>156</v>
      </c>
      <c r="G110" s="38"/>
      <c r="H110" s="38"/>
      <c r="I110" s="188"/>
      <c r="J110" s="38"/>
      <c r="K110" s="38"/>
      <c r="L110" s="41"/>
      <c r="M110" s="189"/>
      <c r="N110" s="190"/>
      <c r="O110" s="66"/>
      <c r="P110" s="66"/>
      <c r="Q110" s="66"/>
      <c r="R110" s="66"/>
      <c r="S110" s="66"/>
      <c r="T110" s="67"/>
      <c r="U110" s="36"/>
      <c r="V110" s="36"/>
      <c r="W110" s="36"/>
      <c r="X110" s="36"/>
      <c r="Y110" s="36"/>
      <c r="Z110" s="36"/>
      <c r="AA110" s="36"/>
      <c r="AB110" s="36"/>
      <c r="AC110" s="36"/>
      <c r="AD110" s="36"/>
      <c r="AE110" s="36"/>
      <c r="AT110" s="18" t="s">
        <v>144</v>
      </c>
      <c r="AU110" s="18" t="s">
        <v>92</v>
      </c>
    </row>
    <row r="111" spans="1:65" s="13" customFormat="1" ht="11.25">
      <c r="B111" s="191"/>
      <c r="C111" s="192"/>
      <c r="D111" s="193" t="s">
        <v>146</v>
      </c>
      <c r="E111" s="194" t="s">
        <v>44</v>
      </c>
      <c r="F111" s="195" t="s">
        <v>157</v>
      </c>
      <c r="G111" s="192"/>
      <c r="H111" s="196">
        <v>2</v>
      </c>
      <c r="I111" s="197"/>
      <c r="J111" s="192"/>
      <c r="K111" s="192"/>
      <c r="L111" s="198"/>
      <c r="M111" s="199"/>
      <c r="N111" s="200"/>
      <c r="O111" s="200"/>
      <c r="P111" s="200"/>
      <c r="Q111" s="200"/>
      <c r="R111" s="200"/>
      <c r="S111" s="200"/>
      <c r="T111" s="201"/>
      <c r="AT111" s="202" t="s">
        <v>146</v>
      </c>
      <c r="AU111" s="202" t="s">
        <v>92</v>
      </c>
      <c r="AV111" s="13" t="s">
        <v>92</v>
      </c>
      <c r="AW111" s="13" t="s">
        <v>42</v>
      </c>
      <c r="AX111" s="13" t="s">
        <v>82</v>
      </c>
      <c r="AY111" s="202" t="s">
        <v>135</v>
      </c>
    </row>
    <row r="112" spans="1:65" s="13" customFormat="1" ht="11.25">
      <c r="B112" s="191"/>
      <c r="C112" s="192"/>
      <c r="D112" s="193" t="s">
        <v>146</v>
      </c>
      <c r="E112" s="194" t="s">
        <v>44</v>
      </c>
      <c r="F112" s="195" t="s">
        <v>158</v>
      </c>
      <c r="G112" s="192"/>
      <c r="H112" s="196">
        <v>2</v>
      </c>
      <c r="I112" s="197"/>
      <c r="J112" s="192"/>
      <c r="K112" s="192"/>
      <c r="L112" s="198"/>
      <c r="M112" s="199"/>
      <c r="N112" s="200"/>
      <c r="O112" s="200"/>
      <c r="P112" s="200"/>
      <c r="Q112" s="200"/>
      <c r="R112" s="200"/>
      <c r="S112" s="200"/>
      <c r="T112" s="201"/>
      <c r="AT112" s="202" t="s">
        <v>146</v>
      </c>
      <c r="AU112" s="202" t="s">
        <v>92</v>
      </c>
      <c r="AV112" s="13" t="s">
        <v>92</v>
      </c>
      <c r="AW112" s="13" t="s">
        <v>42</v>
      </c>
      <c r="AX112" s="13" t="s">
        <v>82</v>
      </c>
      <c r="AY112" s="202" t="s">
        <v>135</v>
      </c>
    </row>
    <row r="113" spans="1:65" s="14" customFormat="1" ht="11.25">
      <c r="B113" s="203"/>
      <c r="C113" s="204"/>
      <c r="D113" s="193" t="s">
        <v>146</v>
      </c>
      <c r="E113" s="205" t="s">
        <v>44</v>
      </c>
      <c r="F113" s="206" t="s">
        <v>159</v>
      </c>
      <c r="G113" s="204"/>
      <c r="H113" s="207">
        <v>4</v>
      </c>
      <c r="I113" s="208"/>
      <c r="J113" s="204"/>
      <c r="K113" s="204"/>
      <c r="L113" s="209"/>
      <c r="M113" s="210"/>
      <c r="N113" s="211"/>
      <c r="O113" s="211"/>
      <c r="P113" s="211"/>
      <c r="Q113" s="211"/>
      <c r="R113" s="211"/>
      <c r="S113" s="211"/>
      <c r="T113" s="212"/>
      <c r="AT113" s="213" t="s">
        <v>146</v>
      </c>
      <c r="AU113" s="213" t="s">
        <v>92</v>
      </c>
      <c r="AV113" s="14" t="s">
        <v>142</v>
      </c>
      <c r="AW113" s="14" t="s">
        <v>42</v>
      </c>
      <c r="AX113" s="14" t="s">
        <v>90</v>
      </c>
      <c r="AY113" s="213" t="s">
        <v>135</v>
      </c>
    </row>
    <row r="114" spans="1:65" s="2" customFormat="1" ht="21.75" customHeight="1">
      <c r="A114" s="36"/>
      <c r="B114" s="37"/>
      <c r="C114" s="172" t="s">
        <v>142</v>
      </c>
      <c r="D114" s="172" t="s">
        <v>138</v>
      </c>
      <c r="E114" s="173" t="s">
        <v>160</v>
      </c>
      <c r="F114" s="174" t="s">
        <v>161</v>
      </c>
      <c r="G114" s="175" t="s">
        <v>141</v>
      </c>
      <c r="H114" s="176">
        <v>10</v>
      </c>
      <c r="I114" s="177"/>
      <c r="J114" s="178">
        <f>ROUND(I114*H114,2)</f>
        <v>0</v>
      </c>
      <c r="K114" s="179"/>
      <c r="L114" s="41"/>
      <c r="M114" s="180" t="s">
        <v>44</v>
      </c>
      <c r="N114" s="181" t="s">
        <v>53</v>
      </c>
      <c r="O114" s="66"/>
      <c r="P114" s="182">
        <f>O114*H114</f>
        <v>0</v>
      </c>
      <c r="Q114" s="182">
        <v>2.1260000000000001E-2</v>
      </c>
      <c r="R114" s="182">
        <f>Q114*H114</f>
        <v>0.21260000000000001</v>
      </c>
      <c r="S114" s="182">
        <v>0</v>
      </c>
      <c r="T114" s="183">
        <f>S114*H114</f>
        <v>0</v>
      </c>
      <c r="U114" s="36"/>
      <c r="V114" s="36"/>
      <c r="W114" s="36"/>
      <c r="X114" s="36"/>
      <c r="Y114" s="36"/>
      <c r="Z114" s="36"/>
      <c r="AA114" s="36"/>
      <c r="AB114" s="36"/>
      <c r="AC114" s="36"/>
      <c r="AD114" s="36"/>
      <c r="AE114" s="36"/>
      <c r="AR114" s="184" t="s">
        <v>142</v>
      </c>
      <c r="AT114" s="184" t="s">
        <v>138</v>
      </c>
      <c r="AU114" s="184" t="s">
        <v>92</v>
      </c>
      <c r="AY114" s="18" t="s">
        <v>135</v>
      </c>
      <c r="BE114" s="185">
        <f>IF(N114="základní",J114,0)</f>
        <v>0</v>
      </c>
      <c r="BF114" s="185">
        <f>IF(N114="snížená",J114,0)</f>
        <v>0</v>
      </c>
      <c r="BG114" s="185">
        <f>IF(N114="zákl. přenesená",J114,0)</f>
        <v>0</v>
      </c>
      <c r="BH114" s="185">
        <f>IF(N114="sníž. přenesená",J114,0)</f>
        <v>0</v>
      </c>
      <c r="BI114" s="185">
        <f>IF(N114="nulová",J114,0)</f>
        <v>0</v>
      </c>
      <c r="BJ114" s="18" t="s">
        <v>90</v>
      </c>
      <c r="BK114" s="185">
        <f>ROUND(I114*H114,2)</f>
        <v>0</v>
      </c>
      <c r="BL114" s="18" t="s">
        <v>142</v>
      </c>
      <c r="BM114" s="184" t="s">
        <v>162</v>
      </c>
    </row>
    <row r="115" spans="1:65" s="2" customFormat="1" ht="11.25">
      <c r="A115" s="36"/>
      <c r="B115" s="37"/>
      <c r="C115" s="38"/>
      <c r="D115" s="186" t="s">
        <v>144</v>
      </c>
      <c r="E115" s="38"/>
      <c r="F115" s="187" t="s">
        <v>163</v>
      </c>
      <c r="G115" s="38"/>
      <c r="H115" s="38"/>
      <c r="I115" s="188"/>
      <c r="J115" s="38"/>
      <c r="K115" s="38"/>
      <c r="L115" s="41"/>
      <c r="M115" s="189"/>
      <c r="N115" s="190"/>
      <c r="O115" s="66"/>
      <c r="P115" s="66"/>
      <c r="Q115" s="66"/>
      <c r="R115" s="66"/>
      <c r="S115" s="66"/>
      <c r="T115" s="67"/>
      <c r="U115" s="36"/>
      <c r="V115" s="36"/>
      <c r="W115" s="36"/>
      <c r="X115" s="36"/>
      <c r="Y115" s="36"/>
      <c r="Z115" s="36"/>
      <c r="AA115" s="36"/>
      <c r="AB115" s="36"/>
      <c r="AC115" s="36"/>
      <c r="AD115" s="36"/>
      <c r="AE115" s="36"/>
      <c r="AT115" s="18" t="s">
        <v>144</v>
      </c>
      <c r="AU115" s="18" t="s">
        <v>92</v>
      </c>
    </row>
    <row r="116" spans="1:65" s="13" customFormat="1" ht="11.25">
      <c r="B116" s="191"/>
      <c r="C116" s="192"/>
      <c r="D116" s="193" t="s">
        <v>146</v>
      </c>
      <c r="E116" s="194" t="s">
        <v>44</v>
      </c>
      <c r="F116" s="195" t="s">
        <v>164</v>
      </c>
      <c r="G116" s="192"/>
      <c r="H116" s="196">
        <v>10</v>
      </c>
      <c r="I116" s="197"/>
      <c r="J116" s="192"/>
      <c r="K116" s="192"/>
      <c r="L116" s="198"/>
      <c r="M116" s="199"/>
      <c r="N116" s="200"/>
      <c r="O116" s="200"/>
      <c r="P116" s="200"/>
      <c r="Q116" s="200"/>
      <c r="R116" s="200"/>
      <c r="S116" s="200"/>
      <c r="T116" s="201"/>
      <c r="AT116" s="202" t="s">
        <v>146</v>
      </c>
      <c r="AU116" s="202" t="s">
        <v>92</v>
      </c>
      <c r="AV116" s="13" t="s">
        <v>92</v>
      </c>
      <c r="AW116" s="13" t="s">
        <v>42</v>
      </c>
      <c r="AX116" s="13" t="s">
        <v>90</v>
      </c>
      <c r="AY116" s="202" t="s">
        <v>135</v>
      </c>
    </row>
    <row r="117" spans="1:65" s="2" customFormat="1" ht="24.2" customHeight="1">
      <c r="A117" s="36"/>
      <c r="B117" s="37"/>
      <c r="C117" s="172" t="s">
        <v>165</v>
      </c>
      <c r="D117" s="172" t="s">
        <v>138</v>
      </c>
      <c r="E117" s="173" t="s">
        <v>166</v>
      </c>
      <c r="F117" s="174" t="s">
        <v>167</v>
      </c>
      <c r="G117" s="175" t="s">
        <v>168</v>
      </c>
      <c r="H117" s="176">
        <v>17.375</v>
      </c>
      <c r="I117" s="177"/>
      <c r="J117" s="178">
        <f>ROUND(I117*H117,2)</f>
        <v>0</v>
      </c>
      <c r="K117" s="179"/>
      <c r="L117" s="41"/>
      <c r="M117" s="180" t="s">
        <v>44</v>
      </c>
      <c r="N117" s="181" t="s">
        <v>53</v>
      </c>
      <c r="O117" s="66"/>
      <c r="P117" s="182">
        <f>O117*H117</f>
        <v>0</v>
      </c>
      <c r="Q117" s="182">
        <v>0.26355000000000001</v>
      </c>
      <c r="R117" s="182">
        <f>Q117*H117</f>
        <v>4.5791812500000004</v>
      </c>
      <c r="S117" s="182">
        <v>0</v>
      </c>
      <c r="T117" s="183">
        <f>S117*H117</f>
        <v>0</v>
      </c>
      <c r="U117" s="36"/>
      <c r="V117" s="36"/>
      <c r="W117" s="36"/>
      <c r="X117" s="36"/>
      <c r="Y117" s="36"/>
      <c r="Z117" s="36"/>
      <c r="AA117" s="36"/>
      <c r="AB117" s="36"/>
      <c r="AC117" s="36"/>
      <c r="AD117" s="36"/>
      <c r="AE117" s="36"/>
      <c r="AR117" s="184" t="s">
        <v>142</v>
      </c>
      <c r="AT117" s="184" t="s">
        <v>138</v>
      </c>
      <c r="AU117" s="184" t="s">
        <v>92</v>
      </c>
      <c r="AY117" s="18" t="s">
        <v>135</v>
      </c>
      <c r="BE117" s="185">
        <f>IF(N117="základní",J117,0)</f>
        <v>0</v>
      </c>
      <c r="BF117" s="185">
        <f>IF(N117="snížená",J117,0)</f>
        <v>0</v>
      </c>
      <c r="BG117" s="185">
        <f>IF(N117="zákl. přenesená",J117,0)</f>
        <v>0</v>
      </c>
      <c r="BH117" s="185">
        <f>IF(N117="sníž. přenesená",J117,0)</f>
        <v>0</v>
      </c>
      <c r="BI117" s="185">
        <f>IF(N117="nulová",J117,0)</f>
        <v>0</v>
      </c>
      <c r="BJ117" s="18" t="s">
        <v>90</v>
      </c>
      <c r="BK117" s="185">
        <f>ROUND(I117*H117,2)</f>
        <v>0</v>
      </c>
      <c r="BL117" s="18" t="s">
        <v>142</v>
      </c>
      <c r="BM117" s="184" t="s">
        <v>169</v>
      </c>
    </row>
    <row r="118" spans="1:65" s="2" customFormat="1" ht="11.25">
      <c r="A118" s="36"/>
      <c r="B118" s="37"/>
      <c r="C118" s="38"/>
      <c r="D118" s="186" t="s">
        <v>144</v>
      </c>
      <c r="E118" s="38"/>
      <c r="F118" s="187" t="s">
        <v>170</v>
      </c>
      <c r="G118" s="38"/>
      <c r="H118" s="38"/>
      <c r="I118" s="188"/>
      <c r="J118" s="38"/>
      <c r="K118" s="38"/>
      <c r="L118" s="41"/>
      <c r="M118" s="189"/>
      <c r="N118" s="190"/>
      <c r="O118" s="66"/>
      <c r="P118" s="66"/>
      <c r="Q118" s="66"/>
      <c r="R118" s="66"/>
      <c r="S118" s="66"/>
      <c r="T118" s="67"/>
      <c r="U118" s="36"/>
      <c r="V118" s="36"/>
      <c r="W118" s="36"/>
      <c r="X118" s="36"/>
      <c r="Y118" s="36"/>
      <c r="Z118" s="36"/>
      <c r="AA118" s="36"/>
      <c r="AB118" s="36"/>
      <c r="AC118" s="36"/>
      <c r="AD118" s="36"/>
      <c r="AE118" s="36"/>
      <c r="AT118" s="18" t="s">
        <v>144</v>
      </c>
      <c r="AU118" s="18" t="s">
        <v>92</v>
      </c>
    </row>
    <row r="119" spans="1:65" s="13" customFormat="1" ht="11.25">
      <c r="B119" s="191"/>
      <c r="C119" s="192"/>
      <c r="D119" s="193" t="s">
        <v>146</v>
      </c>
      <c r="E119" s="194" t="s">
        <v>44</v>
      </c>
      <c r="F119" s="195" t="s">
        <v>171</v>
      </c>
      <c r="G119" s="192"/>
      <c r="H119" s="196">
        <v>15.5</v>
      </c>
      <c r="I119" s="197"/>
      <c r="J119" s="192"/>
      <c r="K119" s="192"/>
      <c r="L119" s="198"/>
      <c r="M119" s="199"/>
      <c r="N119" s="200"/>
      <c r="O119" s="200"/>
      <c r="P119" s="200"/>
      <c r="Q119" s="200"/>
      <c r="R119" s="200"/>
      <c r="S119" s="200"/>
      <c r="T119" s="201"/>
      <c r="AT119" s="202" t="s">
        <v>146</v>
      </c>
      <c r="AU119" s="202" t="s">
        <v>92</v>
      </c>
      <c r="AV119" s="13" t="s">
        <v>92</v>
      </c>
      <c r="AW119" s="13" t="s">
        <v>42</v>
      </c>
      <c r="AX119" s="13" t="s">
        <v>82</v>
      </c>
      <c r="AY119" s="202" t="s">
        <v>135</v>
      </c>
    </row>
    <row r="120" spans="1:65" s="13" customFormat="1" ht="11.25">
      <c r="B120" s="191"/>
      <c r="C120" s="192"/>
      <c r="D120" s="193" t="s">
        <v>146</v>
      </c>
      <c r="E120" s="194" t="s">
        <v>44</v>
      </c>
      <c r="F120" s="195" t="s">
        <v>172</v>
      </c>
      <c r="G120" s="192"/>
      <c r="H120" s="196">
        <v>1.875</v>
      </c>
      <c r="I120" s="197"/>
      <c r="J120" s="192"/>
      <c r="K120" s="192"/>
      <c r="L120" s="198"/>
      <c r="M120" s="199"/>
      <c r="N120" s="200"/>
      <c r="O120" s="200"/>
      <c r="P120" s="200"/>
      <c r="Q120" s="200"/>
      <c r="R120" s="200"/>
      <c r="S120" s="200"/>
      <c r="T120" s="201"/>
      <c r="AT120" s="202" t="s">
        <v>146</v>
      </c>
      <c r="AU120" s="202" t="s">
        <v>92</v>
      </c>
      <c r="AV120" s="13" t="s">
        <v>92</v>
      </c>
      <c r="AW120" s="13" t="s">
        <v>42</v>
      </c>
      <c r="AX120" s="13" t="s">
        <v>82</v>
      </c>
      <c r="AY120" s="202" t="s">
        <v>135</v>
      </c>
    </row>
    <row r="121" spans="1:65" s="14" customFormat="1" ht="11.25">
      <c r="B121" s="203"/>
      <c r="C121" s="204"/>
      <c r="D121" s="193" t="s">
        <v>146</v>
      </c>
      <c r="E121" s="205" t="s">
        <v>44</v>
      </c>
      <c r="F121" s="206" t="s">
        <v>159</v>
      </c>
      <c r="G121" s="204"/>
      <c r="H121" s="207">
        <v>17.375</v>
      </c>
      <c r="I121" s="208"/>
      <c r="J121" s="204"/>
      <c r="K121" s="204"/>
      <c r="L121" s="209"/>
      <c r="M121" s="210"/>
      <c r="N121" s="211"/>
      <c r="O121" s="211"/>
      <c r="P121" s="211"/>
      <c r="Q121" s="211"/>
      <c r="R121" s="211"/>
      <c r="S121" s="211"/>
      <c r="T121" s="212"/>
      <c r="AT121" s="213" t="s">
        <v>146</v>
      </c>
      <c r="AU121" s="213" t="s">
        <v>92</v>
      </c>
      <c r="AV121" s="14" t="s">
        <v>142</v>
      </c>
      <c r="AW121" s="14" t="s">
        <v>42</v>
      </c>
      <c r="AX121" s="14" t="s">
        <v>90</v>
      </c>
      <c r="AY121" s="213" t="s">
        <v>135</v>
      </c>
    </row>
    <row r="122" spans="1:65" s="2" customFormat="1" ht="33" customHeight="1">
      <c r="A122" s="36"/>
      <c r="B122" s="37"/>
      <c r="C122" s="172" t="s">
        <v>173</v>
      </c>
      <c r="D122" s="172" t="s">
        <v>138</v>
      </c>
      <c r="E122" s="173" t="s">
        <v>174</v>
      </c>
      <c r="F122" s="174" t="s">
        <v>175</v>
      </c>
      <c r="G122" s="175" t="s">
        <v>141</v>
      </c>
      <c r="H122" s="176">
        <v>22</v>
      </c>
      <c r="I122" s="177"/>
      <c r="J122" s="178">
        <f>ROUND(I122*H122,2)</f>
        <v>0</v>
      </c>
      <c r="K122" s="179"/>
      <c r="L122" s="41"/>
      <c r="M122" s="180" t="s">
        <v>44</v>
      </c>
      <c r="N122" s="181" t="s">
        <v>53</v>
      </c>
      <c r="O122" s="66"/>
      <c r="P122" s="182">
        <f>O122*H122</f>
        <v>0</v>
      </c>
      <c r="Q122" s="182">
        <v>2.3910000000000001E-2</v>
      </c>
      <c r="R122" s="182">
        <f>Q122*H122</f>
        <v>0.52602000000000004</v>
      </c>
      <c r="S122" s="182">
        <v>0</v>
      </c>
      <c r="T122" s="183">
        <f>S122*H122</f>
        <v>0</v>
      </c>
      <c r="U122" s="36"/>
      <c r="V122" s="36"/>
      <c r="W122" s="36"/>
      <c r="X122" s="36"/>
      <c r="Y122" s="36"/>
      <c r="Z122" s="36"/>
      <c r="AA122" s="36"/>
      <c r="AB122" s="36"/>
      <c r="AC122" s="36"/>
      <c r="AD122" s="36"/>
      <c r="AE122" s="36"/>
      <c r="AR122" s="184" t="s">
        <v>142</v>
      </c>
      <c r="AT122" s="184" t="s">
        <v>138</v>
      </c>
      <c r="AU122" s="184" t="s">
        <v>92</v>
      </c>
      <c r="AY122" s="18" t="s">
        <v>135</v>
      </c>
      <c r="BE122" s="185">
        <f>IF(N122="základní",J122,0)</f>
        <v>0</v>
      </c>
      <c r="BF122" s="185">
        <f>IF(N122="snížená",J122,0)</f>
        <v>0</v>
      </c>
      <c r="BG122" s="185">
        <f>IF(N122="zákl. přenesená",J122,0)</f>
        <v>0</v>
      </c>
      <c r="BH122" s="185">
        <f>IF(N122="sníž. přenesená",J122,0)</f>
        <v>0</v>
      </c>
      <c r="BI122" s="185">
        <f>IF(N122="nulová",J122,0)</f>
        <v>0</v>
      </c>
      <c r="BJ122" s="18" t="s">
        <v>90</v>
      </c>
      <c r="BK122" s="185">
        <f>ROUND(I122*H122,2)</f>
        <v>0</v>
      </c>
      <c r="BL122" s="18" t="s">
        <v>142</v>
      </c>
      <c r="BM122" s="184" t="s">
        <v>176</v>
      </c>
    </row>
    <row r="123" spans="1:65" s="2" customFormat="1" ht="11.25">
      <c r="A123" s="36"/>
      <c r="B123" s="37"/>
      <c r="C123" s="38"/>
      <c r="D123" s="186" t="s">
        <v>144</v>
      </c>
      <c r="E123" s="38"/>
      <c r="F123" s="187" t="s">
        <v>177</v>
      </c>
      <c r="G123" s="38"/>
      <c r="H123" s="38"/>
      <c r="I123" s="188"/>
      <c r="J123" s="38"/>
      <c r="K123" s="38"/>
      <c r="L123" s="41"/>
      <c r="M123" s="189"/>
      <c r="N123" s="190"/>
      <c r="O123" s="66"/>
      <c r="P123" s="66"/>
      <c r="Q123" s="66"/>
      <c r="R123" s="66"/>
      <c r="S123" s="66"/>
      <c r="T123" s="67"/>
      <c r="U123" s="36"/>
      <c r="V123" s="36"/>
      <c r="W123" s="36"/>
      <c r="X123" s="36"/>
      <c r="Y123" s="36"/>
      <c r="Z123" s="36"/>
      <c r="AA123" s="36"/>
      <c r="AB123" s="36"/>
      <c r="AC123" s="36"/>
      <c r="AD123" s="36"/>
      <c r="AE123" s="36"/>
      <c r="AT123" s="18" t="s">
        <v>144</v>
      </c>
      <c r="AU123" s="18" t="s">
        <v>92</v>
      </c>
    </row>
    <row r="124" spans="1:65" s="15" customFormat="1" ht="11.25">
      <c r="B124" s="214"/>
      <c r="C124" s="215"/>
      <c r="D124" s="193" t="s">
        <v>146</v>
      </c>
      <c r="E124" s="216" t="s">
        <v>44</v>
      </c>
      <c r="F124" s="217" t="s">
        <v>178</v>
      </c>
      <c r="G124" s="215"/>
      <c r="H124" s="216" t="s">
        <v>44</v>
      </c>
      <c r="I124" s="218"/>
      <c r="J124" s="215"/>
      <c r="K124" s="215"/>
      <c r="L124" s="219"/>
      <c r="M124" s="220"/>
      <c r="N124" s="221"/>
      <c r="O124" s="221"/>
      <c r="P124" s="221"/>
      <c r="Q124" s="221"/>
      <c r="R124" s="221"/>
      <c r="S124" s="221"/>
      <c r="T124" s="222"/>
      <c r="AT124" s="223" t="s">
        <v>146</v>
      </c>
      <c r="AU124" s="223" t="s">
        <v>92</v>
      </c>
      <c r="AV124" s="15" t="s">
        <v>90</v>
      </c>
      <c r="AW124" s="15" t="s">
        <v>42</v>
      </c>
      <c r="AX124" s="15" t="s">
        <v>82</v>
      </c>
      <c r="AY124" s="223" t="s">
        <v>135</v>
      </c>
    </row>
    <row r="125" spans="1:65" s="13" customFormat="1" ht="11.25">
      <c r="B125" s="191"/>
      <c r="C125" s="192"/>
      <c r="D125" s="193" t="s">
        <v>146</v>
      </c>
      <c r="E125" s="194" t="s">
        <v>44</v>
      </c>
      <c r="F125" s="195" t="s">
        <v>179</v>
      </c>
      <c r="G125" s="192"/>
      <c r="H125" s="196">
        <v>22</v>
      </c>
      <c r="I125" s="197"/>
      <c r="J125" s="192"/>
      <c r="K125" s="192"/>
      <c r="L125" s="198"/>
      <c r="M125" s="199"/>
      <c r="N125" s="200"/>
      <c r="O125" s="200"/>
      <c r="P125" s="200"/>
      <c r="Q125" s="200"/>
      <c r="R125" s="200"/>
      <c r="S125" s="200"/>
      <c r="T125" s="201"/>
      <c r="AT125" s="202" t="s">
        <v>146</v>
      </c>
      <c r="AU125" s="202" t="s">
        <v>92</v>
      </c>
      <c r="AV125" s="13" t="s">
        <v>92</v>
      </c>
      <c r="AW125" s="13" t="s">
        <v>42</v>
      </c>
      <c r="AX125" s="13" t="s">
        <v>82</v>
      </c>
      <c r="AY125" s="202" t="s">
        <v>135</v>
      </c>
    </row>
    <row r="126" spans="1:65" s="14" customFormat="1" ht="11.25">
      <c r="B126" s="203"/>
      <c r="C126" s="204"/>
      <c r="D126" s="193" t="s">
        <v>146</v>
      </c>
      <c r="E126" s="205" t="s">
        <v>44</v>
      </c>
      <c r="F126" s="206" t="s">
        <v>159</v>
      </c>
      <c r="G126" s="204"/>
      <c r="H126" s="207">
        <v>22</v>
      </c>
      <c r="I126" s="208"/>
      <c r="J126" s="204"/>
      <c r="K126" s="204"/>
      <c r="L126" s="209"/>
      <c r="M126" s="210"/>
      <c r="N126" s="211"/>
      <c r="O126" s="211"/>
      <c r="P126" s="211"/>
      <c r="Q126" s="211"/>
      <c r="R126" s="211"/>
      <c r="S126" s="211"/>
      <c r="T126" s="212"/>
      <c r="AT126" s="213" t="s">
        <v>146</v>
      </c>
      <c r="AU126" s="213" t="s">
        <v>92</v>
      </c>
      <c r="AV126" s="14" t="s">
        <v>142</v>
      </c>
      <c r="AW126" s="14" t="s">
        <v>42</v>
      </c>
      <c r="AX126" s="14" t="s">
        <v>90</v>
      </c>
      <c r="AY126" s="213" t="s">
        <v>135</v>
      </c>
    </row>
    <row r="127" spans="1:65" s="2" customFormat="1" ht="24.2" customHeight="1">
      <c r="A127" s="36"/>
      <c r="B127" s="37"/>
      <c r="C127" s="172" t="s">
        <v>180</v>
      </c>
      <c r="D127" s="172" t="s">
        <v>138</v>
      </c>
      <c r="E127" s="173" t="s">
        <v>181</v>
      </c>
      <c r="F127" s="174" t="s">
        <v>182</v>
      </c>
      <c r="G127" s="175" t="s">
        <v>168</v>
      </c>
      <c r="H127" s="176">
        <v>69.256</v>
      </c>
      <c r="I127" s="177"/>
      <c r="J127" s="178">
        <f>ROUND(I127*H127,2)</f>
        <v>0</v>
      </c>
      <c r="K127" s="179"/>
      <c r="L127" s="41"/>
      <c r="M127" s="180" t="s">
        <v>44</v>
      </c>
      <c r="N127" s="181" t="s">
        <v>53</v>
      </c>
      <c r="O127" s="66"/>
      <c r="P127" s="182">
        <f>O127*H127</f>
        <v>0</v>
      </c>
      <c r="Q127" s="182">
        <v>0.25364999999999999</v>
      </c>
      <c r="R127" s="182">
        <f>Q127*H127</f>
        <v>17.5667844</v>
      </c>
      <c r="S127" s="182">
        <v>0</v>
      </c>
      <c r="T127" s="183">
        <f>S127*H127</f>
        <v>0</v>
      </c>
      <c r="U127" s="36"/>
      <c r="V127" s="36"/>
      <c r="W127" s="36"/>
      <c r="X127" s="36"/>
      <c r="Y127" s="36"/>
      <c r="Z127" s="36"/>
      <c r="AA127" s="36"/>
      <c r="AB127" s="36"/>
      <c r="AC127" s="36"/>
      <c r="AD127" s="36"/>
      <c r="AE127" s="36"/>
      <c r="AR127" s="184" t="s">
        <v>142</v>
      </c>
      <c r="AT127" s="184" t="s">
        <v>138</v>
      </c>
      <c r="AU127" s="184" t="s">
        <v>92</v>
      </c>
      <c r="AY127" s="18" t="s">
        <v>135</v>
      </c>
      <c r="BE127" s="185">
        <f>IF(N127="základní",J127,0)</f>
        <v>0</v>
      </c>
      <c r="BF127" s="185">
        <f>IF(N127="snížená",J127,0)</f>
        <v>0</v>
      </c>
      <c r="BG127" s="185">
        <f>IF(N127="zákl. přenesená",J127,0)</f>
        <v>0</v>
      </c>
      <c r="BH127" s="185">
        <f>IF(N127="sníž. přenesená",J127,0)</f>
        <v>0</v>
      </c>
      <c r="BI127" s="185">
        <f>IF(N127="nulová",J127,0)</f>
        <v>0</v>
      </c>
      <c r="BJ127" s="18" t="s">
        <v>90</v>
      </c>
      <c r="BK127" s="185">
        <f>ROUND(I127*H127,2)</f>
        <v>0</v>
      </c>
      <c r="BL127" s="18" t="s">
        <v>142</v>
      </c>
      <c r="BM127" s="184" t="s">
        <v>183</v>
      </c>
    </row>
    <row r="128" spans="1:65" s="2" customFormat="1" ht="11.25">
      <c r="A128" s="36"/>
      <c r="B128" s="37"/>
      <c r="C128" s="38"/>
      <c r="D128" s="186" t="s">
        <v>144</v>
      </c>
      <c r="E128" s="38"/>
      <c r="F128" s="187" t="s">
        <v>184</v>
      </c>
      <c r="G128" s="38"/>
      <c r="H128" s="38"/>
      <c r="I128" s="188"/>
      <c r="J128" s="38"/>
      <c r="K128" s="38"/>
      <c r="L128" s="41"/>
      <c r="M128" s="189"/>
      <c r="N128" s="190"/>
      <c r="O128" s="66"/>
      <c r="P128" s="66"/>
      <c r="Q128" s="66"/>
      <c r="R128" s="66"/>
      <c r="S128" s="66"/>
      <c r="T128" s="67"/>
      <c r="U128" s="36"/>
      <c r="V128" s="36"/>
      <c r="W128" s="36"/>
      <c r="X128" s="36"/>
      <c r="Y128" s="36"/>
      <c r="Z128" s="36"/>
      <c r="AA128" s="36"/>
      <c r="AB128" s="36"/>
      <c r="AC128" s="36"/>
      <c r="AD128" s="36"/>
      <c r="AE128" s="36"/>
      <c r="AT128" s="18" t="s">
        <v>144</v>
      </c>
      <c r="AU128" s="18" t="s">
        <v>92</v>
      </c>
    </row>
    <row r="129" spans="2:51" s="15" customFormat="1" ht="11.25">
      <c r="B129" s="214"/>
      <c r="C129" s="215"/>
      <c r="D129" s="193" t="s">
        <v>146</v>
      </c>
      <c r="E129" s="216" t="s">
        <v>44</v>
      </c>
      <c r="F129" s="217" t="s">
        <v>185</v>
      </c>
      <c r="G129" s="215"/>
      <c r="H129" s="216" t="s">
        <v>44</v>
      </c>
      <c r="I129" s="218"/>
      <c r="J129" s="215"/>
      <c r="K129" s="215"/>
      <c r="L129" s="219"/>
      <c r="M129" s="220"/>
      <c r="N129" s="221"/>
      <c r="O129" s="221"/>
      <c r="P129" s="221"/>
      <c r="Q129" s="221"/>
      <c r="R129" s="221"/>
      <c r="S129" s="221"/>
      <c r="T129" s="222"/>
      <c r="AT129" s="223" t="s">
        <v>146</v>
      </c>
      <c r="AU129" s="223" t="s">
        <v>92</v>
      </c>
      <c r="AV129" s="15" t="s">
        <v>90</v>
      </c>
      <c r="AW129" s="15" t="s">
        <v>42</v>
      </c>
      <c r="AX129" s="15" t="s">
        <v>82</v>
      </c>
      <c r="AY129" s="223" t="s">
        <v>135</v>
      </c>
    </row>
    <row r="130" spans="2:51" s="13" customFormat="1" ht="11.25">
      <c r="B130" s="191"/>
      <c r="C130" s="192"/>
      <c r="D130" s="193" t="s">
        <v>146</v>
      </c>
      <c r="E130" s="194" t="s">
        <v>44</v>
      </c>
      <c r="F130" s="195" t="s">
        <v>186</v>
      </c>
      <c r="G130" s="192"/>
      <c r="H130" s="196">
        <v>1.7210000000000001</v>
      </c>
      <c r="I130" s="197"/>
      <c r="J130" s="192"/>
      <c r="K130" s="192"/>
      <c r="L130" s="198"/>
      <c r="M130" s="199"/>
      <c r="N130" s="200"/>
      <c r="O130" s="200"/>
      <c r="P130" s="200"/>
      <c r="Q130" s="200"/>
      <c r="R130" s="200"/>
      <c r="S130" s="200"/>
      <c r="T130" s="201"/>
      <c r="AT130" s="202" t="s">
        <v>146</v>
      </c>
      <c r="AU130" s="202" t="s">
        <v>92</v>
      </c>
      <c r="AV130" s="13" t="s">
        <v>92</v>
      </c>
      <c r="AW130" s="13" t="s">
        <v>42</v>
      </c>
      <c r="AX130" s="13" t="s">
        <v>82</v>
      </c>
      <c r="AY130" s="202" t="s">
        <v>135</v>
      </c>
    </row>
    <row r="131" spans="2:51" s="13" customFormat="1" ht="11.25">
      <c r="B131" s="191"/>
      <c r="C131" s="192"/>
      <c r="D131" s="193" t="s">
        <v>146</v>
      </c>
      <c r="E131" s="194" t="s">
        <v>44</v>
      </c>
      <c r="F131" s="195" t="s">
        <v>187</v>
      </c>
      <c r="G131" s="192"/>
      <c r="H131" s="196">
        <v>3.891</v>
      </c>
      <c r="I131" s="197"/>
      <c r="J131" s="192"/>
      <c r="K131" s="192"/>
      <c r="L131" s="198"/>
      <c r="M131" s="199"/>
      <c r="N131" s="200"/>
      <c r="O131" s="200"/>
      <c r="P131" s="200"/>
      <c r="Q131" s="200"/>
      <c r="R131" s="200"/>
      <c r="S131" s="200"/>
      <c r="T131" s="201"/>
      <c r="AT131" s="202" t="s">
        <v>146</v>
      </c>
      <c r="AU131" s="202" t="s">
        <v>92</v>
      </c>
      <c r="AV131" s="13" t="s">
        <v>92</v>
      </c>
      <c r="AW131" s="13" t="s">
        <v>42</v>
      </c>
      <c r="AX131" s="13" t="s">
        <v>82</v>
      </c>
      <c r="AY131" s="202" t="s">
        <v>135</v>
      </c>
    </row>
    <row r="132" spans="2:51" s="13" customFormat="1" ht="11.25">
      <c r="B132" s="191"/>
      <c r="C132" s="192"/>
      <c r="D132" s="193" t="s">
        <v>146</v>
      </c>
      <c r="E132" s="194" t="s">
        <v>44</v>
      </c>
      <c r="F132" s="195" t="s">
        <v>188</v>
      </c>
      <c r="G132" s="192"/>
      <c r="H132" s="196">
        <v>1.55</v>
      </c>
      <c r="I132" s="197"/>
      <c r="J132" s="192"/>
      <c r="K132" s="192"/>
      <c r="L132" s="198"/>
      <c r="M132" s="199"/>
      <c r="N132" s="200"/>
      <c r="O132" s="200"/>
      <c r="P132" s="200"/>
      <c r="Q132" s="200"/>
      <c r="R132" s="200"/>
      <c r="S132" s="200"/>
      <c r="T132" s="201"/>
      <c r="AT132" s="202" t="s">
        <v>146</v>
      </c>
      <c r="AU132" s="202" t="s">
        <v>92</v>
      </c>
      <c r="AV132" s="13" t="s">
        <v>92</v>
      </c>
      <c r="AW132" s="13" t="s">
        <v>42</v>
      </c>
      <c r="AX132" s="13" t="s">
        <v>82</v>
      </c>
      <c r="AY132" s="202" t="s">
        <v>135</v>
      </c>
    </row>
    <row r="133" spans="2:51" s="13" customFormat="1" ht="11.25">
      <c r="B133" s="191"/>
      <c r="C133" s="192"/>
      <c r="D133" s="193" t="s">
        <v>146</v>
      </c>
      <c r="E133" s="194" t="s">
        <v>44</v>
      </c>
      <c r="F133" s="195" t="s">
        <v>189</v>
      </c>
      <c r="G133" s="192"/>
      <c r="H133" s="196">
        <v>3.7229999999999999</v>
      </c>
      <c r="I133" s="197"/>
      <c r="J133" s="192"/>
      <c r="K133" s="192"/>
      <c r="L133" s="198"/>
      <c r="M133" s="199"/>
      <c r="N133" s="200"/>
      <c r="O133" s="200"/>
      <c r="P133" s="200"/>
      <c r="Q133" s="200"/>
      <c r="R133" s="200"/>
      <c r="S133" s="200"/>
      <c r="T133" s="201"/>
      <c r="AT133" s="202" t="s">
        <v>146</v>
      </c>
      <c r="AU133" s="202" t="s">
        <v>92</v>
      </c>
      <c r="AV133" s="13" t="s">
        <v>92</v>
      </c>
      <c r="AW133" s="13" t="s">
        <v>42</v>
      </c>
      <c r="AX133" s="13" t="s">
        <v>82</v>
      </c>
      <c r="AY133" s="202" t="s">
        <v>135</v>
      </c>
    </row>
    <row r="134" spans="2:51" s="13" customFormat="1" ht="11.25">
      <c r="B134" s="191"/>
      <c r="C134" s="192"/>
      <c r="D134" s="193" t="s">
        <v>146</v>
      </c>
      <c r="E134" s="194" t="s">
        <v>44</v>
      </c>
      <c r="F134" s="195" t="s">
        <v>190</v>
      </c>
      <c r="G134" s="192"/>
      <c r="H134" s="196">
        <v>3.7229999999999999</v>
      </c>
      <c r="I134" s="197"/>
      <c r="J134" s="192"/>
      <c r="K134" s="192"/>
      <c r="L134" s="198"/>
      <c r="M134" s="199"/>
      <c r="N134" s="200"/>
      <c r="O134" s="200"/>
      <c r="P134" s="200"/>
      <c r="Q134" s="200"/>
      <c r="R134" s="200"/>
      <c r="S134" s="200"/>
      <c r="T134" s="201"/>
      <c r="AT134" s="202" t="s">
        <v>146</v>
      </c>
      <c r="AU134" s="202" t="s">
        <v>92</v>
      </c>
      <c r="AV134" s="13" t="s">
        <v>92</v>
      </c>
      <c r="AW134" s="13" t="s">
        <v>42</v>
      </c>
      <c r="AX134" s="13" t="s">
        <v>82</v>
      </c>
      <c r="AY134" s="202" t="s">
        <v>135</v>
      </c>
    </row>
    <row r="135" spans="2:51" s="13" customFormat="1" ht="11.25">
      <c r="B135" s="191"/>
      <c r="C135" s="192"/>
      <c r="D135" s="193" t="s">
        <v>146</v>
      </c>
      <c r="E135" s="194" t="s">
        <v>44</v>
      </c>
      <c r="F135" s="195" t="s">
        <v>191</v>
      </c>
      <c r="G135" s="192"/>
      <c r="H135" s="196">
        <v>4.0970000000000004</v>
      </c>
      <c r="I135" s="197"/>
      <c r="J135" s="192"/>
      <c r="K135" s="192"/>
      <c r="L135" s="198"/>
      <c r="M135" s="199"/>
      <c r="N135" s="200"/>
      <c r="O135" s="200"/>
      <c r="P135" s="200"/>
      <c r="Q135" s="200"/>
      <c r="R135" s="200"/>
      <c r="S135" s="200"/>
      <c r="T135" s="201"/>
      <c r="AT135" s="202" t="s">
        <v>146</v>
      </c>
      <c r="AU135" s="202" t="s">
        <v>92</v>
      </c>
      <c r="AV135" s="13" t="s">
        <v>92</v>
      </c>
      <c r="AW135" s="13" t="s">
        <v>42</v>
      </c>
      <c r="AX135" s="13" t="s">
        <v>82</v>
      </c>
      <c r="AY135" s="202" t="s">
        <v>135</v>
      </c>
    </row>
    <row r="136" spans="2:51" s="13" customFormat="1" ht="11.25">
      <c r="B136" s="191"/>
      <c r="C136" s="192"/>
      <c r="D136" s="193" t="s">
        <v>146</v>
      </c>
      <c r="E136" s="194" t="s">
        <v>44</v>
      </c>
      <c r="F136" s="195" t="s">
        <v>192</v>
      </c>
      <c r="G136" s="192"/>
      <c r="H136" s="196">
        <v>4.0970000000000004</v>
      </c>
      <c r="I136" s="197"/>
      <c r="J136" s="192"/>
      <c r="K136" s="192"/>
      <c r="L136" s="198"/>
      <c r="M136" s="199"/>
      <c r="N136" s="200"/>
      <c r="O136" s="200"/>
      <c r="P136" s="200"/>
      <c r="Q136" s="200"/>
      <c r="R136" s="200"/>
      <c r="S136" s="200"/>
      <c r="T136" s="201"/>
      <c r="AT136" s="202" t="s">
        <v>146</v>
      </c>
      <c r="AU136" s="202" t="s">
        <v>92</v>
      </c>
      <c r="AV136" s="13" t="s">
        <v>92</v>
      </c>
      <c r="AW136" s="13" t="s">
        <v>42</v>
      </c>
      <c r="AX136" s="13" t="s">
        <v>82</v>
      </c>
      <c r="AY136" s="202" t="s">
        <v>135</v>
      </c>
    </row>
    <row r="137" spans="2:51" s="13" customFormat="1" ht="11.25">
      <c r="B137" s="191"/>
      <c r="C137" s="192"/>
      <c r="D137" s="193" t="s">
        <v>146</v>
      </c>
      <c r="E137" s="194" t="s">
        <v>44</v>
      </c>
      <c r="F137" s="195" t="s">
        <v>193</v>
      </c>
      <c r="G137" s="192"/>
      <c r="H137" s="196">
        <v>4.0970000000000004</v>
      </c>
      <c r="I137" s="197"/>
      <c r="J137" s="192"/>
      <c r="K137" s="192"/>
      <c r="L137" s="198"/>
      <c r="M137" s="199"/>
      <c r="N137" s="200"/>
      <c r="O137" s="200"/>
      <c r="P137" s="200"/>
      <c r="Q137" s="200"/>
      <c r="R137" s="200"/>
      <c r="S137" s="200"/>
      <c r="T137" s="201"/>
      <c r="AT137" s="202" t="s">
        <v>146</v>
      </c>
      <c r="AU137" s="202" t="s">
        <v>92</v>
      </c>
      <c r="AV137" s="13" t="s">
        <v>92</v>
      </c>
      <c r="AW137" s="13" t="s">
        <v>42</v>
      </c>
      <c r="AX137" s="13" t="s">
        <v>82</v>
      </c>
      <c r="AY137" s="202" t="s">
        <v>135</v>
      </c>
    </row>
    <row r="138" spans="2:51" s="13" customFormat="1" ht="11.25">
      <c r="B138" s="191"/>
      <c r="C138" s="192"/>
      <c r="D138" s="193" t="s">
        <v>146</v>
      </c>
      <c r="E138" s="194" t="s">
        <v>44</v>
      </c>
      <c r="F138" s="195" t="s">
        <v>194</v>
      </c>
      <c r="G138" s="192"/>
      <c r="H138" s="196">
        <v>4.0970000000000004</v>
      </c>
      <c r="I138" s="197"/>
      <c r="J138" s="192"/>
      <c r="K138" s="192"/>
      <c r="L138" s="198"/>
      <c r="M138" s="199"/>
      <c r="N138" s="200"/>
      <c r="O138" s="200"/>
      <c r="P138" s="200"/>
      <c r="Q138" s="200"/>
      <c r="R138" s="200"/>
      <c r="S138" s="200"/>
      <c r="T138" s="201"/>
      <c r="AT138" s="202" t="s">
        <v>146</v>
      </c>
      <c r="AU138" s="202" t="s">
        <v>92</v>
      </c>
      <c r="AV138" s="13" t="s">
        <v>92</v>
      </c>
      <c r="AW138" s="13" t="s">
        <v>42</v>
      </c>
      <c r="AX138" s="13" t="s">
        <v>82</v>
      </c>
      <c r="AY138" s="202" t="s">
        <v>135</v>
      </c>
    </row>
    <row r="139" spans="2:51" s="13" customFormat="1" ht="11.25">
      <c r="B139" s="191"/>
      <c r="C139" s="192"/>
      <c r="D139" s="193" t="s">
        <v>146</v>
      </c>
      <c r="E139" s="194" t="s">
        <v>44</v>
      </c>
      <c r="F139" s="195" t="s">
        <v>195</v>
      </c>
      <c r="G139" s="192"/>
      <c r="H139" s="196">
        <v>4.0970000000000004</v>
      </c>
      <c r="I139" s="197"/>
      <c r="J139" s="192"/>
      <c r="K139" s="192"/>
      <c r="L139" s="198"/>
      <c r="M139" s="199"/>
      <c r="N139" s="200"/>
      <c r="O139" s="200"/>
      <c r="P139" s="200"/>
      <c r="Q139" s="200"/>
      <c r="R139" s="200"/>
      <c r="S139" s="200"/>
      <c r="T139" s="201"/>
      <c r="AT139" s="202" t="s">
        <v>146</v>
      </c>
      <c r="AU139" s="202" t="s">
        <v>92</v>
      </c>
      <c r="AV139" s="13" t="s">
        <v>92</v>
      </c>
      <c r="AW139" s="13" t="s">
        <v>42</v>
      </c>
      <c r="AX139" s="13" t="s">
        <v>82</v>
      </c>
      <c r="AY139" s="202" t="s">
        <v>135</v>
      </c>
    </row>
    <row r="140" spans="2:51" s="13" customFormat="1" ht="11.25">
      <c r="B140" s="191"/>
      <c r="C140" s="192"/>
      <c r="D140" s="193" t="s">
        <v>146</v>
      </c>
      <c r="E140" s="194" t="s">
        <v>44</v>
      </c>
      <c r="F140" s="195" t="s">
        <v>196</v>
      </c>
      <c r="G140" s="192"/>
      <c r="H140" s="196">
        <v>4.0970000000000004</v>
      </c>
      <c r="I140" s="197"/>
      <c r="J140" s="192"/>
      <c r="K140" s="192"/>
      <c r="L140" s="198"/>
      <c r="M140" s="199"/>
      <c r="N140" s="200"/>
      <c r="O140" s="200"/>
      <c r="P140" s="200"/>
      <c r="Q140" s="200"/>
      <c r="R140" s="200"/>
      <c r="S140" s="200"/>
      <c r="T140" s="201"/>
      <c r="AT140" s="202" t="s">
        <v>146</v>
      </c>
      <c r="AU140" s="202" t="s">
        <v>92</v>
      </c>
      <c r="AV140" s="13" t="s">
        <v>92</v>
      </c>
      <c r="AW140" s="13" t="s">
        <v>42</v>
      </c>
      <c r="AX140" s="13" t="s">
        <v>82</v>
      </c>
      <c r="AY140" s="202" t="s">
        <v>135</v>
      </c>
    </row>
    <row r="141" spans="2:51" s="13" customFormat="1" ht="11.25">
      <c r="B141" s="191"/>
      <c r="C141" s="192"/>
      <c r="D141" s="193" t="s">
        <v>146</v>
      </c>
      <c r="E141" s="194" t="s">
        <v>44</v>
      </c>
      <c r="F141" s="195" t="s">
        <v>197</v>
      </c>
      <c r="G141" s="192"/>
      <c r="H141" s="196">
        <v>4.0970000000000004</v>
      </c>
      <c r="I141" s="197"/>
      <c r="J141" s="192"/>
      <c r="K141" s="192"/>
      <c r="L141" s="198"/>
      <c r="M141" s="199"/>
      <c r="N141" s="200"/>
      <c r="O141" s="200"/>
      <c r="P141" s="200"/>
      <c r="Q141" s="200"/>
      <c r="R141" s="200"/>
      <c r="S141" s="200"/>
      <c r="T141" s="201"/>
      <c r="AT141" s="202" t="s">
        <v>146</v>
      </c>
      <c r="AU141" s="202" t="s">
        <v>92</v>
      </c>
      <c r="AV141" s="13" t="s">
        <v>92</v>
      </c>
      <c r="AW141" s="13" t="s">
        <v>42</v>
      </c>
      <c r="AX141" s="13" t="s">
        <v>82</v>
      </c>
      <c r="AY141" s="202" t="s">
        <v>135</v>
      </c>
    </row>
    <row r="142" spans="2:51" s="13" customFormat="1" ht="11.25">
      <c r="B142" s="191"/>
      <c r="C142" s="192"/>
      <c r="D142" s="193" t="s">
        <v>146</v>
      </c>
      <c r="E142" s="194" t="s">
        <v>44</v>
      </c>
      <c r="F142" s="195" t="s">
        <v>198</v>
      </c>
      <c r="G142" s="192"/>
      <c r="H142" s="196">
        <v>4.0970000000000004</v>
      </c>
      <c r="I142" s="197"/>
      <c r="J142" s="192"/>
      <c r="K142" s="192"/>
      <c r="L142" s="198"/>
      <c r="M142" s="199"/>
      <c r="N142" s="200"/>
      <c r="O142" s="200"/>
      <c r="P142" s="200"/>
      <c r="Q142" s="200"/>
      <c r="R142" s="200"/>
      <c r="S142" s="200"/>
      <c r="T142" s="201"/>
      <c r="AT142" s="202" t="s">
        <v>146</v>
      </c>
      <c r="AU142" s="202" t="s">
        <v>92</v>
      </c>
      <c r="AV142" s="13" t="s">
        <v>92</v>
      </c>
      <c r="AW142" s="13" t="s">
        <v>42</v>
      </c>
      <c r="AX142" s="13" t="s">
        <v>82</v>
      </c>
      <c r="AY142" s="202" t="s">
        <v>135</v>
      </c>
    </row>
    <row r="143" spans="2:51" s="13" customFormat="1" ht="11.25">
      <c r="B143" s="191"/>
      <c r="C143" s="192"/>
      <c r="D143" s="193" t="s">
        <v>146</v>
      </c>
      <c r="E143" s="194" t="s">
        <v>44</v>
      </c>
      <c r="F143" s="195" t="s">
        <v>199</v>
      </c>
      <c r="G143" s="192"/>
      <c r="H143" s="196">
        <v>4.0970000000000004</v>
      </c>
      <c r="I143" s="197"/>
      <c r="J143" s="192"/>
      <c r="K143" s="192"/>
      <c r="L143" s="198"/>
      <c r="M143" s="199"/>
      <c r="N143" s="200"/>
      <c r="O143" s="200"/>
      <c r="P143" s="200"/>
      <c r="Q143" s="200"/>
      <c r="R143" s="200"/>
      <c r="S143" s="200"/>
      <c r="T143" s="201"/>
      <c r="AT143" s="202" t="s">
        <v>146</v>
      </c>
      <c r="AU143" s="202" t="s">
        <v>92</v>
      </c>
      <c r="AV143" s="13" t="s">
        <v>92</v>
      </c>
      <c r="AW143" s="13" t="s">
        <v>42</v>
      </c>
      <c r="AX143" s="13" t="s">
        <v>82</v>
      </c>
      <c r="AY143" s="202" t="s">
        <v>135</v>
      </c>
    </row>
    <row r="144" spans="2:51" s="13" customFormat="1" ht="11.25">
      <c r="B144" s="191"/>
      <c r="C144" s="192"/>
      <c r="D144" s="193" t="s">
        <v>146</v>
      </c>
      <c r="E144" s="194" t="s">
        <v>44</v>
      </c>
      <c r="F144" s="195" t="s">
        <v>200</v>
      </c>
      <c r="G144" s="192"/>
      <c r="H144" s="196">
        <v>4.0970000000000004</v>
      </c>
      <c r="I144" s="197"/>
      <c r="J144" s="192"/>
      <c r="K144" s="192"/>
      <c r="L144" s="198"/>
      <c r="M144" s="199"/>
      <c r="N144" s="200"/>
      <c r="O144" s="200"/>
      <c r="P144" s="200"/>
      <c r="Q144" s="200"/>
      <c r="R144" s="200"/>
      <c r="S144" s="200"/>
      <c r="T144" s="201"/>
      <c r="AT144" s="202" t="s">
        <v>146</v>
      </c>
      <c r="AU144" s="202" t="s">
        <v>92</v>
      </c>
      <c r="AV144" s="13" t="s">
        <v>92</v>
      </c>
      <c r="AW144" s="13" t="s">
        <v>42</v>
      </c>
      <c r="AX144" s="13" t="s">
        <v>82</v>
      </c>
      <c r="AY144" s="202" t="s">
        <v>135</v>
      </c>
    </row>
    <row r="145" spans="1:65" s="13" customFormat="1" ht="11.25">
      <c r="B145" s="191"/>
      <c r="C145" s="192"/>
      <c r="D145" s="193" t="s">
        <v>146</v>
      </c>
      <c r="E145" s="194" t="s">
        <v>44</v>
      </c>
      <c r="F145" s="195" t="s">
        <v>201</v>
      </c>
      <c r="G145" s="192"/>
      <c r="H145" s="196">
        <v>3.1030000000000002</v>
      </c>
      <c r="I145" s="197"/>
      <c r="J145" s="192"/>
      <c r="K145" s="192"/>
      <c r="L145" s="198"/>
      <c r="M145" s="199"/>
      <c r="N145" s="200"/>
      <c r="O145" s="200"/>
      <c r="P145" s="200"/>
      <c r="Q145" s="200"/>
      <c r="R145" s="200"/>
      <c r="S145" s="200"/>
      <c r="T145" s="201"/>
      <c r="AT145" s="202" t="s">
        <v>146</v>
      </c>
      <c r="AU145" s="202" t="s">
        <v>92</v>
      </c>
      <c r="AV145" s="13" t="s">
        <v>92</v>
      </c>
      <c r="AW145" s="13" t="s">
        <v>42</v>
      </c>
      <c r="AX145" s="13" t="s">
        <v>82</v>
      </c>
      <c r="AY145" s="202" t="s">
        <v>135</v>
      </c>
    </row>
    <row r="146" spans="1:65" s="13" customFormat="1" ht="11.25">
      <c r="B146" s="191"/>
      <c r="C146" s="192"/>
      <c r="D146" s="193" t="s">
        <v>146</v>
      </c>
      <c r="E146" s="194" t="s">
        <v>44</v>
      </c>
      <c r="F146" s="195" t="s">
        <v>202</v>
      </c>
      <c r="G146" s="192"/>
      <c r="H146" s="196">
        <v>3.0739999999999998</v>
      </c>
      <c r="I146" s="197"/>
      <c r="J146" s="192"/>
      <c r="K146" s="192"/>
      <c r="L146" s="198"/>
      <c r="M146" s="199"/>
      <c r="N146" s="200"/>
      <c r="O146" s="200"/>
      <c r="P146" s="200"/>
      <c r="Q146" s="200"/>
      <c r="R146" s="200"/>
      <c r="S146" s="200"/>
      <c r="T146" s="201"/>
      <c r="AT146" s="202" t="s">
        <v>146</v>
      </c>
      <c r="AU146" s="202" t="s">
        <v>92</v>
      </c>
      <c r="AV146" s="13" t="s">
        <v>92</v>
      </c>
      <c r="AW146" s="13" t="s">
        <v>42</v>
      </c>
      <c r="AX146" s="13" t="s">
        <v>82</v>
      </c>
      <c r="AY146" s="202" t="s">
        <v>135</v>
      </c>
    </row>
    <row r="147" spans="1:65" s="13" customFormat="1" ht="11.25">
      <c r="B147" s="191"/>
      <c r="C147" s="192"/>
      <c r="D147" s="193" t="s">
        <v>146</v>
      </c>
      <c r="E147" s="194" t="s">
        <v>44</v>
      </c>
      <c r="F147" s="195" t="s">
        <v>203</v>
      </c>
      <c r="G147" s="192"/>
      <c r="H147" s="196">
        <v>2.79</v>
      </c>
      <c r="I147" s="197"/>
      <c r="J147" s="192"/>
      <c r="K147" s="192"/>
      <c r="L147" s="198"/>
      <c r="M147" s="199"/>
      <c r="N147" s="200"/>
      <c r="O147" s="200"/>
      <c r="P147" s="200"/>
      <c r="Q147" s="200"/>
      <c r="R147" s="200"/>
      <c r="S147" s="200"/>
      <c r="T147" s="201"/>
      <c r="AT147" s="202" t="s">
        <v>146</v>
      </c>
      <c r="AU147" s="202" t="s">
        <v>92</v>
      </c>
      <c r="AV147" s="13" t="s">
        <v>92</v>
      </c>
      <c r="AW147" s="13" t="s">
        <v>42</v>
      </c>
      <c r="AX147" s="13" t="s">
        <v>82</v>
      </c>
      <c r="AY147" s="202" t="s">
        <v>135</v>
      </c>
    </row>
    <row r="148" spans="1:65" s="13" customFormat="1" ht="11.25">
      <c r="B148" s="191"/>
      <c r="C148" s="192"/>
      <c r="D148" s="193" t="s">
        <v>146</v>
      </c>
      <c r="E148" s="194" t="s">
        <v>44</v>
      </c>
      <c r="F148" s="195" t="s">
        <v>204</v>
      </c>
      <c r="G148" s="192"/>
      <c r="H148" s="196">
        <v>4.7110000000000003</v>
      </c>
      <c r="I148" s="197"/>
      <c r="J148" s="192"/>
      <c r="K148" s="192"/>
      <c r="L148" s="198"/>
      <c r="M148" s="199"/>
      <c r="N148" s="200"/>
      <c r="O148" s="200"/>
      <c r="P148" s="200"/>
      <c r="Q148" s="200"/>
      <c r="R148" s="200"/>
      <c r="S148" s="200"/>
      <c r="T148" s="201"/>
      <c r="AT148" s="202" t="s">
        <v>146</v>
      </c>
      <c r="AU148" s="202" t="s">
        <v>92</v>
      </c>
      <c r="AV148" s="13" t="s">
        <v>92</v>
      </c>
      <c r="AW148" s="13" t="s">
        <v>42</v>
      </c>
      <c r="AX148" s="13" t="s">
        <v>82</v>
      </c>
      <c r="AY148" s="202" t="s">
        <v>135</v>
      </c>
    </row>
    <row r="149" spans="1:65" s="14" customFormat="1" ht="11.25">
      <c r="B149" s="203"/>
      <c r="C149" s="204"/>
      <c r="D149" s="193" t="s">
        <v>146</v>
      </c>
      <c r="E149" s="205" t="s">
        <v>44</v>
      </c>
      <c r="F149" s="206" t="s">
        <v>159</v>
      </c>
      <c r="G149" s="204"/>
      <c r="H149" s="207">
        <v>69.256</v>
      </c>
      <c r="I149" s="208"/>
      <c r="J149" s="204"/>
      <c r="K149" s="204"/>
      <c r="L149" s="209"/>
      <c r="M149" s="210"/>
      <c r="N149" s="211"/>
      <c r="O149" s="211"/>
      <c r="P149" s="211"/>
      <c r="Q149" s="211"/>
      <c r="R149" s="211"/>
      <c r="S149" s="211"/>
      <c r="T149" s="212"/>
      <c r="AT149" s="213" t="s">
        <v>146</v>
      </c>
      <c r="AU149" s="213" t="s">
        <v>92</v>
      </c>
      <c r="AV149" s="14" t="s">
        <v>142</v>
      </c>
      <c r="AW149" s="14" t="s">
        <v>42</v>
      </c>
      <c r="AX149" s="14" t="s">
        <v>90</v>
      </c>
      <c r="AY149" s="213" t="s">
        <v>135</v>
      </c>
    </row>
    <row r="150" spans="1:65" s="12" customFormat="1" ht="22.9" customHeight="1">
      <c r="B150" s="156"/>
      <c r="C150" s="157"/>
      <c r="D150" s="158" t="s">
        <v>81</v>
      </c>
      <c r="E150" s="170" t="s">
        <v>173</v>
      </c>
      <c r="F150" s="170" t="s">
        <v>205</v>
      </c>
      <c r="G150" s="157"/>
      <c r="H150" s="157"/>
      <c r="I150" s="160"/>
      <c r="J150" s="171">
        <f>BK150</f>
        <v>0</v>
      </c>
      <c r="K150" s="157"/>
      <c r="L150" s="162"/>
      <c r="M150" s="163"/>
      <c r="N150" s="164"/>
      <c r="O150" s="164"/>
      <c r="P150" s="165">
        <f>SUM(P151:P329)</f>
        <v>0</v>
      </c>
      <c r="Q150" s="164"/>
      <c r="R150" s="165">
        <f>SUM(R151:R329)</f>
        <v>88.91520220999999</v>
      </c>
      <c r="S150" s="164"/>
      <c r="T150" s="166">
        <f>SUM(T151:T329)</f>
        <v>0</v>
      </c>
      <c r="AR150" s="167" t="s">
        <v>90</v>
      </c>
      <c r="AT150" s="168" t="s">
        <v>81</v>
      </c>
      <c r="AU150" s="168" t="s">
        <v>90</v>
      </c>
      <c r="AY150" s="167" t="s">
        <v>135</v>
      </c>
      <c r="BK150" s="169">
        <f>SUM(BK151:BK329)</f>
        <v>0</v>
      </c>
    </row>
    <row r="151" spans="1:65" s="2" customFormat="1" ht="24.2" customHeight="1">
      <c r="A151" s="36"/>
      <c r="B151" s="37"/>
      <c r="C151" s="172" t="s">
        <v>206</v>
      </c>
      <c r="D151" s="172" t="s">
        <v>138</v>
      </c>
      <c r="E151" s="173" t="s">
        <v>207</v>
      </c>
      <c r="F151" s="174" t="s">
        <v>208</v>
      </c>
      <c r="G151" s="175" t="s">
        <v>168</v>
      </c>
      <c r="H151" s="176">
        <v>377.28</v>
      </c>
      <c r="I151" s="177"/>
      <c r="J151" s="178">
        <f>ROUND(I151*H151,2)</f>
        <v>0</v>
      </c>
      <c r="K151" s="179"/>
      <c r="L151" s="41"/>
      <c r="M151" s="180" t="s">
        <v>44</v>
      </c>
      <c r="N151" s="181" t="s">
        <v>53</v>
      </c>
      <c r="O151" s="66"/>
      <c r="P151" s="182">
        <f>O151*H151</f>
        <v>0</v>
      </c>
      <c r="Q151" s="182">
        <v>5.7000000000000002E-3</v>
      </c>
      <c r="R151" s="182">
        <f>Q151*H151</f>
        <v>2.150496</v>
      </c>
      <c r="S151" s="182">
        <v>0</v>
      </c>
      <c r="T151" s="183">
        <f>S151*H151</f>
        <v>0</v>
      </c>
      <c r="U151" s="36"/>
      <c r="V151" s="36"/>
      <c r="W151" s="36"/>
      <c r="X151" s="36"/>
      <c r="Y151" s="36"/>
      <c r="Z151" s="36"/>
      <c r="AA151" s="36"/>
      <c r="AB151" s="36"/>
      <c r="AC151" s="36"/>
      <c r="AD151" s="36"/>
      <c r="AE151" s="36"/>
      <c r="AR151" s="184" t="s">
        <v>142</v>
      </c>
      <c r="AT151" s="184" t="s">
        <v>138</v>
      </c>
      <c r="AU151" s="184" t="s">
        <v>92</v>
      </c>
      <c r="AY151" s="18" t="s">
        <v>135</v>
      </c>
      <c r="BE151" s="185">
        <f>IF(N151="základní",J151,0)</f>
        <v>0</v>
      </c>
      <c r="BF151" s="185">
        <f>IF(N151="snížená",J151,0)</f>
        <v>0</v>
      </c>
      <c r="BG151" s="185">
        <f>IF(N151="zákl. přenesená",J151,0)</f>
        <v>0</v>
      </c>
      <c r="BH151" s="185">
        <f>IF(N151="sníž. přenesená",J151,0)</f>
        <v>0</v>
      </c>
      <c r="BI151" s="185">
        <f>IF(N151="nulová",J151,0)</f>
        <v>0</v>
      </c>
      <c r="BJ151" s="18" t="s">
        <v>90</v>
      </c>
      <c r="BK151" s="185">
        <f>ROUND(I151*H151,2)</f>
        <v>0</v>
      </c>
      <c r="BL151" s="18" t="s">
        <v>142</v>
      </c>
      <c r="BM151" s="184" t="s">
        <v>209</v>
      </c>
    </row>
    <row r="152" spans="1:65" s="2" customFormat="1" ht="11.25">
      <c r="A152" s="36"/>
      <c r="B152" s="37"/>
      <c r="C152" s="38"/>
      <c r="D152" s="186" t="s">
        <v>144</v>
      </c>
      <c r="E152" s="38"/>
      <c r="F152" s="187" t="s">
        <v>210</v>
      </c>
      <c r="G152" s="38"/>
      <c r="H152" s="38"/>
      <c r="I152" s="188"/>
      <c r="J152" s="38"/>
      <c r="K152" s="38"/>
      <c r="L152" s="41"/>
      <c r="M152" s="189"/>
      <c r="N152" s="190"/>
      <c r="O152" s="66"/>
      <c r="P152" s="66"/>
      <c r="Q152" s="66"/>
      <c r="R152" s="66"/>
      <c r="S152" s="66"/>
      <c r="T152" s="67"/>
      <c r="U152" s="36"/>
      <c r="V152" s="36"/>
      <c r="W152" s="36"/>
      <c r="X152" s="36"/>
      <c r="Y152" s="36"/>
      <c r="Z152" s="36"/>
      <c r="AA152" s="36"/>
      <c r="AB152" s="36"/>
      <c r="AC152" s="36"/>
      <c r="AD152" s="36"/>
      <c r="AE152" s="36"/>
      <c r="AT152" s="18" t="s">
        <v>144</v>
      </c>
      <c r="AU152" s="18" t="s">
        <v>92</v>
      </c>
    </row>
    <row r="153" spans="1:65" s="15" customFormat="1" ht="11.25">
      <c r="B153" s="214"/>
      <c r="C153" s="215"/>
      <c r="D153" s="193" t="s">
        <v>146</v>
      </c>
      <c r="E153" s="216" t="s">
        <v>44</v>
      </c>
      <c r="F153" s="217" t="s">
        <v>185</v>
      </c>
      <c r="G153" s="215"/>
      <c r="H153" s="216" t="s">
        <v>44</v>
      </c>
      <c r="I153" s="218"/>
      <c r="J153" s="215"/>
      <c r="K153" s="215"/>
      <c r="L153" s="219"/>
      <c r="M153" s="220"/>
      <c r="N153" s="221"/>
      <c r="O153" s="221"/>
      <c r="P153" s="221"/>
      <c r="Q153" s="221"/>
      <c r="R153" s="221"/>
      <c r="S153" s="221"/>
      <c r="T153" s="222"/>
      <c r="AT153" s="223" t="s">
        <v>146</v>
      </c>
      <c r="AU153" s="223" t="s">
        <v>92</v>
      </c>
      <c r="AV153" s="15" t="s">
        <v>90</v>
      </c>
      <c r="AW153" s="15" t="s">
        <v>42</v>
      </c>
      <c r="AX153" s="15" t="s">
        <v>82</v>
      </c>
      <c r="AY153" s="223" t="s">
        <v>135</v>
      </c>
    </row>
    <row r="154" spans="1:65" s="13" customFormat="1" ht="11.25">
      <c r="B154" s="191"/>
      <c r="C154" s="192"/>
      <c r="D154" s="193" t="s">
        <v>146</v>
      </c>
      <c r="E154" s="194" t="s">
        <v>44</v>
      </c>
      <c r="F154" s="195" t="s">
        <v>211</v>
      </c>
      <c r="G154" s="192"/>
      <c r="H154" s="196">
        <v>29.89</v>
      </c>
      <c r="I154" s="197"/>
      <c r="J154" s="192"/>
      <c r="K154" s="192"/>
      <c r="L154" s="198"/>
      <c r="M154" s="199"/>
      <c r="N154" s="200"/>
      <c r="O154" s="200"/>
      <c r="P154" s="200"/>
      <c r="Q154" s="200"/>
      <c r="R154" s="200"/>
      <c r="S154" s="200"/>
      <c r="T154" s="201"/>
      <c r="AT154" s="202" t="s">
        <v>146</v>
      </c>
      <c r="AU154" s="202" t="s">
        <v>92</v>
      </c>
      <c r="AV154" s="13" t="s">
        <v>92</v>
      </c>
      <c r="AW154" s="13" t="s">
        <v>42</v>
      </c>
      <c r="AX154" s="13" t="s">
        <v>82</v>
      </c>
      <c r="AY154" s="202" t="s">
        <v>135</v>
      </c>
    </row>
    <row r="155" spans="1:65" s="13" customFormat="1" ht="11.25">
      <c r="B155" s="191"/>
      <c r="C155" s="192"/>
      <c r="D155" s="193" t="s">
        <v>146</v>
      </c>
      <c r="E155" s="194" t="s">
        <v>44</v>
      </c>
      <c r="F155" s="195" t="s">
        <v>212</v>
      </c>
      <c r="G155" s="192"/>
      <c r="H155" s="196">
        <v>14.23</v>
      </c>
      <c r="I155" s="197"/>
      <c r="J155" s="192"/>
      <c r="K155" s="192"/>
      <c r="L155" s="198"/>
      <c r="M155" s="199"/>
      <c r="N155" s="200"/>
      <c r="O155" s="200"/>
      <c r="P155" s="200"/>
      <c r="Q155" s="200"/>
      <c r="R155" s="200"/>
      <c r="S155" s="200"/>
      <c r="T155" s="201"/>
      <c r="AT155" s="202" t="s">
        <v>146</v>
      </c>
      <c r="AU155" s="202" t="s">
        <v>92</v>
      </c>
      <c r="AV155" s="13" t="s">
        <v>92</v>
      </c>
      <c r="AW155" s="13" t="s">
        <v>42</v>
      </c>
      <c r="AX155" s="13" t="s">
        <v>82</v>
      </c>
      <c r="AY155" s="202" t="s">
        <v>135</v>
      </c>
    </row>
    <row r="156" spans="1:65" s="13" customFormat="1" ht="11.25">
      <c r="B156" s="191"/>
      <c r="C156" s="192"/>
      <c r="D156" s="193" t="s">
        <v>146</v>
      </c>
      <c r="E156" s="194" t="s">
        <v>44</v>
      </c>
      <c r="F156" s="195" t="s">
        <v>213</v>
      </c>
      <c r="G156" s="192"/>
      <c r="H156" s="196">
        <v>15.34</v>
      </c>
      <c r="I156" s="197"/>
      <c r="J156" s="192"/>
      <c r="K156" s="192"/>
      <c r="L156" s="198"/>
      <c r="M156" s="199"/>
      <c r="N156" s="200"/>
      <c r="O156" s="200"/>
      <c r="P156" s="200"/>
      <c r="Q156" s="200"/>
      <c r="R156" s="200"/>
      <c r="S156" s="200"/>
      <c r="T156" s="201"/>
      <c r="AT156" s="202" t="s">
        <v>146</v>
      </c>
      <c r="AU156" s="202" t="s">
        <v>92</v>
      </c>
      <c r="AV156" s="13" t="s">
        <v>92</v>
      </c>
      <c r="AW156" s="13" t="s">
        <v>42</v>
      </c>
      <c r="AX156" s="13" t="s">
        <v>82</v>
      </c>
      <c r="AY156" s="202" t="s">
        <v>135</v>
      </c>
    </row>
    <row r="157" spans="1:65" s="13" customFormat="1" ht="11.25">
      <c r="B157" s="191"/>
      <c r="C157" s="192"/>
      <c r="D157" s="193" t="s">
        <v>146</v>
      </c>
      <c r="E157" s="194" t="s">
        <v>44</v>
      </c>
      <c r="F157" s="195" t="s">
        <v>214</v>
      </c>
      <c r="G157" s="192"/>
      <c r="H157" s="196">
        <v>24.32</v>
      </c>
      <c r="I157" s="197"/>
      <c r="J157" s="192"/>
      <c r="K157" s="192"/>
      <c r="L157" s="198"/>
      <c r="M157" s="199"/>
      <c r="N157" s="200"/>
      <c r="O157" s="200"/>
      <c r="P157" s="200"/>
      <c r="Q157" s="200"/>
      <c r="R157" s="200"/>
      <c r="S157" s="200"/>
      <c r="T157" s="201"/>
      <c r="AT157" s="202" t="s">
        <v>146</v>
      </c>
      <c r="AU157" s="202" t="s">
        <v>92</v>
      </c>
      <c r="AV157" s="13" t="s">
        <v>92</v>
      </c>
      <c r="AW157" s="13" t="s">
        <v>42</v>
      </c>
      <c r="AX157" s="13" t="s">
        <v>82</v>
      </c>
      <c r="AY157" s="202" t="s">
        <v>135</v>
      </c>
    </row>
    <row r="158" spans="1:65" s="13" customFormat="1" ht="11.25">
      <c r="B158" s="191"/>
      <c r="C158" s="192"/>
      <c r="D158" s="193" t="s">
        <v>146</v>
      </c>
      <c r="E158" s="194" t="s">
        <v>44</v>
      </c>
      <c r="F158" s="195" t="s">
        <v>215</v>
      </c>
      <c r="G158" s="192"/>
      <c r="H158" s="196">
        <v>24.05</v>
      </c>
      <c r="I158" s="197"/>
      <c r="J158" s="192"/>
      <c r="K158" s="192"/>
      <c r="L158" s="198"/>
      <c r="M158" s="199"/>
      <c r="N158" s="200"/>
      <c r="O158" s="200"/>
      <c r="P158" s="200"/>
      <c r="Q158" s="200"/>
      <c r="R158" s="200"/>
      <c r="S158" s="200"/>
      <c r="T158" s="201"/>
      <c r="AT158" s="202" t="s">
        <v>146</v>
      </c>
      <c r="AU158" s="202" t="s">
        <v>92</v>
      </c>
      <c r="AV158" s="13" t="s">
        <v>92</v>
      </c>
      <c r="AW158" s="13" t="s">
        <v>42</v>
      </c>
      <c r="AX158" s="13" t="s">
        <v>82</v>
      </c>
      <c r="AY158" s="202" t="s">
        <v>135</v>
      </c>
    </row>
    <row r="159" spans="1:65" s="13" customFormat="1" ht="11.25">
      <c r="B159" s="191"/>
      <c r="C159" s="192"/>
      <c r="D159" s="193" t="s">
        <v>146</v>
      </c>
      <c r="E159" s="194" t="s">
        <v>44</v>
      </c>
      <c r="F159" s="195" t="s">
        <v>216</v>
      </c>
      <c r="G159" s="192"/>
      <c r="H159" s="196">
        <v>24.05</v>
      </c>
      <c r="I159" s="197"/>
      <c r="J159" s="192"/>
      <c r="K159" s="192"/>
      <c r="L159" s="198"/>
      <c r="M159" s="199"/>
      <c r="N159" s="200"/>
      <c r="O159" s="200"/>
      <c r="P159" s="200"/>
      <c r="Q159" s="200"/>
      <c r="R159" s="200"/>
      <c r="S159" s="200"/>
      <c r="T159" s="201"/>
      <c r="AT159" s="202" t="s">
        <v>146</v>
      </c>
      <c r="AU159" s="202" t="s">
        <v>92</v>
      </c>
      <c r="AV159" s="13" t="s">
        <v>92</v>
      </c>
      <c r="AW159" s="13" t="s">
        <v>42</v>
      </c>
      <c r="AX159" s="13" t="s">
        <v>82</v>
      </c>
      <c r="AY159" s="202" t="s">
        <v>135</v>
      </c>
    </row>
    <row r="160" spans="1:65" s="13" customFormat="1" ht="11.25">
      <c r="B160" s="191"/>
      <c r="C160" s="192"/>
      <c r="D160" s="193" t="s">
        <v>146</v>
      </c>
      <c r="E160" s="194" t="s">
        <v>44</v>
      </c>
      <c r="F160" s="195" t="s">
        <v>217</v>
      </c>
      <c r="G160" s="192"/>
      <c r="H160" s="196">
        <v>24.05</v>
      </c>
      <c r="I160" s="197"/>
      <c r="J160" s="192"/>
      <c r="K160" s="192"/>
      <c r="L160" s="198"/>
      <c r="M160" s="199"/>
      <c r="N160" s="200"/>
      <c r="O160" s="200"/>
      <c r="P160" s="200"/>
      <c r="Q160" s="200"/>
      <c r="R160" s="200"/>
      <c r="S160" s="200"/>
      <c r="T160" s="201"/>
      <c r="AT160" s="202" t="s">
        <v>146</v>
      </c>
      <c r="AU160" s="202" t="s">
        <v>92</v>
      </c>
      <c r="AV160" s="13" t="s">
        <v>92</v>
      </c>
      <c r="AW160" s="13" t="s">
        <v>42</v>
      </c>
      <c r="AX160" s="13" t="s">
        <v>82</v>
      </c>
      <c r="AY160" s="202" t="s">
        <v>135</v>
      </c>
    </row>
    <row r="161" spans="1:65" s="13" customFormat="1" ht="11.25">
      <c r="B161" s="191"/>
      <c r="C161" s="192"/>
      <c r="D161" s="193" t="s">
        <v>146</v>
      </c>
      <c r="E161" s="194" t="s">
        <v>44</v>
      </c>
      <c r="F161" s="195" t="s">
        <v>218</v>
      </c>
      <c r="G161" s="192"/>
      <c r="H161" s="196">
        <v>24.05</v>
      </c>
      <c r="I161" s="197"/>
      <c r="J161" s="192"/>
      <c r="K161" s="192"/>
      <c r="L161" s="198"/>
      <c r="M161" s="199"/>
      <c r="N161" s="200"/>
      <c r="O161" s="200"/>
      <c r="P161" s="200"/>
      <c r="Q161" s="200"/>
      <c r="R161" s="200"/>
      <c r="S161" s="200"/>
      <c r="T161" s="201"/>
      <c r="AT161" s="202" t="s">
        <v>146</v>
      </c>
      <c r="AU161" s="202" t="s">
        <v>92</v>
      </c>
      <c r="AV161" s="13" t="s">
        <v>92</v>
      </c>
      <c r="AW161" s="13" t="s">
        <v>42</v>
      </c>
      <c r="AX161" s="13" t="s">
        <v>82</v>
      </c>
      <c r="AY161" s="202" t="s">
        <v>135</v>
      </c>
    </row>
    <row r="162" spans="1:65" s="13" customFormat="1" ht="11.25">
      <c r="B162" s="191"/>
      <c r="C162" s="192"/>
      <c r="D162" s="193" t="s">
        <v>146</v>
      </c>
      <c r="E162" s="194" t="s">
        <v>44</v>
      </c>
      <c r="F162" s="195" t="s">
        <v>219</v>
      </c>
      <c r="G162" s="192"/>
      <c r="H162" s="196">
        <v>24.05</v>
      </c>
      <c r="I162" s="197"/>
      <c r="J162" s="192"/>
      <c r="K162" s="192"/>
      <c r="L162" s="198"/>
      <c r="M162" s="199"/>
      <c r="N162" s="200"/>
      <c r="O162" s="200"/>
      <c r="P162" s="200"/>
      <c r="Q162" s="200"/>
      <c r="R162" s="200"/>
      <c r="S162" s="200"/>
      <c r="T162" s="201"/>
      <c r="AT162" s="202" t="s">
        <v>146</v>
      </c>
      <c r="AU162" s="202" t="s">
        <v>92</v>
      </c>
      <c r="AV162" s="13" t="s">
        <v>92</v>
      </c>
      <c r="AW162" s="13" t="s">
        <v>42</v>
      </c>
      <c r="AX162" s="13" t="s">
        <v>82</v>
      </c>
      <c r="AY162" s="202" t="s">
        <v>135</v>
      </c>
    </row>
    <row r="163" spans="1:65" s="13" customFormat="1" ht="11.25">
      <c r="B163" s="191"/>
      <c r="C163" s="192"/>
      <c r="D163" s="193" t="s">
        <v>146</v>
      </c>
      <c r="E163" s="194" t="s">
        <v>44</v>
      </c>
      <c r="F163" s="195" t="s">
        <v>220</v>
      </c>
      <c r="G163" s="192"/>
      <c r="H163" s="196">
        <v>24.05</v>
      </c>
      <c r="I163" s="197"/>
      <c r="J163" s="192"/>
      <c r="K163" s="192"/>
      <c r="L163" s="198"/>
      <c r="M163" s="199"/>
      <c r="N163" s="200"/>
      <c r="O163" s="200"/>
      <c r="P163" s="200"/>
      <c r="Q163" s="200"/>
      <c r="R163" s="200"/>
      <c r="S163" s="200"/>
      <c r="T163" s="201"/>
      <c r="AT163" s="202" t="s">
        <v>146</v>
      </c>
      <c r="AU163" s="202" t="s">
        <v>92</v>
      </c>
      <c r="AV163" s="13" t="s">
        <v>92</v>
      </c>
      <c r="AW163" s="13" t="s">
        <v>42</v>
      </c>
      <c r="AX163" s="13" t="s">
        <v>82</v>
      </c>
      <c r="AY163" s="202" t="s">
        <v>135</v>
      </c>
    </row>
    <row r="164" spans="1:65" s="13" customFormat="1" ht="11.25">
      <c r="B164" s="191"/>
      <c r="C164" s="192"/>
      <c r="D164" s="193" t="s">
        <v>146</v>
      </c>
      <c r="E164" s="194" t="s">
        <v>44</v>
      </c>
      <c r="F164" s="195" t="s">
        <v>221</v>
      </c>
      <c r="G164" s="192"/>
      <c r="H164" s="196">
        <v>24.05</v>
      </c>
      <c r="I164" s="197"/>
      <c r="J164" s="192"/>
      <c r="K164" s="192"/>
      <c r="L164" s="198"/>
      <c r="M164" s="199"/>
      <c r="N164" s="200"/>
      <c r="O164" s="200"/>
      <c r="P164" s="200"/>
      <c r="Q164" s="200"/>
      <c r="R164" s="200"/>
      <c r="S164" s="200"/>
      <c r="T164" s="201"/>
      <c r="AT164" s="202" t="s">
        <v>146</v>
      </c>
      <c r="AU164" s="202" t="s">
        <v>92</v>
      </c>
      <c r="AV164" s="13" t="s">
        <v>92</v>
      </c>
      <c r="AW164" s="13" t="s">
        <v>42</v>
      </c>
      <c r="AX164" s="13" t="s">
        <v>82</v>
      </c>
      <c r="AY164" s="202" t="s">
        <v>135</v>
      </c>
    </row>
    <row r="165" spans="1:65" s="13" customFormat="1" ht="11.25">
      <c r="B165" s="191"/>
      <c r="C165" s="192"/>
      <c r="D165" s="193" t="s">
        <v>146</v>
      </c>
      <c r="E165" s="194" t="s">
        <v>44</v>
      </c>
      <c r="F165" s="195" t="s">
        <v>222</v>
      </c>
      <c r="G165" s="192"/>
      <c r="H165" s="196">
        <v>24.05</v>
      </c>
      <c r="I165" s="197"/>
      <c r="J165" s="192"/>
      <c r="K165" s="192"/>
      <c r="L165" s="198"/>
      <c r="M165" s="199"/>
      <c r="N165" s="200"/>
      <c r="O165" s="200"/>
      <c r="P165" s="200"/>
      <c r="Q165" s="200"/>
      <c r="R165" s="200"/>
      <c r="S165" s="200"/>
      <c r="T165" s="201"/>
      <c r="AT165" s="202" t="s">
        <v>146</v>
      </c>
      <c r="AU165" s="202" t="s">
        <v>92</v>
      </c>
      <c r="AV165" s="13" t="s">
        <v>92</v>
      </c>
      <c r="AW165" s="13" t="s">
        <v>42</v>
      </c>
      <c r="AX165" s="13" t="s">
        <v>82</v>
      </c>
      <c r="AY165" s="202" t="s">
        <v>135</v>
      </c>
    </row>
    <row r="166" spans="1:65" s="13" customFormat="1" ht="11.25">
      <c r="B166" s="191"/>
      <c r="C166" s="192"/>
      <c r="D166" s="193" t="s">
        <v>146</v>
      </c>
      <c r="E166" s="194" t="s">
        <v>44</v>
      </c>
      <c r="F166" s="195" t="s">
        <v>223</v>
      </c>
      <c r="G166" s="192"/>
      <c r="H166" s="196">
        <v>22.97</v>
      </c>
      <c r="I166" s="197"/>
      <c r="J166" s="192"/>
      <c r="K166" s="192"/>
      <c r="L166" s="198"/>
      <c r="M166" s="199"/>
      <c r="N166" s="200"/>
      <c r="O166" s="200"/>
      <c r="P166" s="200"/>
      <c r="Q166" s="200"/>
      <c r="R166" s="200"/>
      <c r="S166" s="200"/>
      <c r="T166" s="201"/>
      <c r="AT166" s="202" t="s">
        <v>146</v>
      </c>
      <c r="AU166" s="202" t="s">
        <v>92</v>
      </c>
      <c r="AV166" s="13" t="s">
        <v>92</v>
      </c>
      <c r="AW166" s="13" t="s">
        <v>42</v>
      </c>
      <c r="AX166" s="13" t="s">
        <v>82</v>
      </c>
      <c r="AY166" s="202" t="s">
        <v>135</v>
      </c>
    </row>
    <row r="167" spans="1:65" s="13" customFormat="1" ht="11.25">
      <c r="B167" s="191"/>
      <c r="C167" s="192"/>
      <c r="D167" s="193" t="s">
        <v>146</v>
      </c>
      <c r="E167" s="194" t="s">
        <v>44</v>
      </c>
      <c r="F167" s="195" t="s">
        <v>224</v>
      </c>
      <c r="G167" s="192"/>
      <c r="H167" s="196">
        <v>29.69</v>
      </c>
      <c r="I167" s="197"/>
      <c r="J167" s="192"/>
      <c r="K167" s="192"/>
      <c r="L167" s="198"/>
      <c r="M167" s="199"/>
      <c r="N167" s="200"/>
      <c r="O167" s="200"/>
      <c r="P167" s="200"/>
      <c r="Q167" s="200"/>
      <c r="R167" s="200"/>
      <c r="S167" s="200"/>
      <c r="T167" s="201"/>
      <c r="AT167" s="202" t="s">
        <v>146</v>
      </c>
      <c r="AU167" s="202" t="s">
        <v>92</v>
      </c>
      <c r="AV167" s="13" t="s">
        <v>92</v>
      </c>
      <c r="AW167" s="13" t="s">
        <v>42</v>
      </c>
      <c r="AX167" s="13" t="s">
        <v>82</v>
      </c>
      <c r="AY167" s="202" t="s">
        <v>135</v>
      </c>
    </row>
    <row r="168" spans="1:65" s="13" customFormat="1" ht="11.25">
      <c r="B168" s="191"/>
      <c r="C168" s="192"/>
      <c r="D168" s="193" t="s">
        <v>146</v>
      </c>
      <c r="E168" s="194" t="s">
        <v>44</v>
      </c>
      <c r="F168" s="195" t="s">
        <v>225</v>
      </c>
      <c r="G168" s="192"/>
      <c r="H168" s="196">
        <v>22.58</v>
      </c>
      <c r="I168" s="197"/>
      <c r="J168" s="192"/>
      <c r="K168" s="192"/>
      <c r="L168" s="198"/>
      <c r="M168" s="199"/>
      <c r="N168" s="200"/>
      <c r="O168" s="200"/>
      <c r="P168" s="200"/>
      <c r="Q168" s="200"/>
      <c r="R168" s="200"/>
      <c r="S168" s="200"/>
      <c r="T168" s="201"/>
      <c r="AT168" s="202" t="s">
        <v>146</v>
      </c>
      <c r="AU168" s="202" t="s">
        <v>92</v>
      </c>
      <c r="AV168" s="13" t="s">
        <v>92</v>
      </c>
      <c r="AW168" s="13" t="s">
        <v>42</v>
      </c>
      <c r="AX168" s="13" t="s">
        <v>82</v>
      </c>
      <c r="AY168" s="202" t="s">
        <v>135</v>
      </c>
    </row>
    <row r="169" spans="1:65" s="13" customFormat="1" ht="11.25">
      <c r="B169" s="191"/>
      <c r="C169" s="192"/>
      <c r="D169" s="193" t="s">
        <v>146</v>
      </c>
      <c r="E169" s="194" t="s">
        <v>44</v>
      </c>
      <c r="F169" s="195" t="s">
        <v>226</v>
      </c>
      <c r="G169" s="192"/>
      <c r="H169" s="196">
        <v>25.86</v>
      </c>
      <c r="I169" s="197"/>
      <c r="J169" s="192"/>
      <c r="K169" s="192"/>
      <c r="L169" s="198"/>
      <c r="M169" s="199"/>
      <c r="N169" s="200"/>
      <c r="O169" s="200"/>
      <c r="P169" s="200"/>
      <c r="Q169" s="200"/>
      <c r="R169" s="200"/>
      <c r="S169" s="200"/>
      <c r="T169" s="201"/>
      <c r="AT169" s="202" t="s">
        <v>146</v>
      </c>
      <c r="AU169" s="202" t="s">
        <v>92</v>
      </c>
      <c r="AV169" s="13" t="s">
        <v>92</v>
      </c>
      <c r="AW169" s="13" t="s">
        <v>42</v>
      </c>
      <c r="AX169" s="13" t="s">
        <v>82</v>
      </c>
      <c r="AY169" s="202" t="s">
        <v>135</v>
      </c>
    </row>
    <row r="170" spans="1:65" s="14" customFormat="1" ht="11.25">
      <c r="B170" s="203"/>
      <c r="C170" s="204"/>
      <c r="D170" s="193" t="s">
        <v>146</v>
      </c>
      <c r="E170" s="205" t="s">
        <v>44</v>
      </c>
      <c r="F170" s="206" t="s">
        <v>159</v>
      </c>
      <c r="G170" s="204"/>
      <c r="H170" s="207">
        <v>377.28</v>
      </c>
      <c r="I170" s="208"/>
      <c r="J170" s="204"/>
      <c r="K170" s="204"/>
      <c r="L170" s="209"/>
      <c r="M170" s="210"/>
      <c r="N170" s="211"/>
      <c r="O170" s="211"/>
      <c r="P170" s="211"/>
      <c r="Q170" s="211"/>
      <c r="R170" s="211"/>
      <c r="S170" s="211"/>
      <c r="T170" s="212"/>
      <c r="AT170" s="213" t="s">
        <v>146</v>
      </c>
      <c r="AU170" s="213" t="s">
        <v>92</v>
      </c>
      <c r="AV170" s="14" t="s">
        <v>142</v>
      </c>
      <c r="AW170" s="14" t="s">
        <v>42</v>
      </c>
      <c r="AX170" s="14" t="s">
        <v>90</v>
      </c>
      <c r="AY170" s="213" t="s">
        <v>135</v>
      </c>
    </row>
    <row r="171" spans="1:65" s="2" customFormat="1" ht="24.2" customHeight="1">
      <c r="A171" s="36"/>
      <c r="B171" s="37"/>
      <c r="C171" s="172" t="s">
        <v>227</v>
      </c>
      <c r="D171" s="172" t="s">
        <v>138</v>
      </c>
      <c r="E171" s="173" t="s">
        <v>228</v>
      </c>
      <c r="F171" s="174" t="s">
        <v>229</v>
      </c>
      <c r="G171" s="175" t="s">
        <v>168</v>
      </c>
      <c r="H171" s="176">
        <v>231</v>
      </c>
      <c r="I171" s="177"/>
      <c r="J171" s="178">
        <f>ROUND(I171*H171,2)</f>
        <v>0</v>
      </c>
      <c r="K171" s="179"/>
      <c r="L171" s="41"/>
      <c r="M171" s="180" t="s">
        <v>44</v>
      </c>
      <c r="N171" s="181" t="s">
        <v>53</v>
      </c>
      <c r="O171" s="66"/>
      <c r="P171" s="182">
        <f>O171*H171</f>
        <v>0</v>
      </c>
      <c r="Q171" s="182">
        <v>4.1529999999999997E-2</v>
      </c>
      <c r="R171" s="182">
        <f>Q171*H171</f>
        <v>9.5934299999999997</v>
      </c>
      <c r="S171" s="182">
        <v>0</v>
      </c>
      <c r="T171" s="183">
        <f>S171*H171</f>
        <v>0</v>
      </c>
      <c r="U171" s="36"/>
      <c r="V171" s="36"/>
      <c r="W171" s="36"/>
      <c r="X171" s="36"/>
      <c r="Y171" s="36"/>
      <c r="Z171" s="36"/>
      <c r="AA171" s="36"/>
      <c r="AB171" s="36"/>
      <c r="AC171" s="36"/>
      <c r="AD171" s="36"/>
      <c r="AE171" s="36"/>
      <c r="AR171" s="184" t="s">
        <v>142</v>
      </c>
      <c r="AT171" s="184" t="s">
        <v>138</v>
      </c>
      <c r="AU171" s="184" t="s">
        <v>92</v>
      </c>
      <c r="AY171" s="18" t="s">
        <v>135</v>
      </c>
      <c r="BE171" s="185">
        <f>IF(N171="základní",J171,0)</f>
        <v>0</v>
      </c>
      <c r="BF171" s="185">
        <f>IF(N171="snížená",J171,0)</f>
        <v>0</v>
      </c>
      <c r="BG171" s="185">
        <f>IF(N171="zákl. přenesená",J171,0)</f>
        <v>0</v>
      </c>
      <c r="BH171" s="185">
        <f>IF(N171="sníž. přenesená",J171,0)</f>
        <v>0</v>
      </c>
      <c r="BI171" s="185">
        <f>IF(N171="nulová",J171,0)</f>
        <v>0</v>
      </c>
      <c r="BJ171" s="18" t="s">
        <v>90</v>
      </c>
      <c r="BK171" s="185">
        <f>ROUND(I171*H171,2)</f>
        <v>0</v>
      </c>
      <c r="BL171" s="18" t="s">
        <v>142</v>
      </c>
      <c r="BM171" s="184" t="s">
        <v>230</v>
      </c>
    </row>
    <row r="172" spans="1:65" s="15" customFormat="1" ht="11.25">
      <c r="B172" s="214"/>
      <c r="C172" s="215"/>
      <c r="D172" s="193" t="s">
        <v>146</v>
      </c>
      <c r="E172" s="216" t="s">
        <v>44</v>
      </c>
      <c r="F172" s="217" t="s">
        <v>231</v>
      </c>
      <c r="G172" s="215"/>
      <c r="H172" s="216" t="s">
        <v>44</v>
      </c>
      <c r="I172" s="218"/>
      <c r="J172" s="215"/>
      <c r="K172" s="215"/>
      <c r="L172" s="219"/>
      <c r="M172" s="220"/>
      <c r="N172" s="221"/>
      <c r="O172" s="221"/>
      <c r="P172" s="221"/>
      <c r="Q172" s="221"/>
      <c r="R172" s="221"/>
      <c r="S172" s="221"/>
      <c r="T172" s="222"/>
      <c r="AT172" s="223" t="s">
        <v>146</v>
      </c>
      <c r="AU172" s="223" t="s">
        <v>92</v>
      </c>
      <c r="AV172" s="15" t="s">
        <v>90</v>
      </c>
      <c r="AW172" s="15" t="s">
        <v>42</v>
      </c>
      <c r="AX172" s="15" t="s">
        <v>82</v>
      </c>
      <c r="AY172" s="223" t="s">
        <v>135</v>
      </c>
    </row>
    <row r="173" spans="1:65" s="13" customFormat="1" ht="11.25">
      <c r="B173" s="191"/>
      <c r="C173" s="192"/>
      <c r="D173" s="193" t="s">
        <v>146</v>
      </c>
      <c r="E173" s="194" t="s">
        <v>44</v>
      </c>
      <c r="F173" s="195" t="s">
        <v>232</v>
      </c>
      <c r="G173" s="192"/>
      <c r="H173" s="196">
        <v>90</v>
      </c>
      <c r="I173" s="197"/>
      <c r="J173" s="192"/>
      <c r="K173" s="192"/>
      <c r="L173" s="198"/>
      <c r="M173" s="199"/>
      <c r="N173" s="200"/>
      <c r="O173" s="200"/>
      <c r="P173" s="200"/>
      <c r="Q173" s="200"/>
      <c r="R173" s="200"/>
      <c r="S173" s="200"/>
      <c r="T173" s="201"/>
      <c r="AT173" s="202" t="s">
        <v>146</v>
      </c>
      <c r="AU173" s="202" t="s">
        <v>92</v>
      </c>
      <c r="AV173" s="13" t="s">
        <v>92</v>
      </c>
      <c r="AW173" s="13" t="s">
        <v>42</v>
      </c>
      <c r="AX173" s="13" t="s">
        <v>82</v>
      </c>
      <c r="AY173" s="202" t="s">
        <v>135</v>
      </c>
    </row>
    <row r="174" spans="1:65" s="13" customFormat="1" ht="11.25">
      <c r="B174" s="191"/>
      <c r="C174" s="192"/>
      <c r="D174" s="193" t="s">
        <v>146</v>
      </c>
      <c r="E174" s="194" t="s">
        <v>44</v>
      </c>
      <c r="F174" s="195" t="s">
        <v>233</v>
      </c>
      <c r="G174" s="192"/>
      <c r="H174" s="196">
        <v>76</v>
      </c>
      <c r="I174" s="197"/>
      <c r="J174" s="192"/>
      <c r="K174" s="192"/>
      <c r="L174" s="198"/>
      <c r="M174" s="199"/>
      <c r="N174" s="200"/>
      <c r="O174" s="200"/>
      <c r="P174" s="200"/>
      <c r="Q174" s="200"/>
      <c r="R174" s="200"/>
      <c r="S174" s="200"/>
      <c r="T174" s="201"/>
      <c r="AT174" s="202" t="s">
        <v>146</v>
      </c>
      <c r="AU174" s="202" t="s">
        <v>92</v>
      </c>
      <c r="AV174" s="13" t="s">
        <v>92</v>
      </c>
      <c r="AW174" s="13" t="s">
        <v>42</v>
      </c>
      <c r="AX174" s="13" t="s">
        <v>82</v>
      </c>
      <c r="AY174" s="202" t="s">
        <v>135</v>
      </c>
    </row>
    <row r="175" spans="1:65" s="13" customFormat="1" ht="11.25">
      <c r="B175" s="191"/>
      <c r="C175" s="192"/>
      <c r="D175" s="193" t="s">
        <v>146</v>
      </c>
      <c r="E175" s="194" t="s">
        <v>44</v>
      </c>
      <c r="F175" s="195" t="s">
        <v>234</v>
      </c>
      <c r="G175" s="192"/>
      <c r="H175" s="196">
        <v>65</v>
      </c>
      <c r="I175" s="197"/>
      <c r="J175" s="192"/>
      <c r="K175" s="192"/>
      <c r="L175" s="198"/>
      <c r="M175" s="199"/>
      <c r="N175" s="200"/>
      <c r="O175" s="200"/>
      <c r="P175" s="200"/>
      <c r="Q175" s="200"/>
      <c r="R175" s="200"/>
      <c r="S175" s="200"/>
      <c r="T175" s="201"/>
      <c r="AT175" s="202" t="s">
        <v>146</v>
      </c>
      <c r="AU175" s="202" t="s">
        <v>92</v>
      </c>
      <c r="AV175" s="13" t="s">
        <v>92</v>
      </c>
      <c r="AW175" s="13" t="s">
        <v>42</v>
      </c>
      <c r="AX175" s="13" t="s">
        <v>82</v>
      </c>
      <c r="AY175" s="202" t="s">
        <v>135</v>
      </c>
    </row>
    <row r="176" spans="1:65" s="14" customFormat="1" ht="11.25">
      <c r="B176" s="203"/>
      <c r="C176" s="204"/>
      <c r="D176" s="193" t="s">
        <v>146</v>
      </c>
      <c r="E176" s="205" t="s">
        <v>44</v>
      </c>
      <c r="F176" s="206" t="s">
        <v>159</v>
      </c>
      <c r="G176" s="204"/>
      <c r="H176" s="207">
        <v>231</v>
      </c>
      <c r="I176" s="208"/>
      <c r="J176" s="204"/>
      <c r="K176" s="204"/>
      <c r="L176" s="209"/>
      <c r="M176" s="210"/>
      <c r="N176" s="211"/>
      <c r="O176" s="211"/>
      <c r="P176" s="211"/>
      <c r="Q176" s="211"/>
      <c r="R176" s="211"/>
      <c r="S176" s="211"/>
      <c r="T176" s="212"/>
      <c r="AT176" s="213" t="s">
        <v>146</v>
      </c>
      <c r="AU176" s="213" t="s">
        <v>92</v>
      </c>
      <c r="AV176" s="14" t="s">
        <v>142</v>
      </c>
      <c r="AW176" s="14" t="s">
        <v>42</v>
      </c>
      <c r="AX176" s="14" t="s">
        <v>90</v>
      </c>
      <c r="AY176" s="213" t="s">
        <v>135</v>
      </c>
    </row>
    <row r="177" spans="1:65" s="2" customFormat="1" ht="24.2" customHeight="1">
      <c r="A177" s="36"/>
      <c r="B177" s="37"/>
      <c r="C177" s="172" t="s">
        <v>235</v>
      </c>
      <c r="D177" s="172" t="s">
        <v>138</v>
      </c>
      <c r="E177" s="173" t="s">
        <v>236</v>
      </c>
      <c r="F177" s="174" t="s">
        <v>237</v>
      </c>
      <c r="G177" s="175" t="s">
        <v>141</v>
      </c>
      <c r="H177" s="176">
        <v>34</v>
      </c>
      <c r="I177" s="177"/>
      <c r="J177" s="178">
        <f>ROUND(I177*H177,2)</f>
        <v>0</v>
      </c>
      <c r="K177" s="179"/>
      <c r="L177" s="41"/>
      <c r="M177" s="180" t="s">
        <v>44</v>
      </c>
      <c r="N177" s="181" t="s">
        <v>53</v>
      </c>
      <c r="O177" s="66"/>
      <c r="P177" s="182">
        <f>O177*H177</f>
        <v>0</v>
      </c>
      <c r="Q177" s="182">
        <v>0.1575</v>
      </c>
      <c r="R177" s="182">
        <f>Q177*H177</f>
        <v>5.3550000000000004</v>
      </c>
      <c r="S177" s="182">
        <v>0</v>
      </c>
      <c r="T177" s="183">
        <f>S177*H177</f>
        <v>0</v>
      </c>
      <c r="U177" s="36"/>
      <c r="V177" s="36"/>
      <c r="W177" s="36"/>
      <c r="X177" s="36"/>
      <c r="Y177" s="36"/>
      <c r="Z177" s="36"/>
      <c r="AA177" s="36"/>
      <c r="AB177" s="36"/>
      <c r="AC177" s="36"/>
      <c r="AD177" s="36"/>
      <c r="AE177" s="36"/>
      <c r="AR177" s="184" t="s">
        <v>142</v>
      </c>
      <c r="AT177" s="184" t="s">
        <v>138</v>
      </c>
      <c r="AU177" s="184" t="s">
        <v>92</v>
      </c>
      <c r="AY177" s="18" t="s">
        <v>135</v>
      </c>
      <c r="BE177" s="185">
        <f>IF(N177="základní",J177,0)</f>
        <v>0</v>
      </c>
      <c r="BF177" s="185">
        <f>IF(N177="snížená",J177,0)</f>
        <v>0</v>
      </c>
      <c r="BG177" s="185">
        <f>IF(N177="zákl. přenesená",J177,0)</f>
        <v>0</v>
      </c>
      <c r="BH177" s="185">
        <f>IF(N177="sníž. přenesená",J177,0)</f>
        <v>0</v>
      </c>
      <c r="BI177" s="185">
        <f>IF(N177="nulová",J177,0)</f>
        <v>0</v>
      </c>
      <c r="BJ177" s="18" t="s">
        <v>90</v>
      </c>
      <c r="BK177" s="185">
        <f>ROUND(I177*H177,2)</f>
        <v>0</v>
      </c>
      <c r="BL177" s="18" t="s">
        <v>142</v>
      </c>
      <c r="BM177" s="184" t="s">
        <v>238</v>
      </c>
    </row>
    <row r="178" spans="1:65" s="2" customFormat="1" ht="11.25">
      <c r="A178" s="36"/>
      <c r="B178" s="37"/>
      <c r="C178" s="38"/>
      <c r="D178" s="186" t="s">
        <v>144</v>
      </c>
      <c r="E178" s="38"/>
      <c r="F178" s="187" t="s">
        <v>239</v>
      </c>
      <c r="G178" s="38"/>
      <c r="H178" s="38"/>
      <c r="I178" s="188"/>
      <c r="J178" s="38"/>
      <c r="K178" s="38"/>
      <c r="L178" s="41"/>
      <c r="M178" s="189"/>
      <c r="N178" s="190"/>
      <c r="O178" s="66"/>
      <c r="P178" s="66"/>
      <c r="Q178" s="66"/>
      <c r="R178" s="66"/>
      <c r="S178" s="66"/>
      <c r="T178" s="67"/>
      <c r="U178" s="36"/>
      <c r="V178" s="36"/>
      <c r="W178" s="36"/>
      <c r="X178" s="36"/>
      <c r="Y178" s="36"/>
      <c r="Z178" s="36"/>
      <c r="AA178" s="36"/>
      <c r="AB178" s="36"/>
      <c r="AC178" s="36"/>
      <c r="AD178" s="36"/>
      <c r="AE178" s="36"/>
      <c r="AT178" s="18" t="s">
        <v>144</v>
      </c>
      <c r="AU178" s="18" t="s">
        <v>92</v>
      </c>
    </row>
    <row r="179" spans="1:65" s="15" customFormat="1" ht="11.25">
      <c r="B179" s="214"/>
      <c r="C179" s="215"/>
      <c r="D179" s="193" t="s">
        <v>146</v>
      </c>
      <c r="E179" s="216" t="s">
        <v>44</v>
      </c>
      <c r="F179" s="217" t="s">
        <v>185</v>
      </c>
      <c r="G179" s="215"/>
      <c r="H179" s="216" t="s">
        <v>44</v>
      </c>
      <c r="I179" s="218"/>
      <c r="J179" s="215"/>
      <c r="K179" s="215"/>
      <c r="L179" s="219"/>
      <c r="M179" s="220"/>
      <c r="N179" s="221"/>
      <c r="O179" s="221"/>
      <c r="P179" s="221"/>
      <c r="Q179" s="221"/>
      <c r="R179" s="221"/>
      <c r="S179" s="221"/>
      <c r="T179" s="222"/>
      <c r="AT179" s="223" t="s">
        <v>146</v>
      </c>
      <c r="AU179" s="223" t="s">
        <v>92</v>
      </c>
      <c r="AV179" s="15" t="s">
        <v>90</v>
      </c>
      <c r="AW179" s="15" t="s">
        <v>42</v>
      </c>
      <c r="AX179" s="15" t="s">
        <v>82</v>
      </c>
      <c r="AY179" s="223" t="s">
        <v>135</v>
      </c>
    </row>
    <row r="180" spans="1:65" s="13" customFormat="1" ht="11.25">
      <c r="B180" s="191"/>
      <c r="C180" s="192"/>
      <c r="D180" s="193" t="s">
        <v>146</v>
      </c>
      <c r="E180" s="194" t="s">
        <v>44</v>
      </c>
      <c r="F180" s="195" t="s">
        <v>240</v>
      </c>
      <c r="G180" s="192"/>
      <c r="H180" s="196">
        <v>1</v>
      </c>
      <c r="I180" s="197"/>
      <c r="J180" s="192"/>
      <c r="K180" s="192"/>
      <c r="L180" s="198"/>
      <c r="M180" s="199"/>
      <c r="N180" s="200"/>
      <c r="O180" s="200"/>
      <c r="P180" s="200"/>
      <c r="Q180" s="200"/>
      <c r="R180" s="200"/>
      <c r="S180" s="200"/>
      <c r="T180" s="201"/>
      <c r="AT180" s="202" t="s">
        <v>146</v>
      </c>
      <c r="AU180" s="202" t="s">
        <v>92</v>
      </c>
      <c r="AV180" s="13" t="s">
        <v>92</v>
      </c>
      <c r="AW180" s="13" t="s">
        <v>42</v>
      </c>
      <c r="AX180" s="13" t="s">
        <v>82</v>
      </c>
      <c r="AY180" s="202" t="s">
        <v>135</v>
      </c>
    </row>
    <row r="181" spans="1:65" s="13" customFormat="1" ht="11.25">
      <c r="B181" s="191"/>
      <c r="C181" s="192"/>
      <c r="D181" s="193" t="s">
        <v>146</v>
      </c>
      <c r="E181" s="194" t="s">
        <v>44</v>
      </c>
      <c r="F181" s="195" t="s">
        <v>241</v>
      </c>
      <c r="G181" s="192"/>
      <c r="H181" s="196">
        <v>2</v>
      </c>
      <c r="I181" s="197"/>
      <c r="J181" s="192"/>
      <c r="K181" s="192"/>
      <c r="L181" s="198"/>
      <c r="M181" s="199"/>
      <c r="N181" s="200"/>
      <c r="O181" s="200"/>
      <c r="P181" s="200"/>
      <c r="Q181" s="200"/>
      <c r="R181" s="200"/>
      <c r="S181" s="200"/>
      <c r="T181" s="201"/>
      <c r="AT181" s="202" t="s">
        <v>146</v>
      </c>
      <c r="AU181" s="202" t="s">
        <v>92</v>
      </c>
      <c r="AV181" s="13" t="s">
        <v>92</v>
      </c>
      <c r="AW181" s="13" t="s">
        <v>42</v>
      </c>
      <c r="AX181" s="13" t="s">
        <v>82</v>
      </c>
      <c r="AY181" s="202" t="s">
        <v>135</v>
      </c>
    </row>
    <row r="182" spans="1:65" s="13" customFormat="1" ht="11.25">
      <c r="B182" s="191"/>
      <c r="C182" s="192"/>
      <c r="D182" s="193" t="s">
        <v>146</v>
      </c>
      <c r="E182" s="194" t="s">
        <v>44</v>
      </c>
      <c r="F182" s="195" t="s">
        <v>242</v>
      </c>
      <c r="G182" s="192"/>
      <c r="H182" s="196">
        <v>2</v>
      </c>
      <c r="I182" s="197"/>
      <c r="J182" s="192"/>
      <c r="K182" s="192"/>
      <c r="L182" s="198"/>
      <c r="M182" s="199"/>
      <c r="N182" s="200"/>
      <c r="O182" s="200"/>
      <c r="P182" s="200"/>
      <c r="Q182" s="200"/>
      <c r="R182" s="200"/>
      <c r="S182" s="200"/>
      <c r="T182" s="201"/>
      <c r="AT182" s="202" t="s">
        <v>146</v>
      </c>
      <c r="AU182" s="202" t="s">
        <v>92</v>
      </c>
      <c r="AV182" s="13" t="s">
        <v>92</v>
      </c>
      <c r="AW182" s="13" t="s">
        <v>42</v>
      </c>
      <c r="AX182" s="13" t="s">
        <v>82</v>
      </c>
      <c r="AY182" s="202" t="s">
        <v>135</v>
      </c>
    </row>
    <row r="183" spans="1:65" s="13" customFormat="1" ht="11.25">
      <c r="B183" s="191"/>
      <c r="C183" s="192"/>
      <c r="D183" s="193" t="s">
        <v>146</v>
      </c>
      <c r="E183" s="194" t="s">
        <v>44</v>
      </c>
      <c r="F183" s="195" t="s">
        <v>243</v>
      </c>
      <c r="G183" s="192"/>
      <c r="H183" s="196">
        <v>2</v>
      </c>
      <c r="I183" s="197"/>
      <c r="J183" s="192"/>
      <c r="K183" s="192"/>
      <c r="L183" s="198"/>
      <c r="M183" s="199"/>
      <c r="N183" s="200"/>
      <c r="O183" s="200"/>
      <c r="P183" s="200"/>
      <c r="Q183" s="200"/>
      <c r="R183" s="200"/>
      <c r="S183" s="200"/>
      <c r="T183" s="201"/>
      <c r="AT183" s="202" t="s">
        <v>146</v>
      </c>
      <c r="AU183" s="202" t="s">
        <v>92</v>
      </c>
      <c r="AV183" s="13" t="s">
        <v>92</v>
      </c>
      <c r="AW183" s="13" t="s">
        <v>42</v>
      </c>
      <c r="AX183" s="13" t="s">
        <v>82</v>
      </c>
      <c r="AY183" s="202" t="s">
        <v>135</v>
      </c>
    </row>
    <row r="184" spans="1:65" s="13" customFormat="1" ht="11.25">
      <c r="B184" s="191"/>
      <c r="C184" s="192"/>
      <c r="D184" s="193" t="s">
        <v>146</v>
      </c>
      <c r="E184" s="194" t="s">
        <v>44</v>
      </c>
      <c r="F184" s="195" t="s">
        <v>244</v>
      </c>
      <c r="G184" s="192"/>
      <c r="H184" s="196">
        <v>2</v>
      </c>
      <c r="I184" s="197"/>
      <c r="J184" s="192"/>
      <c r="K184" s="192"/>
      <c r="L184" s="198"/>
      <c r="M184" s="199"/>
      <c r="N184" s="200"/>
      <c r="O184" s="200"/>
      <c r="P184" s="200"/>
      <c r="Q184" s="200"/>
      <c r="R184" s="200"/>
      <c r="S184" s="200"/>
      <c r="T184" s="201"/>
      <c r="AT184" s="202" t="s">
        <v>146</v>
      </c>
      <c r="AU184" s="202" t="s">
        <v>92</v>
      </c>
      <c r="AV184" s="13" t="s">
        <v>92</v>
      </c>
      <c r="AW184" s="13" t="s">
        <v>42</v>
      </c>
      <c r="AX184" s="13" t="s">
        <v>82</v>
      </c>
      <c r="AY184" s="202" t="s">
        <v>135</v>
      </c>
    </row>
    <row r="185" spans="1:65" s="13" customFormat="1" ht="11.25">
      <c r="B185" s="191"/>
      <c r="C185" s="192"/>
      <c r="D185" s="193" t="s">
        <v>146</v>
      </c>
      <c r="E185" s="194" t="s">
        <v>44</v>
      </c>
      <c r="F185" s="195" t="s">
        <v>245</v>
      </c>
      <c r="G185" s="192"/>
      <c r="H185" s="196">
        <v>2</v>
      </c>
      <c r="I185" s="197"/>
      <c r="J185" s="192"/>
      <c r="K185" s="192"/>
      <c r="L185" s="198"/>
      <c r="M185" s="199"/>
      <c r="N185" s="200"/>
      <c r="O185" s="200"/>
      <c r="P185" s="200"/>
      <c r="Q185" s="200"/>
      <c r="R185" s="200"/>
      <c r="S185" s="200"/>
      <c r="T185" s="201"/>
      <c r="AT185" s="202" t="s">
        <v>146</v>
      </c>
      <c r="AU185" s="202" t="s">
        <v>92</v>
      </c>
      <c r="AV185" s="13" t="s">
        <v>92</v>
      </c>
      <c r="AW185" s="13" t="s">
        <v>42</v>
      </c>
      <c r="AX185" s="13" t="s">
        <v>82</v>
      </c>
      <c r="AY185" s="202" t="s">
        <v>135</v>
      </c>
    </row>
    <row r="186" spans="1:65" s="13" customFormat="1" ht="11.25">
      <c r="B186" s="191"/>
      <c r="C186" s="192"/>
      <c r="D186" s="193" t="s">
        <v>146</v>
      </c>
      <c r="E186" s="194" t="s">
        <v>44</v>
      </c>
      <c r="F186" s="195" t="s">
        <v>246</v>
      </c>
      <c r="G186" s="192"/>
      <c r="H186" s="196">
        <v>2</v>
      </c>
      <c r="I186" s="197"/>
      <c r="J186" s="192"/>
      <c r="K186" s="192"/>
      <c r="L186" s="198"/>
      <c r="M186" s="199"/>
      <c r="N186" s="200"/>
      <c r="O186" s="200"/>
      <c r="P186" s="200"/>
      <c r="Q186" s="200"/>
      <c r="R186" s="200"/>
      <c r="S186" s="200"/>
      <c r="T186" s="201"/>
      <c r="AT186" s="202" t="s">
        <v>146</v>
      </c>
      <c r="AU186" s="202" t="s">
        <v>92</v>
      </c>
      <c r="AV186" s="13" t="s">
        <v>92</v>
      </c>
      <c r="AW186" s="13" t="s">
        <v>42</v>
      </c>
      <c r="AX186" s="13" t="s">
        <v>82</v>
      </c>
      <c r="AY186" s="202" t="s">
        <v>135</v>
      </c>
    </row>
    <row r="187" spans="1:65" s="13" customFormat="1" ht="11.25">
      <c r="B187" s="191"/>
      <c r="C187" s="192"/>
      <c r="D187" s="193" t="s">
        <v>146</v>
      </c>
      <c r="E187" s="194" t="s">
        <v>44</v>
      </c>
      <c r="F187" s="195" t="s">
        <v>247</v>
      </c>
      <c r="G187" s="192"/>
      <c r="H187" s="196">
        <v>2</v>
      </c>
      <c r="I187" s="197"/>
      <c r="J187" s="192"/>
      <c r="K187" s="192"/>
      <c r="L187" s="198"/>
      <c r="M187" s="199"/>
      <c r="N187" s="200"/>
      <c r="O187" s="200"/>
      <c r="P187" s="200"/>
      <c r="Q187" s="200"/>
      <c r="R187" s="200"/>
      <c r="S187" s="200"/>
      <c r="T187" s="201"/>
      <c r="AT187" s="202" t="s">
        <v>146</v>
      </c>
      <c r="AU187" s="202" t="s">
        <v>92</v>
      </c>
      <c r="AV187" s="13" t="s">
        <v>92</v>
      </c>
      <c r="AW187" s="13" t="s">
        <v>42</v>
      </c>
      <c r="AX187" s="13" t="s">
        <v>82</v>
      </c>
      <c r="AY187" s="202" t="s">
        <v>135</v>
      </c>
    </row>
    <row r="188" spans="1:65" s="13" customFormat="1" ht="11.25">
      <c r="B188" s="191"/>
      <c r="C188" s="192"/>
      <c r="D188" s="193" t="s">
        <v>146</v>
      </c>
      <c r="E188" s="194" t="s">
        <v>44</v>
      </c>
      <c r="F188" s="195" t="s">
        <v>248</v>
      </c>
      <c r="G188" s="192"/>
      <c r="H188" s="196">
        <v>2</v>
      </c>
      <c r="I188" s="197"/>
      <c r="J188" s="192"/>
      <c r="K188" s="192"/>
      <c r="L188" s="198"/>
      <c r="M188" s="199"/>
      <c r="N188" s="200"/>
      <c r="O188" s="200"/>
      <c r="P188" s="200"/>
      <c r="Q188" s="200"/>
      <c r="R188" s="200"/>
      <c r="S188" s="200"/>
      <c r="T188" s="201"/>
      <c r="AT188" s="202" t="s">
        <v>146</v>
      </c>
      <c r="AU188" s="202" t="s">
        <v>92</v>
      </c>
      <c r="AV188" s="13" t="s">
        <v>92</v>
      </c>
      <c r="AW188" s="13" t="s">
        <v>42</v>
      </c>
      <c r="AX188" s="13" t="s">
        <v>82</v>
      </c>
      <c r="AY188" s="202" t="s">
        <v>135</v>
      </c>
    </row>
    <row r="189" spans="1:65" s="13" customFormat="1" ht="11.25">
      <c r="B189" s="191"/>
      <c r="C189" s="192"/>
      <c r="D189" s="193" t="s">
        <v>146</v>
      </c>
      <c r="E189" s="194" t="s">
        <v>44</v>
      </c>
      <c r="F189" s="195" t="s">
        <v>249</v>
      </c>
      <c r="G189" s="192"/>
      <c r="H189" s="196">
        <v>2</v>
      </c>
      <c r="I189" s="197"/>
      <c r="J189" s="192"/>
      <c r="K189" s="192"/>
      <c r="L189" s="198"/>
      <c r="M189" s="199"/>
      <c r="N189" s="200"/>
      <c r="O189" s="200"/>
      <c r="P189" s="200"/>
      <c r="Q189" s="200"/>
      <c r="R189" s="200"/>
      <c r="S189" s="200"/>
      <c r="T189" s="201"/>
      <c r="AT189" s="202" t="s">
        <v>146</v>
      </c>
      <c r="AU189" s="202" t="s">
        <v>92</v>
      </c>
      <c r="AV189" s="13" t="s">
        <v>92</v>
      </c>
      <c r="AW189" s="13" t="s">
        <v>42</v>
      </c>
      <c r="AX189" s="13" t="s">
        <v>82</v>
      </c>
      <c r="AY189" s="202" t="s">
        <v>135</v>
      </c>
    </row>
    <row r="190" spans="1:65" s="13" customFormat="1" ht="11.25">
      <c r="B190" s="191"/>
      <c r="C190" s="192"/>
      <c r="D190" s="193" t="s">
        <v>146</v>
      </c>
      <c r="E190" s="194" t="s">
        <v>44</v>
      </c>
      <c r="F190" s="195" t="s">
        <v>250</v>
      </c>
      <c r="G190" s="192"/>
      <c r="H190" s="196">
        <v>2</v>
      </c>
      <c r="I190" s="197"/>
      <c r="J190" s="192"/>
      <c r="K190" s="192"/>
      <c r="L190" s="198"/>
      <c r="M190" s="199"/>
      <c r="N190" s="200"/>
      <c r="O190" s="200"/>
      <c r="P190" s="200"/>
      <c r="Q190" s="200"/>
      <c r="R190" s="200"/>
      <c r="S190" s="200"/>
      <c r="T190" s="201"/>
      <c r="AT190" s="202" t="s">
        <v>146</v>
      </c>
      <c r="AU190" s="202" t="s">
        <v>92</v>
      </c>
      <c r="AV190" s="13" t="s">
        <v>92</v>
      </c>
      <c r="AW190" s="13" t="s">
        <v>42</v>
      </c>
      <c r="AX190" s="13" t="s">
        <v>82</v>
      </c>
      <c r="AY190" s="202" t="s">
        <v>135</v>
      </c>
    </row>
    <row r="191" spans="1:65" s="13" customFormat="1" ht="11.25">
      <c r="B191" s="191"/>
      <c r="C191" s="192"/>
      <c r="D191" s="193" t="s">
        <v>146</v>
      </c>
      <c r="E191" s="194" t="s">
        <v>44</v>
      </c>
      <c r="F191" s="195" t="s">
        <v>251</v>
      </c>
      <c r="G191" s="192"/>
      <c r="H191" s="196">
        <v>2</v>
      </c>
      <c r="I191" s="197"/>
      <c r="J191" s="192"/>
      <c r="K191" s="192"/>
      <c r="L191" s="198"/>
      <c r="M191" s="199"/>
      <c r="N191" s="200"/>
      <c r="O191" s="200"/>
      <c r="P191" s="200"/>
      <c r="Q191" s="200"/>
      <c r="R191" s="200"/>
      <c r="S191" s="200"/>
      <c r="T191" s="201"/>
      <c r="AT191" s="202" t="s">
        <v>146</v>
      </c>
      <c r="AU191" s="202" t="s">
        <v>92</v>
      </c>
      <c r="AV191" s="13" t="s">
        <v>92</v>
      </c>
      <c r="AW191" s="13" t="s">
        <v>42</v>
      </c>
      <c r="AX191" s="13" t="s">
        <v>82</v>
      </c>
      <c r="AY191" s="202" t="s">
        <v>135</v>
      </c>
    </row>
    <row r="192" spans="1:65" s="13" customFormat="1" ht="11.25">
      <c r="B192" s="191"/>
      <c r="C192" s="192"/>
      <c r="D192" s="193" t="s">
        <v>146</v>
      </c>
      <c r="E192" s="194" t="s">
        <v>44</v>
      </c>
      <c r="F192" s="195" t="s">
        <v>252</v>
      </c>
      <c r="G192" s="192"/>
      <c r="H192" s="196">
        <v>2</v>
      </c>
      <c r="I192" s="197"/>
      <c r="J192" s="192"/>
      <c r="K192" s="192"/>
      <c r="L192" s="198"/>
      <c r="M192" s="199"/>
      <c r="N192" s="200"/>
      <c r="O192" s="200"/>
      <c r="P192" s="200"/>
      <c r="Q192" s="200"/>
      <c r="R192" s="200"/>
      <c r="S192" s="200"/>
      <c r="T192" s="201"/>
      <c r="AT192" s="202" t="s">
        <v>146</v>
      </c>
      <c r="AU192" s="202" t="s">
        <v>92</v>
      </c>
      <c r="AV192" s="13" t="s">
        <v>92</v>
      </c>
      <c r="AW192" s="13" t="s">
        <v>42</v>
      </c>
      <c r="AX192" s="13" t="s">
        <v>82</v>
      </c>
      <c r="AY192" s="202" t="s">
        <v>135</v>
      </c>
    </row>
    <row r="193" spans="1:65" s="13" customFormat="1" ht="11.25">
      <c r="B193" s="191"/>
      <c r="C193" s="192"/>
      <c r="D193" s="193" t="s">
        <v>146</v>
      </c>
      <c r="E193" s="194" t="s">
        <v>44</v>
      </c>
      <c r="F193" s="195" t="s">
        <v>253</v>
      </c>
      <c r="G193" s="192"/>
      <c r="H193" s="196">
        <v>2</v>
      </c>
      <c r="I193" s="197"/>
      <c r="J193" s="192"/>
      <c r="K193" s="192"/>
      <c r="L193" s="198"/>
      <c r="M193" s="199"/>
      <c r="N193" s="200"/>
      <c r="O193" s="200"/>
      <c r="P193" s="200"/>
      <c r="Q193" s="200"/>
      <c r="R193" s="200"/>
      <c r="S193" s="200"/>
      <c r="T193" s="201"/>
      <c r="AT193" s="202" t="s">
        <v>146</v>
      </c>
      <c r="AU193" s="202" t="s">
        <v>92</v>
      </c>
      <c r="AV193" s="13" t="s">
        <v>92</v>
      </c>
      <c r="AW193" s="13" t="s">
        <v>42</v>
      </c>
      <c r="AX193" s="13" t="s">
        <v>82</v>
      </c>
      <c r="AY193" s="202" t="s">
        <v>135</v>
      </c>
    </row>
    <row r="194" spans="1:65" s="13" customFormat="1" ht="11.25">
      <c r="B194" s="191"/>
      <c r="C194" s="192"/>
      <c r="D194" s="193" t="s">
        <v>146</v>
      </c>
      <c r="E194" s="194" t="s">
        <v>44</v>
      </c>
      <c r="F194" s="195" t="s">
        <v>254</v>
      </c>
      <c r="G194" s="192"/>
      <c r="H194" s="196">
        <v>2</v>
      </c>
      <c r="I194" s="197"/>
      <c r="J194" s="192"/>
      <c r="K194" s="192"/>
      <c r="L194" s="198"/>
      <c r="M194" s="199"/>
      <c r="N194" s="200"/>
      <c r="O194" s="200"/>
      <c r="P194" s="200"/>
      <c r="Q194" s="200"/>
      <c r="R194" s="200"/>
      <c r="S194" s="200"/>
      <c r="T194" s="201"/>
      <c r="AT194" s="202" t="s">
        <v>146</v>
      </c>
      <c r="AU194" s="202" t="s">
        <v>92</v>
      </c>
      <c r="AV194" s="13" t="s">
        <v>92</v>
      </c>
      <c r="AW194" s="13" t="s">
        <v>42</v>
      </c>
      <c r="AX194" s="13" t="s">
        <v>82</v>
      </c>
      <c r="AY194" s="202" t="s">
        <v>135</v>
      </c>
    </row>
    <row r="195" spans="1:65" s="13" customFormat="1" ht="11.25">
      <c r="B195" s="191"/>
      <c r="C195" s="192"/>
      <c r="D195" s="193" t="s">
        <v>146</v>
      </c>
      <c r="E195" s="194" t="s">
        <v>44</v>
      </c>
      <c r="F195" s="195" t="s">
        <v>255</v>
      </c>
      <c r="G195" s="192"/>
      <c r="H195" s="196">
        <v>2</v>
      </c>
      <c r="I195" s="197"/>
      <c r="J195" s="192"/>
      <c r="K195" s="192"/>
      <c r="L195" s="198"/>
      <c r="M195" s="199"/>
      <c r="N195" s="200"/>
      <c r="O195" s="200"/>
      <c r="P195" s="200"/>
      <c r="Q195" s="200"/>
      <c r="R195" s="200"/>
      <c r="S195" s="200"/>
      <c r="T195" s="201"/>
      <c r="AT195" s="202" t="s">
        <v>146</v>
      </c>
      <c r="AU195" s="202" t="s">
        <v>92</v>
      </c>
      <c r="AV195" s="13" t="s">
        <v>92</v>
      </c>
      <c r="AW195" s="13" t="s">
        <v>42</v>
      </c>
      <c r="AX195" s="13" t="s">
        <v>82</v>
      </c>
      <c r="AY195" s="202" t="s">
        <v>135</v>
      </c>
    </row>
    <row r="196" spans="1:65" s="13" customFormat="1" ht="11.25">
      <c r="B196" s="191"/>
      <c r="C196" s="192"/>
      <c r="D196" s="193" t="s">
        <v>146</v>
      </c>
      <c r="E196" s="194" t="s">
        <v>44</v>
      </c>
      <c r="F196" s="195" t="s">
        <v>256</v>
      </c>
      <c r="G196" s="192"/>
      <c r="H196" s="196">
        <v>1</v>
      </c>
      <c r="I196" s="197"/>
      <c r="J196" s="192"/>
      <c r="K196" s="192"/>
      <c r="L196" s="198"/>
      <c r="M196" s="199"/>
      <c r="N196" s="200"/>
      <c r="O196" s="200"/>
      <c r="P196" s="200"/>
      <c r="Q196" s="200"/>
      <c r="R196" s="200"/>
      <c r="S196" s="200"/>
      <c r="T196" s="201"/>
      <c r="AT196" s="202" t="s">
        <v>146</v>
      </c>
      <c r="AU196" s="202" t="s">
        <v>92</v>
      </c>
      <c r="AV196" s="13" t="s">
        <v>92</v>
      </c>
      <c r="AW196" s="13" t="s">
        <v>42</v>
      </c>
      <c r="AX196" s="13" t="s">
        <v>82</v>
      </c>
      <c r="AY196" s="202" t="s">
        <v>135</v>
      </c>
    </row>
    <row r="197" spans="1:65" s="13" customFormat="1" ht="11.25">
      <c r="B197" s="191"/>
      <c r="C197" s="192"/>
      <c r="D197" s="193" t="s">
        <v>146</v>
      </c>
      <c r="E197" s="194" t="s">
        <v>44</v>
      </c>
      <c r="F197" s="195" t="s">
        <v>257</v>
      </c>
      <c r="G197" s="192"/>
      <c r="H197" s="196">
        <v>2</v>
      </c>
      <c r="I197" s="197"/>
      <c r="J197" s="192"/>
      <c r="K197" s="192"/>
      <c r="L197" s="198"/>
      <c r="M197" s="199"/>
      <c r="N197" s="200"/>
      <c r="O197" s="200"/>
      <c r="P197" s="200"/>
      <c r="Q197" s="200"/>
      <c r="R197" s="200"/>
      <c r="S197" s="200"/>
      <c r="T197" s="201"/>
      <c r="AT197" s="202" t="s">
        <v>146</v>
      </c>
      <c r="AU197" s="202" t="s">
        <v>92</v>
      </c>
      <c r="AV197" s="13" t="s">
        <v>92</v>
      </c>
      <c r="AW197" s="13" t="s">
        <v>42</v>
      </c>
      <c r="AX197" s="13" t="s">
        <v>82</v>
      </c>
      <c r="AY197" s="202" t="s">
        <v>135</v>
      </c>
    </row>
    <row r="198" spans="1:65" s="14" customFormat="1" ht="11.25">
      <c r="B198" s="203"/>
      <c r="C198" s="204"/>
      <c r="D198" s="193" t="s">
        <v>146</v>
      </c>
      <c r="E198" s="205" t="s">
        <v>44</v>
      </c>
      <c r="F198" s="206" t="s">
        <v>159</v>
      </c>
      <c r="G198" s="204"/>
      <c r="H198" s="207">
        <v>34</v>
      </c>
      <c r="I198" s="208"/>
      <c r="J198" s="204"/>
      <c r="K198" s="204"/>
      <c r="L198" s="209"/>
      <c r="M198" s="210"/>
      <c r="N198" s="211"/>
      <c r="O198" s="211"/>
      <c r="P198" s="211"/>
      <c r="Q198" s="211"/>
      <c r="R198" s="211"/>
      <c r="S198" s="211"/>
      <c r="T198" s="212"/>
      <c r="AT198" s="213" t="s">
        <v>146</v>
      </c>
      <c r="AU198" s="213" t="s">
        <v>92</v>
      </c>
      <c r="AV198" s="14" t="s">
        <v>142</v>
      </c>
      <c r="AW198" s="14" t="s">
        <v>42</v>
      </c>
      <c r="AX198" s="14" t="s">
        <v>90</v>
      </c>
      <c r="AY198" s="213" t="s">
        <v>135</v>
      </c>
    </row>
    <row r="199" spans="1:65" s="2" customFormat="1" ht="24.2" customHeight="1">
      <c r="A199" s="36"/>
      <c r="B199" s="37"/>
      <c r="C199" s="172" t="s">
        <v>258</v>
      </c>
      <c r="D199" s="172" t="s">
        <v>138</v>
      </c>
      <c r="E199" s="173" t="s">
        <v>259</v>
      </c>
      <c r="F199" s="174" t="s">
        <v>260</v>
      </c>
      <c r="G199" s="175" t="s">
        <v>168</v>
      </c>
      <c r="H199" s="176">
        <v>1321.385</v>
      </c>
      <c r="I199" s="177"/>
      <c r="J199" s="178">
        <f>ROUND(I199*H199,2)</f>
        <v>0</v>
      </c>
      <c r="K199" s="179"/>
      <c r="L199" s="41"/>
      <c r="M199" s="180" t="s">
        <v>44</v>
      </c>
      <c r="N199" s="181" t="s">
        <v>53</v>
      </c>
      <c r="O199" s="66"/>
      <c r="P199" s="182">
        <f>O199*H199</f>
        <v>0</v>
      </c>
      <c r="Q199" s="182">
        <v>5.7000000000000002E-3</v>
      </c>
      <c r="R199" s="182">
        <f>Q199*H199</f>
        <v>7.5318944999999999</v>
      </c>
      <c r="S199" s="182">
        <v>0</v>
      </c>
      <c r="T199" s="183">
        <f>S199*H199</f>
        <v>0</v>
      </c>
      <c r="U199" s="36"/>
      <c r="V199" s="36"/>
      <c r="W199" s="36"/>
      <c r="X199" s="36"/>
      <c r="Y199" s="36"/>
      <c r="Z199" s="36"/>
      <c r="AA199" s="36"/>
      <c r="AB199" s="36"/>
      <c r="AC199" s="36"/>
      <c r="AD199" s="36"/>
      <c r="AE199" s="36"/>
      <c r="AR199" s="184" t="s">
        <v>142</v>
      </c>
      <c r="AT199" s="184" t="s">
        <v>138</v>
      </c>
      <c r="AU199" s="184" t="s">
        <v>92</v>
      </c>
      <c r="AY199" s="18" t="s">
        <v>135</v>
      </c>
      <c r="BE199" s="185">
        <f>IF(N199="základní",J199,0)</f>
        <v>0</v>
      </c>
      <c r="BF199" s="185">
        <f>IF(N199="snížená",J199,0)</f>
        <v>0</v>
      </c>
      <c r="BG199" s="185">
        <f>IF(N199="zákl. přenesená",J199,0)</f>
        <v>0</v>
      </c>
      <c r="BH199" s="185">
        <f>IF(N199="sníž. přenesená",J199,0)</f>
        <v>0</v>
      </c>
      <c r="BI199" s="185">
        <f>IF(N199="nulová",J199,0)</f>
        <v>0</v>
      </c>
      <c r="BJ199" s="18" t="s">
        <v>90</v>
      </c>
      <c r="BK199" s="185">
        <f>ROUND(I199*H199,2)</f>
        <v>0</v>
      </c>
      <c r="BL199" s="18" t="s">
        <v>142</v>
      </c>
      <c r="BM199" s="184" t="s">
        <v>261</v>
      </c>
    </row>
    <row r="200" spans="1:65" s="2" customFormat="1" ht="11.25">
      <c r="A200" s="36"/>
      <c r="B200" s="37"/>
      <c r="C200" s="38"/>
      <c r="D200" s="186" t="s">
        <v>144</v>
      </c>
      <c r="E200" s="38"/>
      <c r="F200" s="187" t="s">
        <v>262</v>
      </c>
      <c r="G200" s="38"/>
      <c r="H200" s="38"/>
      <c r="I200" s="188"/>
      <c r="J200" s="38"/>
      <c r="K200" s="38"/>
      <c r="L200" s="41"/>
      <c r="M200" s="189"/>
      <c r="N200" s="190"/>
      <c r="O200" s="66"/>
      <c r="P200" s="66"/>
      <c r="Q200" s="66"/>
      <c r="R200" s="66"/>
      <c r="S200" s="66"/>
      <c r="T200" s="67"/>
      <c r="U200" s="36"/>
      <c r="V200" s="36"/>
      <c r="W200" s="36"/>
      <c r="X200" s="36"/>
      <c r="Y200" s="36"/>
      <c r="Z200" s="36"/>
      <c r="AA200" s="36"/>
      <c r="AB200" s="36"/>
      <c r="AC200" s="36"/>
      <c r="AD200" s="36"/>
      <c r="AE200" s="36"/>
      <c r="AT200" s="18" t="s">
        <v>144</v>
      </c>
      <c r="AU200" s="18" t="s">
        <v>92</v>
      </c>
    </row>
    <row r="201" spans="1:65" s="15" customFormat="1" ht="11.25">
      <c r="B201" s="214"/>
      <c r="C201" s="215"/>
      <c r="D201" s="193" t="s">
        <v>146</v>
      </c>
      <c r="E201" s="216" t="s">
        <v>44</v>
      </c>
      <c r="F201" s="217" t="s">
        <v>185</v>
      </c>
      <c r="G201" s="215"/>
      <c r="H201" s="216" t="s">
        <v>44</v>
      </c>
      <c r="I201" s="218"/>
      <c r="J201" s="215"/>
      <c r="K201" s="215"/>
      <c r="L201" s="219"/>
      <c r="M201" s="220"/>
      <c r="N201" s="221"/>
      <c r="O201" s="221"/>
      <c r="P201" s="221"/>
      <c r="Q201" s="221"/>
      <c r="R201" s="221"/>
      <c r="S201" s="221"/>
      <c r="T201" s="222"/>
      <c r="AT201" s="223" t="s">
        <v>146</v>
      </c>
      <c r="AU201" s="223" t="s">
        <v>92</v>
      </c>
      <c r="AV201" s="15" t="s">
        <v>90</v>
      </c>
      <c r="AW201" s="15" t="s">
        <v>42</v>
      </c>
      <c r="AX201" s="15" t="s">
        <v>82</v>
      </c>
      <c r="AY201" s="223" t="s">
        <v>135</v>
      </c>
    </row>
    <row r="202" spans="1:65" s="15" customFormat="1" ht="11.25">
      <c r="B202" s="214"/>
      <c r="C202" s="215"/>
      <c r="D202" s="193" t="s">
        <v>146</v>
      </c>
      <c r="E202" s="216" t="s">
        <v>44</v>
      </c>
      <c r="F202" s="217" t="s">
        <v>263</v>
      </c>
      <c r="G202" s="215"/>
      <c r="H202" s="216" t="s">
        <v>44</v>
      </c>
      <c r="I202" s="218"/>
      <c r="J202" s="215"/>
      <c r="K202" s="215"/>
      <c r="L202" s="219"/>
      <c r="M202" s="220"/>
      <c r="N202" s="221"/>
      <c r="O202" s="221"/>
      <c r="P202" s="221"/>
      <c r="Q202" s="221"/>
      <c r="R202" s="221"/>
      <c r="S202" s="221"/>
      <c r="T202" s="222"/>
      <c r="AT202" s="223" t="s">
        <v>146</v>
      </c>
      <c r="AU202" s="223" t="s">
        <v>92</v>
      </c>
      <c r="AV202" s="15" t="s">
        <v>90</v>
      </c>
      <c r="AW202" s="15" t="s">
        <v>42</v>
      </c>
      <c r="AX202" s="15" t="s">
        <v>82</v>
      </c>
      <c r="AY202" s="223" t="s">
        <v>135</v>
      </c>
    </row>
    <row r="203" spans="1:65" s="13" customFormat="1" ht="11.25">
      <c r="B203" s="191"/>
      <c r="C203" s="192"/>
      <c r="D203" s="193" t="s">
        <v>146</v>
      </c>
      <c r="E203" s="194" t="s">
        <v>44</v>
      </c>
      <c r="F203" s="195" t="s">
        <v>264</v>
      </c>
      <c r="G203" s="192"/>
      <c r="H203" s="196">
        <v>243.27</v>
      </c>
      <c r="I203" s="197"/>
      <c r="J203" s="192"/>
      <c r="K203" s="192"/>
      <c r="L203" s="198"/>
      <c r="M203" s="199"/>
      <c r="N203" s="200"/>
      <c r="O203" s="200"/>
      <c r="P203" s="200"/>
      <c r="Q203" s="200"/>
      <c r="R203" s="200"/>
      <c r="S203" s="200"/>
      <c r="T203" s="201"/>
      <c r="AT203" s="202" t="s">
        <v>146</v>
      </c>
      <c r="AU203" s="202" t="s">
        <v>92</v>
      </c>
      <c r="AV203" s="13" t="s">
        <v>92</v>
      </c>
      <c r="AW203" s="13" t="s">
        <v>42</v>
      </c>
      <c r="AX203" s="13" t="s">
        <v>82</v>
      </c>
      <c r="AY203" s="202" t="s">
        <v>135</v>
      </c>
    </row>
    <row r="204" spans="1:65" s="13" customFormat="1" ht="11.25">
      <c r="B204" s="191"/>
      <c r="C204" s="192"/>
      <c r="D204" s="193" t="s">
        <v>146</v>
      </c>
      <c r="E204" s="194" t="s">
        <v>44</v>
      </c>
      <c r="F204" s="195" t="s">
        <v>265</v>
      </c>
      <c r="G204" s="192"/>
      <c r="H204" s="196">
        <v>-26.989000000000001</v>
      </c>
      <c r="I204" s="197"/>
      <c r="J204" s="192"/>
      <c r="K204" s="192"/>
      <c r="L204" s="198"/>
      <c r="M204" s="199"/>
      <c r="N204" s="200"/>
      <c r="O204" s="200"/>
      <c r="P204" s="200"/>
      <c r="Q204" s="200"/>
      <c r="R204" s="200"/>
      <c r="S204" s="200"/>
      <c r="T204" s="201"/>
      <c r="AT204" s="202" t="s">
        <v>146</v>
      </c>
      <c r="AU204" s="202" t="s">
        <v>92</v>
      </c>
      <c r="AV204" s="13" t="s">
        <v>92</v>
      </c>
      <c r="AW204" s="13" t="s">
        <v>42</v>
      </c>
      <c r="AX204" s="13" t="s">
        <v>82</v>
      </c>
      <c r="AY204" s="202" t="s">
        <v>135</v>
      </c>
    </row>
    <row r="205" spans="1:65" s="15" customFormat="1" ht="11.25">
      <c r="B205" s="214"/>
      <c r="C205" s="215"/>
      <c r="D205" s="193" t="s">
        <v>146</v>
      </c>
      <c r="E205" s="216" t="s">
        <v>44</v>
      </c>
      <c r="F205" s="217" t="s">
        <v>266</v>
      </c>
      <c r="G205" s="215"/>
      <c r="H205" s="216" t="s">
        <v>44</v>
      </c>
      <c r="I205" s="218"/>
      <c r="J205" s="215"/>
      <c r="K205" s="215"/>
      <c r="L205" s="219"/>
      <c r="M205" s="220"/>
      <c r="N205" s="221"/>
      <c r="O205" s="221"/>
      <c r="P205" s="221"/>
      <c r="Q205" s="221"/>
      <c r="R205" s="221"/>
      <c r="S205" s="221"/>
      <c r="T205" s="222"/>
      <c r="AT205" s="223" t="s">
        <v>146</v>
      </c>
      <c r="AU205" s="223" t="s">
        <v>92</v>
      </c>
      <c r="AV205" s="15" t="s">
        <v>90</v>
      </c>
      <c r="AW205" s="15" t="s">
        <v>42</v>
      </c>
      <c r="AX205" s="15" t="s">
        <v>82</v>
      </c>
      <c r="AY205" s="223" t="s">
        <v>135</v>
      </c>
    </row>
    <row r="206" spans="1:65" s="13" customFormat="1" ht="11.25">
      <c r="B206" s="191"/>
      <c r="C206" s="192"/>
      <c r="D206" s="193" t="s">
        <v>146</v>
      </c>
      <c r="E206" s="194" t="s">
        <v>44</v>
      </c>
      <c r="F206" s="195" t="s">
        <v>267</v>
      </c>
      <c r="G206" s="192"/>
      <c r="H206" s="196">
        <v>47.588000000000001</v>
      </c>
      <c r="I206" s="197"/>
      <c r="J206" s="192"/>
      <c r="K206" s="192"/>
      <c r="L206" s="198"/>
      <c r="M206" s="199"/>
      <c r="N206" s="200"/>
      <c r="O206" s="200"/>
      <c r="P206" s="200"/>
      <c r="Q206" s="200"/>
      <c r="R206" s="200"/>
      <c r="S206" s="200"/>
      <c r="T206" s="201"/>
      <c r="AT206" s="202" t="s">
        <v>146</v>
      </c>
      <c r="AU206" s="202" t="s">
        <v>92</v>
      </c>
      <c r="AV206" s="13" t="s">
        <v>92</v>
      </c>
      <c r="AW206" s="13" t="s">
        <v>42</v>
      </c>
      <c r="AX206" s="13" t="s">
        <v>82</v>
      </c>
      <c r="AY206" s="202" t="s">
        <v>135</v>
      </c>
    </row>
    <row r="207" spans="1:65" s="15" customFormat="1" ht="11.25">
      <c r="B207" s="214"/>
      <c r="C207" s="215"/>
      <c r="D207" s="193" t="s">
        <v>146</v>
      </c>
      <c r="E207" s="216" t="s">
        <v>44</v>
      </c>
      <c r="F207" s="217" t="s">
        <v>268</v>
      </c>
      <c r="G207" s="215"/>
      <c r="H207" s="216" t="s">
        <v>44</v>
      </c>
      <c r="I207" s="218"/>
      <c r="J207" s="215"/>
      <c r="K207" s="215"/>
      <c r="L207" s="219"/>
      <c r="M207" s="220"/>
      <c r="N207" s="221"/>
      <c r="O207" s="221"/>
      <c r="P207" s="221"/>
      <c r="Q207" s="221"/>
      <c r="R207" s="221"/>
      <c r="S207" s="221"/>
      <c r="T207" s="222"/>
      <c r="AT207" s="223" t="s">
        <v>146</v>
      </c>
      <c r="AU207" s="223" t="s">
        <v>92</v>
      </c>
      <c r="AV207" s="15" t="s">
        <v>90</v>
      </c>
      <c r="AW207" s="15" t="s">
        <v>42</v>
      </c>
      <c r="AX207" s="15" t="s">
        <v>82</v>
      </c>
      <c r="AY207" s="223" t="s">
        <v>135</v>
      </c>
    </row>
    <row r="208" spans="1:65" s="13" customFormat="1" ht="11.25">
      <c r="B208" s="191"/>
      <c r="C208" s="192"/>
      <c r="D208" s="193" t="s">
        <v>146</v>
      </c>
      <c r="E208" s="194" t="s">
        <v>44</v>
      </c>
      <c r="F208" s="195" t="s">
        <v>269</v>
      </c>
      <c r="G208" s="192"/>
      <c r="H208" s="196">
        <v>41.06</v>
      </c>
      <c r="I208" s="197"/>
      <c r="J208" s="192"/>
      <c r="K208" s="192"/>
      <c r="L208" s="198"/>
      <c r="M208" s="199"/>
      <c r="N208" s="200"/>
      <c r="O208" s="200"/>
      <c r="P208" s="200"/>
      <c r="Q208" s="200"/>
      <c r="R208" s="200"/>
      <c r="S208" s="200"/>
      <c r="T208" s="201"/>
      <c r="AT208" s="202" t="s">
        <v>146</v>
      </c>
      <c r="AU208" s="202" t="s">
        <v>92</v>
      </c>
      <c r="AV208" s="13" t="s">
        <v>92</v>
      </c>
      <c r="AW208" s="13" t="s">
        <v>42</v>
      </c>
      <c r="AX208" s="13" t="s">
        <v>82</v>
      </c>
      <c r="AY208" s="202" t="s">
        <v>135</v>
      </c>
    </row>
    <row r="209" spans="2:51" s="13" customFormat="1" ht="11.25">
      <c r="B209" s="191"/>
      <c r="C209" s="192"/>
      <c r="D209" s="193" t="s">
        <v>146</v>
      </c>
      <c r="E209" s="194" t="s">
        <v>44</v>
      </c>
      <c r="F209" s="195" t="s">
        <v>270</v>
      </c>
      <c r="G209" s="192"/>
      <c r="H209" s="196">
        <v>-4.3</v>
      </c>
      <c r="I209" s="197"/>
      <c r="J209" s="192"/>
      <c r="K209" s="192"/>
      <c r="L209" s="198"/>
      <c r="M209" s="199"/>
      <c r="N209" s="200"/>
      <c r="O209" s="200"/>
      <c r="P209" s="200"/>
      <c r="Q209" s="200"/>
      <c r="R209" s="200"/>
      <c r="S209" s="200"/>
      <c r="T209" s="201"/>
      <c r="AT209" s="202" t="s">
        <v>146</v>
      </c>
      <c r="AU209" s="202" t="s">
        <v>92</v>
      </c>
      <c r="AV209" s="13" t="s">
        <v>92</v>
      </c>
      <c r="AW209" s="13" t="s">
        <v>42</v>
      </c>
      <c r="AX209" s="13" t="s">
        <v>82</v>
      </c>
      <c r="AY209" s="202" t="s">
        <v>135</v>
      </c>
    </row>
    <row r="210" spans="2:51" s="15" customFormat="1" ht="11.25">
      <c r="B210" s="214"/>
      <c r="C210" s="215"/>
      <c r="D210" s="193" t="s">
        <v>146</v>
      </c>
      <c r="E210" s="216" t="s">
        <v>44</v>
      </c>
      <c r="F210" s="217" t="s">
        <v>271</v>
      </c>
      <c r="G210" s="215"/>
      <c r="H210" s="216" t="s">
        <v>44</v>
      </c>
      <c r="I210" s="218"/>
      <c r="J210" s="215"/>
      <c r="K210" s="215"/>
      <c r="L210" s="219"/>
      <c r="M210" s="220"/>
      <c r="N210" s="221"/>
      <c r="O210" s="221"/>
      <c r="P210" s="221"/>
      <c r="Q210" s="221"/>
      <c r="R210" s="221"/>
      <c r="S210" s="221"/>
      <c r="T210" s="222"/>
      <c r="AT210" s="223" t="s">
        <v>146</v>
      </c>
      <c r="AU210" s="223" t="s">
        <v>92</v>
      </c>
      <c r="AV210" s="15" t="s">
        <v>90</v>
      </c>
      <c r="AW210" s="15" t="s">
        <v>42</v>
      </c>
      <c r="AX210" s="15" t="s">
        <v>82</v>
      </c>
      <c r="AY210" s="223" t="s">
        <v>135</v>
      </c>
    </row>
    <row r="211" spans="2:51" s="13" customFormat="1" ht="11.25">
      <c r="B211" s="191"/>
      <c r="C211" s="192"/>
      <c r="D211" s="193" t="s">
        <v>146</v>
      </c>
      <c r="E211" s="194" t="s">
        <v>44</v>
      </c>
      <c r="F211" s="195" t="s">
        <v>272</v>
      </c>
      <c r="G211" s="192"/>
      <c r="H211" s="196">
        <v>36.76</v>
      </c>
      <c r="I211" s="197"/>
      <c r="J211" s="192"/>
      <c r="K211" s="192"/>
      <c r="L211" s="198"/>
      <c r="M211" s="199"/>
      <c r="N211" s="200"/>
      <c r="O211" s="200"/>
      <c r="P211" s="200"/>
      <c r="Q211" s="200"/>
      <c r="R211" s="200"/>
      <c r="S211" s="200"/>
      <c r="T211" s="201"/>
      <c r="AT211" s="202" t="s">
        <v>146</v>
      </c>
      <c r="AU211" s="202" t="s">
        <v>92</v>
      </c>
      <c r="AV211" s="13" t="s">
        <v>92</v>
      </c>
      <c r="AW211" s="13" t="s">
        <v>42</v>
      </c>
      <c r="AX211" s="13" t="s">
        <v>82</v>
      </c>
      <c r="AY211" s="202" t="s">
        <v>135</v>
      </c>
    </row>
    <row r="212" spans="2:51" s="15" customFormat="1" ht="11.25">
      <c r="B212" s="214"/>
      <c r="C212" s="215"/>
      <c r="D212" s="193" t="s">
        <v>146</v>
      </c>
      <c r="E212" s="216" t="s">
        <v>44</v>
      </c>
      <c r="F212" s="217" t="s">
        <v>273</v>
      </c>
      <c r="G212" s="215"/>
      <c r="H212" s="216" t="s">
        <v>44</v>
      </c>
      <c r="I212" s="218"/>
      <c r="J212" s="215"/>
      <c r="K212" s="215"/>
      <c r="L212" s="219"/>
      <c r="M212" s="220"/>
      <c r="N212" s="221"/>
      <c r="O212" s="221"/>
      <c r="P212" s="221"/>
      <c r="Q212" s="221"/>
      <c r="R212" s="221"/>
      <c r="S212" s="221"/>
      <c r="T212" s="222"/>
      <c r="AT212" s="223" t="s">
        <v>146</v>
      </c>
      <c r="AU212" s="223" t="s">
        <v>92</v>
      </c>
      <c r="AV212" s="15" t="s">
        <v>90</v>
      </c>
      <c r="AW212" s="15" t="s">
        <v>42</v>
      </c>
      <c r="AX212" s="15" t="s">
        <v>82</v>
      </c>
      <c r="AY212" s="223" t="s">
        <v>135</v>
      </c>
    </row>
    <row r="213" spans="2:51" s="13" customFormat="1" ht="11.25">
      <c r="B213" s="191"/>
      <c r="C213" s="192"/>
      <c r="D213" s="193" t="s">
        <v>146</v>
      </c>
      <c r="E213" s="194" t="s">
        <v>44</v>
      </c>
      <c r="F213" s="195" t="s">
        <v>274</v>
      </c>
      <c r="G213" s="192"/>
      <c r="H213" s="196">
        <v>9.24</v>
      </c>
      <c r="I213" s="197"/>
      <c r="J213" s="192"/>
      <c r="K213" s="192"/>
      <c r="L213" s="198"/>
      <c r="M213" s="199"/>
      <c r="N213" s="200"/>
      <c r="O213" s="200"/>
      <c r="P213" s="200"/>
      <c r="Q213" s="200"/>
      <c r="R213" s="200"/>
      <c r="S213" s="200"/>
      <c r="T213" s="201"/>
      <c r="AT213" s="202" t="s">
        <v>146</v>
      </c>
      <c r="AU213" s="202" t="s">
        <v>92</v>
      </c>
      <c r="AV213" s="13" t="s">
        <v>92</v>
      </c>
      <c r="AW213" s="13" t="s">
        <v>42</v>
      </c>
      <c r="AX213" s="13" t="s">
        <v>82</v>
      </c>
      <c r="AY213" s="202" t="s">
        <v>135</v>
      </c>
    </row>
    <row r="214" spans="2:51" s="13" customFormat="1" ht="11.25">
      <c r="B214" s="191"/>
      <c r="C214" s="192"/>
      <c r="D214" s="193" t="s">
        <v>146</v>
      </c>
      <c r="E214" s="194" t="s">
        <v>44</v>
      </c>
      <c r="F214" s="195" t="s">
        <v>275</v>
      </c>
      <c r="G214" s="192"/>
      <c r="H214" s="196">
        <v>9.24</v>
      </c>
      <c r="I214" s="197"/>
      <c r="J214" s="192"/>
      <c r="K214" s="192"/>
      <c r="L214" s="198"/>
      <c r="M214" s="199"/>
      <c r="N214" s="200"/>
      <c r="O214" s="200"/>
      <c r="P214" s="200"/>
      <c r="Q214" s="200"/>
      <c r="R214" s="200"/>
      <c r="S214" s="200"/>
      <c r="T214" s="201"/>
      <c r="AT214" s="202" t="s">
        <v>146</v>
      </c>
      <c r="AU214" s="202" t="s">
        <v>92</v>
      </c>
      <c r="AV214" s="13" t="s">
        <v>92</v>
      </c>
      <c r="AW214" s="13" t="s">
        <v>42</v>
      </c>
      <c r="AX214" s="13" t="s">
        <v>82</v>
      </c>
      <c r="AY214" s="202" t="s">
        <v>135</v>
      </c>
    </row>
    <row r="215" spans="2:51" s="13" customFormat="1" ht="11.25">
      <c r="B215" s="191"/>
      <c r="C215" s="192"/>
      <c r="D215" s="193" t="s">
        <v>146</v>
      </c>
      <c r="E215" s="194" t="s">
        <v>44</v>
      </c>
      <c r="F215" s="195" t="s">
        <v>276</v>
      </c>
      <c r="G215" s="192"/>
      <c r="H215" s="196">
        <v>9.24</v>
      </c>
      <c r="I215" s="197"/>
      <c r="J215" s="192"/>
      <c r="K215" s="192"/>
      <c r="L215" s="198"/>
      <c r="M215" s="199"/>
      <c r="N215" s="200"/>
      <c r="O215" s="200"/>
      <c r="P215" s="200"/>
      <c r="Q215" s="200"/>
      <c r="R215" s="200"/>
      <c r="S215" s="200"/>
      <c r="T215" s="201"/>
      <c r="AT215" s="202" t="s">
        <v>146</v>
      </c>
      <c r="AU215" s="202" t="s">
        <v>92</v>
      </c>
      <c r="AV215" s="13" t="s">
        <v>92</v>
      </c>
      <c r="AW215" s="13" t="s">
        <v>42</v>
      </c>
      <c r="AX215" s="13" t="s">
        <v>82</v>
      </c>
      <c r="AY215" s="202" t="s">
        <v>135</v>
      </c>
    </row>
    <row r="216" spans="2:51" s="13" customFormat="1" ht="11.25">
      <c r="B216" s="191"/>
      <c r="C216" s="192"/>
      <c r="D216" s="193" t="s">
        <v>146</v>
      </c>
      <c r="E216" s="194" t="s">
        <v>44</v>
      </c>
      <c r="F216" s="195" t="s">
        <v>277</v>
      </c>
      <c r="G216" s="192"/>
      <c r="H216" s="196">
        <v>9.24</v>
      </c>
      <c r="I216" s="197"/>
      <c r="J216" s="192"/>
      <c r="K216" s="192"/>
      <c r="L216" s="198"/>
      <c r="M216" s="199"/>
      <c r="N216" s="200"/>
      <c r="O216" s="200"/>
      <c r="P216" s="200"/>
      <c r="Q216" s="200"/>
      <c r="R216" s="200"/>
      <c r="S216" s="200"/>
      <c r="T216" s="201"/>
      <c r="AT216" s="202" t="s">
        <v>146</v>
      </c>
      <c r="AU216" s="202" t="s">
        <v>92</v>
      </c>
      <c r="AV216" s="13" t="s">
        <v>92</v>
      </c>
      <c r="AW216" s="13" t="s">
        <v>42</v>
      </c>
      <c r="AX216" s="13" t="s">
        <v>82</v>
      </c>
      <c r="AY216" s="202" t="s">
        <v>135</v>
      </c>
    </row>
    <row r="217" spans="2:51" s="13" customFormat="1" ht="11.25">
      <c r="B217" s="191"/>
      <c r="C217" s="192"/>
      <c r="D217" s="193" t="s">
        <v>146</v>
      </c>
      <c r="E217" s="194" t="s">
        <v>44</v>
      </c>
      <c r="F217" s="195" t="s">
        <v>278</v>
      </c>
      <c r="G217" s="192"/>
      <c r="H217" s="196">
        <v>9.24</v>
      </c>
      <c r="I217" s="197"/>
      <c r="J217" s="192"/>
      <c r="K217" s="192"/>
      <c r="L217" s="198"/>
      <c r="M217" s="199"/>
      <c r="N217" s="200"/>
      <c r="O217" s="200"/>
      <c r="P217" s="200"/>
      <c r="Q217" s="200"/>
      <c r="R217" s="200"/>
      <c r="S217" s="200"/>
      <c r="T217" s="201"/>
      <c r="AT217" s="202" t="s">
        <v>146</v>
      </c>
      <c r="AU217" s="202" t="s">
        <v>92</v>
      </c>
      <c r="AV217" s="13" t="s">
        <v>92</v>
      </c>
      <c r="AW217" s="13" t="s">
        <v>42</v>
      </c>
      <c r="AX217" s="13" t="s">
        <v>82</v>
      </c>
      <c r="AY217" s="202" t="s">
        <v>135</v>
      </c>
    </row>
    <row r="218" spans="2:51" s="15" customFormat="1" ht="11.25">
      <c r="B218" s="214"/>
      <c r="C218" s="215"/>
      <c r="D218" s="193" t="s">
        <v>146</v>
      </c>
      <c r="E218" s="216" t="s">
        <v>44</v>
      </c>
      <c r="F218" s="217" t="s">
        <v>279</v>
      </c>
      <c r="G218" s="215"/>
      <c r="H218" s="216" t="s">
        <v>44</v>
      </c>
      <c r="I218" s="218"/>
      <c r="J218" s="215"/>
      <c r="K218" s="215"/>
      <c r="L218" s="219"/>
      <c r="M218" s="220"/>
      <c r="N218" s="221"/>
      <c r="O218" s="221"/>
      <c r="P218" s="221"/>
      <c r="Q218" s="221"/>
      <c r="R218" s="221"/>
      <c r="S218" s="221"/>
      <c r="T218" s="222"/>
      <c r="AT218" s="223" t="s">
        <v>146</v>
      </c>
      <c r="AU218" s="223" t="s">
        <v>92</v>
      </c>
      <c r="AV218" s="15" t="s">
        <v>90</v>
      </c>
      <c r="AW218" s="15" t="s">
        <v>42</v>
      </c>
      <c r="AX218" s="15" t="s">
        <v>82</v>
      </c>
      <c r="AY218" s="223" t="s">
        <v>135</v>
      </c>
    </row>
    <row r="219" spans="2:51" s="13" customFormat="1" ht="11.25">
      <c r="B219" s="191"/>
      <c r="C219" s="192"/>
      <c r="D219" s="193" t="s">
        <v>146</v>
      </c>
      <c r="E219" s="194" t="s">
        <v>44</v>
      </c>
      <c r="F219" s="195" t="s">
        <v>280</v>
      </c>
      <c r="G219" s="192"/>
      <c r="H219" s="196">
        <v>63.398000000000003</v>
      </c>
      <c r="I219" s="197"/>
      <c r="J219" s="192"/>
      <c r="K219" s="192"/>
      <c r="L219" s="198"/>
      <c r="M219" s="199"/>
      <c r="N219" s="200"/>
      <c r="O219" s="200"/>
      <c r="P219" s="200"/>
      <c r="Q219" s="200"/>
      <c r="R219" s="200"/>
      <c r="S219" s="200"/>
      <c r="T219" s="201"/>
      <c r="AT219" s="202" t="s">
        <v>146</v>
      </c>
      <c r="AU219" s="202" t="s">
        <v>92</v>
      </c>
      <c r="AV219" s="13" t="s">
        <v>92</v>
      </c>
      <c r="AW219" s="13" t="s">
        <v>42</v>
      </c>
      <c r="AX219" s="13" t="s">
        <v>82</v>
      </c>
      <c r="AY219" s="202" t="s">
        <v>135</v>
      </c>
    </row>
    <row r="220" spans="2:51" s="13" customFormat="1" ht="11.25">
      <c r="B220" s="191"/>
      <c r="C220" s="192"/>
      <c r="D220" s="193" t="s">
        <v>146</v>
      </c>
      <c r="E220" s="194" t="s">
        <v>44</v>
      </c>
      <c r="F220" s="195" t="s">
        <v>281</v>
      </c>
      <c r="G220" s="192"/>
      <c r="H220" s="196">
        <v>-4.3</v>
      </c>
      <c r="I220" s="197"/>
      <c r="J220" s="192"/>
      <c r="K220" s="192"/>
      <c r="L220" s="198"/>
      <c r="M220" s="199"/>
      <c r="N220" s="200"/>
      <c r="O220" s="200"/>
      <c r="P220" s="200"/>
      <c r="Q220" s="200"/>
      <c r="R220" s="200"/>
      <c r="S220" s="200"/>
      <c r="T220" s="201"/>
      <c r="AT220" s="202" t="s">
        <v>146</v>
      </c>
      <c r="AU220" s="202" t="s">
        <v>92</v>
      </c>
      <c r="AV220" s="13" t="s">
        <v>92</v>
      </c>
      <c r="AW220" s="13" t="s">
        <v>42</v>
      </c>
      <c r="AX220" s="13" t="s">
        <v>82</v>
      </c>
      <c r="AY220" s="202" t="s">
        <v>135</v>
      </c>
    </row>
    <row r="221" spans="2:51" s="13" customFormat="1" ht="11.25">
      <c r="B221" s="191"/>
      <c r="C221" s="192"/>
      <c r="D221" s="193" t="s">
        <v>146</v>
      </c>
      <c r="E221" s="194" t="s">
        <v>44</v>
      </c>
      <c r="F221" s="195" t="s">
        <v>282</v>
      </c>
      <c r="G221" s="192"/>
      <c r="H221" s="196">
        <v>59.097999999999999</v>
      </c>
      <c r="I221" s="197"/>
      <c r="J221" s="192"/>
      <c r="K221" s="192"/>
      <c r="L221" s="198"/>
      <c r="M221" s="199"/>
      <c r="N221" s="200"/>
      <c r="O221" s="200"/>
      <c r="P221" s="200"/>
      <c r="Q221" s="200"/>
      <c r="R221" s="200"/>
      <c r="S221" s="200"/>
      <c r="T221" s="201"/>
      <c r="AT221" s="202" t="s">
        <v>146</v>
      </c>
      <c r="AU221" s="202" t="s">
        <v>92</v>
      </c>
      <c r="AV221" s="13" t="s">
        <v>92</v>
      </c>
      <c r="AW221" s="13" t="s">
        <v>42</v>
      </c>
      <c r="AX221" s="13" t="s">
        <v>82</v>
      </c>
      <c r="AY221" s="202" t="s">
        <v>135</v>
      </c>
    </row>
    <row r="222" spans="2:51" s="13" customFormat="1" ht="11.25">
      <c r="B222" s="191"/>
      <c r="C222" s="192"/>
      <c r="D222" s="193" t="s">
        <v>146</v>
      </c>
      <c r="E222" s="194" t="s">
        <v>44</v>
      </c>
      <c r="F222" s="195" t="s">
        <v>283</v>
      </c>
      <c r="G222" s="192"/>
      <c r="H222" s="196">
        <v>59.097999999999999</v>
      </c>
      <c r="I222" s="197"/>
      <c r="J222" s="192"/>
      <c r="K222" s="192"/>
      <c r="L222" s="198"/>
      <c r="M222" s="199"/>
      <c r="N222" s="200"/>
      <c r="O222" s="200"/>
      <c r="P222" s="200"/>
      <c r="Q222" s="200"/>
      <c r="R222" s="200"/>
      <c r="S222" s="200"/>
      <c r="T222" s="201"/>
      <c r="AT222" s="202" t="s">
        <v>146</v>
      </c>
      <c r="AU222" s="202" t="s">
        <v>92</v>
      </c>
      <c r="AV222" s="13" t="s">
        <v>92</v>
      </c>
      <c r="AW222" s="13" t="s">
        <v>42</v>
      </c>
      <c r="AX222" s="13" t="s">
        <v>82</v>
      </c>
      <c r="AY222" s="202" t="s">
        <v>135</v>
      </c>
    </row>
    <row r="223" spans="2:51" s="13" customFormat="1" ht="11.25">
      <c r="B223" s="191"/>
      <c r="C223" s="192"/>
      <c r="D223" s="193" t="s">
        <v>146</v>
      </c>
      <c r="E223" s="194" t="s">
        <v>44</v>
      </c>
      <c r="F223" s="195" t="s">
        <v>284</v>
      </c>
      <c r="G223" s="192"/>
      <c r="H223" s="196">
        <v>59.097999999999999</v>
      </c>
      <c r="I223" s="197"/>
      <c r="J223" s="192"/>
      <c r="K223" s="192"/>
      <c r="L223" s="198"/>
      <c r="M223" s="199"/>
      <c r="N223" s="200"/>
      <c r="O223" s="200"/>
      <c r="P223" s="200"/>
      <c r="Q223" s="200"/>
      <c r="R223" s="200"/>
      <c r="S223" s="200"/>
      <c r="T223" s="201"/>
      <c r="AT223" s="202" t="s">
        <v>146</v>
      </c>
      <c r="AU223" s="202" t="s">
        <v>92</v>
      </c>
      <c r="AV223" s="13" t="s">
        <v>92</v>
      </c>
      <c r="AW223" s="13" t="s">
        <v>42</v>
      </c>
      <c r="AX223" s="13" t="s">
        <v>82</v>
      </c>
      <c r="AY223" s="202" t="s">
        <v>135</v>
      </c>
    </row>
    <row r="224" spans="2:51" s="13" customFormat="1" ht="11.25">
      <c r="B224" s="191"/>
      <c r="C224" s="192"/>
      <c r="D224" s="193" t="s">
        <v>146</v>
      </c>
      <c r="E224" s="194" t="s">
        <v>44</v>
      </c>
      <c r="F224" s="195" t="s">
        <v>285</v>
      </c>
      <c r="G224" s="192"/>
      <c r="H224" s="196">
        <v>59.097999999999999</v>
      </c>
      <c r="I224" s="197"/>
      <c r="J224" s="192"/>
      <c r="K224" s="192"/>
      <c r="L224" s="198"/>
      <c r="M224" s="199"/>
      <c r="N224" s="200"/>
      <c r="O224" s="200"/>
      <c r="P224" s="200"/>
      <c r="Q224" s="200"/>
      <c r="R224" s="200"/>
      <c r="S224" s="200"/>
      <c r="T224" s="201"/>
      <c r="AT224" s="202" t="s">
        <v>146</v>
      </c>
      <c r="AU224" s="202" t="s">
        <v>92</v>
      </c>
      <c r="AV224" s="13" t="s">
        <v>92</v>
      </c>
      <c r="AW224" s="13" t="s">
        <v>42</v>
      </c>
      <c r="AX224" s="13" t="s">
        <v>82</v>
      </c>
      <c r="AY224" s="202" t="s">
        <v>135</v>
      </c>
    </row>
    <row r="225" spans="2:51" s="13" customFormat="1" ht="11.25">
      <c r="B225" s="191"/>
      <c r="C225" s="192"/>
      <c r="D225" s="193" t="s">
        <v>146</v>
      </c>
      <c r="E225" s="194" t="s">
        <v>44</v>
      </c>
      <c r="F225" s="195" t="s">
        <v>286</v>
      </c>
      <c r="G225" s="192"/>
      <c r="H225" s="196">
        <v>59.097999999999999</v>
      </c>
      <c r="I225" s="197"/>
      <c r="J225" s="192"/>
      <c r="K225" s="192"/>
      <c r="L225" s="198"/>
      <c r="M225" s="199"/>
      <c r="N225" s="200"/>
      <c r="O225" s="200"/>
      <c r="P225" s="200"/>
      <c r="Q225" s="200"/>
      <c r="R225" s="200"/>
      <c r="S225" s="200"/>
      <c r="T225" s="201"/>
      <c r="AT225" s="202" t="s">
        <v>146</v>
      </c>
      <c r="AU225" s="202" t="s">
        <v>92</v>
      </c>
      <c r="AV225" s="13" t="s">
        <v>92</v>
      </c>
      <c r="AW225" s="13" t="s">
        <v>42</v>
      </c>
      <c r="AX225" s="13" t="s">
        <v>82</v>
      </c>
      <c r="AY225" s="202" t="s">
        <v>135</v>
      </c>
    </row>
    <row r="226" spans="2:51" s="13" customFormat="1" ht="11.25">
      <c r="B226" s="191"/>
      <c r="C226" s="192"/>
      <c r="D226" s="193" t="s">
        <v>146</v>
      </c>
      <c r="E226" s="194" t="s">
        <v>44</v>
      </c>
      <c r="F226" s="195" t="s">
        <v>287</v>
      </c>
      <c r="G226" s="192"/>
      <c r="H226" s="196">
        <v>59.097999999999999</v>
      </c>
      <c r="I226" s="197"/>
      <c r="J226" s="192"/>
      <c r="K226" s="192"/>
      <c r="L226" s="198"/>
      <c r="M226" s="199"/>
      <c r="N226" s="200"/>
      <c r="O226" s="200"/>
      <c r="P226" s="200"/>
      <c r="Q226" s="200"/>
      <c r="R226" s="200"/>
      <c r="S226" s="200"/>
      <c r="T226" s="201"/>
      <c r="AT226" s="202" t="s">
        <v>146</v>
      </c>
      <c r="AU226" s="202" t="s">
        <v>92</v>
      </c>
      <c r="AV226" s="13" t="s">
        <v>92</v>
      </c>
      <c r="AW226" s="13" t="s">
        <v>42</v>
      </c>
      <c r="AX226" s="13" t="s">
        <v>82</v>
      </c>
      <c r="AY226" s="202" t="s">
        <v>135</v>
      </c>
    </row>
    <row r="227" spans="2:51" s="13" customFormat="1" ht="11.25">
      <c r="B227" s="191"/>
      <c r="C227" s="192"/>
      <c r="D227" s="193" t="s">
        <v>146</v>
      </c>
      <c r="E227" s="194" t="s">
        <v>44</v>
      </c>
      <c r="F227" s="195" t="s">
        <v>288</v>
      </c>
      <c r="G227" s="192"/>
      <c r="H227" s="196">
        <v>59.097999999999999</v>
      </c>
      <c r="I227" s="197"/>
      <c r="J227" s="192"/>
      <c r="K227" s="192"/>
      <c r="L227" s="198"/>
      <c r="M227" s="199"/>
      <c r="N227" s="200"/>
      <c r="O227" s="200"/>
      <c r="P227" s="200"/>
      <c r="Q227" s="200"/>
      <c r="R227" s="200"/>
      <c r="S227" s="200"/>
      <c r="T227" s="201"/>
      <c r="AT227" s="202" t="s">
        <v>146</v>
      </c>
      <c r="AU227" s="202" t="s">
        <v>92</v>
      </c>
      <c r="AV227" s="13" t="s">
        <v>92</v>
      </c>
      <c r="AW227" s="13" t="s">
        <v>42</v>
      </c>
      <c r="AX227" s="13" t="s">
        <v>82</v>
      </c>
      <c r="AY227" s="202" t="s">
        <v>135</v>
      </c>
    </row>
    <row r="228" spans="2:51" s="13" customFormat="1" ht="11.25">
      <c r="B228" s="191"/>
      <c r="C228" s="192"/>
      <c r="D228" s="193" t="s">
        <v>146</v>
      </c>
      <c r="E228" s="194" t="s">
        <v>44</v>
      </c>
      <c r="F228" s="195" t="s">
        <v>289</v>
      </c>
      <c r="G228" s="192"/>
      <c r="H228" s="196">
        <v>59.097999999999999</v>
      </c>
      <c r="I228" s="197"/>
      <c r="J228" s="192"/>
      <c r="K228" s="192"/>
      <c r="L228" s="198"/>
      <c r="M228" s="199"/>
      <c r="N228" s="200"/>
      <c r="O228" s="200"/>
      <c r="P228" s="200"/>
      <c r="Q228" s="200"/>
      <c r="R228" s="200"/>
      <c r="S228" s="200"/>
      <c r="T228" s="201"/>
      <c r="AT228" s="202" t="s">
        <v>146</v>
      </c>
      <c r="AU228" s="202" t="s">
        <v>92</v>
      </c>
      <c r="AV228" s="13" t="s">
        <v>92</v>
      </c>
      <c r="AW228" s="13" t="s">
        <v>42</v>
      </c>
      <c r="AX228" s="13" t="s">
        <v>82</v>
      </c>
      <c r="AY228" s="202" t="s">
        <v>135</v>
      </c>
    </row>
    <row r="229" spans="2:51" s="13" customFormat="1" ht="11.25">
      <c r="B229" s="191"/>
      <c r="C229" s="192"/>
      <c r="D229" s="193" t="s">
        <v>146</v>
      </c>
      <c r="E229" s="194" t="s">
        <v>44</v>
      </c>
      <c r="F229" s="195" t="s">
        <v>290</v>
      </c>
      <c r="G229" s="192"/>
      <c r="H229" s="196">
        <v>59.097999999999999</v>
      </c>
      <c r="I229" s="197"/>
      <c r="J229" s="192"/>
      <c r="K229" s="192"/>
      <c r="L229" s="198"/>
      <c r="M229" s="199"/>
      <c r="N229" s="200"/>
      <c r="O229" s="200"/>
      <c r="P229" s="200"/>
      <c r="Q229" s="200"/>
      <c r="R229" s="200"/>
      <c r="S229" s="200"/>
      <c r="T229" s="201"/>
      <c r="AT229" s="202" t="s">
        <v>146</v>
      </c>
      <c r="AU229" s="202" t="s">
        <v>92</v>
      </c>
      <c r="AV229" s="13" t="s">
        <v>92</v>
      </c>
      <c r="AW229" s="13" t="s">
        <v>42</v>
      </c>
      <c r="AX229" s="13" t="s">
        <v>82</v>
      </c>
      <c r="AY229" s="202" t="s">
        <v>135</v>
      </c>
    </row>
    <row r="230" spans="2:51" s="15" customFormat="1" ht="11.25">
      <c r="B230" s="214"/>
      <c r="C230" s="215"/>
      <c r="D230" s="193" t="s">
        <v>146</v>
      </c>
      <c r="E230" s="216" t="s">
        <v>44</v>
      </c>
      <c r="F230" s="217" t="s">
        <v>291</v>
      </c>
      <c r="G230" s="215"/>
      <c r="H230" s="216" t="s">
        <v>44</v>
      </c>
      <c r="I230" s="218"/>
      <c r="J230" s="215"/>
      <c r="K230" s="215"/>
      <c r="L230" s="219"/>
      <c r="M230" s="220"/>
      <c r="N230" s="221"/>
      <c r="O230" s="221"/>
      <c r="P230" s="221"/>
      <c r="Q230" s="221"/>
      <c r="R230" s="221"/>
      <c r="S230" s="221"/>
      <c r="T230" s="222"/>
      <c r="AT230" s="223" t="s">
        <v>146</v>
      </c>
      <c r="AU230" s="223" t="s">
        <v>92</v>
      </c>
      <c r="AV230" s="15" t="s">
        <v>90</v>
      </c>
      <c r="AW230" s="15" t="s">
        <v>42</v>
      </c>
      <c r="AX230" s="15" t="s">
        <v>82</v>
      </c>
      <c r="AY230" s="223" t="s">
        <v>135</v>
      </c>
    </row>
    <row r="231" spans="2:51" s="13" customFormat="1" ht="11.25">
      <c r="B231" s="191"/>
      <c r="C231" s="192"/>
      <c r="D231" s="193" t="s">
        <v>146</v>
      </c>
      <c r="E231" s="194" t="s">
        <v>44</v>
      </c>
      <c r="F231" s="195" t="s">
        <v>267</v>
      </c>
      <c r="G231" s="192"/>
      <c r="H231" s="196">
        <v>47.588000000000001</v>
      </c>
      <c r="I231" s="197"/>
      <c r="J231" s="192"/>
      <c r="K231" s="192"/>
      <c r="L231" s="198"/>
      <c r="M231" s="199"/>
      <c r="N231" s="200"/>
      <c r="O231" s="200"/>
      <c r="P231" s="200"/>
      <c r="Q231" s="200"/>
      <c r="R231" s="200"/>
      <c r="S231" s="200"/>
      <c r="T231" s="201"/>
      <c r="AT231" s="202" t="s">
        <v>146</v>
      </c>
      <c r="AU231" s="202" t="s">
        <v>92</v>
      </c>
      <c r="AV231" s="13" t="s">
        <v>92</v>
      </c>
      <c r="AW231" s="13" t="s">
        <v>42</v>
      </c>
      <c r="AX231" s="13" t="s">
        <v>82</v>
      </c>
      <c r="AY231" s="202" t="s">
        <v>135</v>
      </c>
    </row>
    <row r="232" spans="2:51" s="15" customFormat="1" ht="11.25">
      <c r="B232" s="214"/>
      <c r="C232" s="215"/>
      <c r="D232" s="193" t="s">
        <v>146</v>
      </c>
      <c r="E232" s="216" t="s">
        <v>44</v>
      </c>
      <c r="F232" s="217" t="s">
        <v>292</v>
      </c>
      <c r="G232" s="215"/>
      <c r="H232" s="216" t="s">
        <v>44</v>
      </c>
      <c r="I232" s="218"/>
      <c r="J232" s="215"/>
      <c r="K232" s="215"/>
      <c r="L232" s="219"/>
      <c r="M232" s="220"/>
      <c r="N232" s="221"/>
      <c r="O232" s="221"/>
      <c r="P232" s="221"/>
      <c r="Q232" s="221"/>
      <c r="R232" s="221"/>
      <c r="S232" s="221"/>
      <c r="T232" s="222"/>
      <c r="AT232" s="223" t="s">
        <v>146</v>
      </c>
      <c r="AU232" s="223" t="s">
        <v>92</v>
      </c>
      <c r="AV232" s="15" t="s">
        <v>90</v>
      </c>
      <c r="AW232" s="15" t="s">
        <v>42</v>
      </c>
      <c r="AX232" s="15" t="s">
        <v>82</v>
      </c>
      <c r="AY232" s="223" t="s">
        <v>135</v>
      </c>
    </row>
    <row r="233" spans="2:51" s="13" customFormat="1" ht="11.25">
      <c r="B233" s="191"/>
      <c r="C233" s="192"/>
      <c r="D233" s="193" t="s">
        <v>146</v>
      </c>
      <c r="E233" s="194" t="s">
        <v>44</v>
      </c>
      <c r="F233" s="195" t="s">
        <v>293</v>
      </c>
      <c r="G233" s="192"/>
      <c r="H233" s="196">
        <v>11.78</v>
      </c>
      <c r="I233" s="197"/>
      <c r="J233" s="192"/>
      <c r="K233" s="192"/>
      <c r="L233" s="198"/>
      <c r="M233" s="199"/>
      <c r="N233" s="200"/>
      <c r="O233" s="200"/>
      <c r="P233" s="200"/>
      <c r="Q233" s="200"/>
      <c r="R233" s="200"/>
      <c r="S233" s="200"/>
      <c r="T233" s="201"/>
      <c r="AT233" s="202" t="s">
        <v>146</v>
      </c>
      <c r="AU233" s="202" t="s">
        <v>92</v>
      </c>
      <c r="AV233" s="13" t="s">
        <v>92</v>
      </c>
      <c r="AW233" s="13" t="s">
        <v>42</v>
      </c>
      <c r="AX233" s="13" t="s">
        <v>82</v>
      </c>
      <c r="AY233" s="202" t="s">
        <v>135</v>
      </c>
    </row>
    <row r="234" spans="2:51" s="15" customFormat="1" ht="11.25">
      <c r="B234" s="214"/>
      <c r="C234" s="215"/>
      <c r="D234" s="193" t="s">
        <v>146</v>
      </c>
      <c r="E234" s="216" t="s">
        <v>44</v>
      </c>
      <c r="F234" s="217" t="s">
        <v>294</v>
      </c>
      <c r="G234" s="215"/>
      <c r="H234" s="216" t="s">
        <v>44</v>
      </c>
      <c r="I234" s="218"/>
      <c r="J234" s="215"/>
      <c r="K234" s="215"/>
      <c r="L234" s="219"/>
      <c r="M234" s="220"/>
      <c r="N234" s="221"/>
      <c r="O234" s="221"/>
      <c r="P234" s="221"/>
      <c r="Q234" s="221"/>
      <c r="R234" s="221"/>
      <c r="S234" s="221"/>
      <c r="T234" s="222"/>
      <c r="AT234" s="223" t="s">
        <v>146</v>
      </c>
      <c r="AU234" s="223" t="s">
        <v>92</v>
      </c>
      <c r="AV234" s="15" t="s">
        <v>90</v>
      </c>
      <c r="AW234" s="15" t="s">
        <v>42</v>
      </c>
      <c r="AX234" s="15" t="s">
        <v>82</v>
      </c>
      <c r="AY234" s="223" t="s">
        <v>135</v>
      </c>
    </row>
    <row r="235" spans="2:51" s="13" customFormat="1" ht="11.25">
      <c r="B235" s="191"/>
      <c r="C235" s="192"/>
      <c r="D235" s="193" t="s">
        <v>146</v>
      </c>
      <c r="E235" s="194" t="s">
        <v>44</v>
      </c>
      <c r="F235" s="195" t="s">
        <v>295</v>
      </c>
      <c r="G235" s="192"/>
      <c r="H235" s="196">
        <v>28.678000000000001</v>
      </c>
      <c r="I235" s="197"/>
      <c r="J235" s="192"/>
      <c r="K235" s="192"/>
      <c r="L235" s="198"/>
      <c r="M235" s="199"/>
      <c r="N235" s="200"/>
      <c r="O235" s="200"/>
      <c r="P235" s="200"/>
      <c r="Q235" s="200"/>
      <c r="R235" s="200"/>
      <c r="S235" s="200"/>
      <c r="T235" s="201"/>
      <c r="AT235" s="202" t="s">
        <v>146</v>
      </c>
      <c r="AU235" s="202" t="s">
        <v>92</v>
      </c>
      <c r="AV235" s="13" t="s">
        <v>92</v>
      </c>
      <c r="AW235" s="13" t="s">
        <v>42</v>
      </c>
      <c r="AX235" s="13" t="s">
        <v>82</v>
      </c>
      <c r="AY235" s="202" t="s">
        <v>135</v>
      </c>
    </row>
    <row r="236" spans="2:51" s="15" customFormat="1" ht="11.25">
      <c r="B236" s="214"/>
      <c r="C236" s="215"/>
      <c r="D236" s="193" t="s">
        <v>146</v>
      </c>
      <c r="E236" s="216" t="s">
        <v>44</v>
      </c>
      <c r="F236" s="217" t="s">
        <v>296</v>
      </c>
      <c r="G236" s="215"/>
      <c r="H236" s="216" t="s">
        <v>44</v>
      </c>
      <c r="I236" s="218"/>
      <c r="J236" s="215"/>
      <c r="K236" s="215"/>
      <c r="L236" s="219"/>
      <c r="M236" s="220"/>
      <c r="N236" s="221"/>
      <c r="O236" s="221"/>
      <c r="P236" s="221"/>
      <c r="Q236" s="221"/>
      <c r="R236" s="221"/>
      <c r="S236" s="221"/>
      <c r="T236" s="222"/>
      <c r="AT236" s="223" t="s">
        <v>146</v>
      </c>
      <c r="AU236" s="223" t="s">
        <v>92</v>
      </c>
      <c r="AV236" s="15" t="s">
        <v>90</v>
      </c>
      <c r="AW236" s="15" t="s">
        <v>42</v>
      </c>
      <c r="AX236" s="15" t="s">
        <v>82</v>
      </c>
      <c r="AY236" s="223" t="s">
        <v>135</v>
      </c>
    </row>
    <row r="237" spans="2:51" s="13" customFormat="1" ht="11.25">
      <c r="B237" s="191"/>
      <c r="C237" s="192"/>
      <c r="D237" s="193" t="s">
        <v>146</v>
      </c>
      <c r="E237" s="194" t="s">
        <v>44</v>
      </c>
      <c r="F237" s="195" t="s">
        <v>297</v>
      </c>
      <c r="G237" s="192"/>
      <c r="H237" s="196">
        <v>37.286999999999999</v>
      </c>
      <c r="I237" s="197"/>
      <c r="J237" s="192"/>
      <c r="K237" s="192"/>
      <c r="L237" s="198"/>
      <c r="M237" s="199"/>
      <c r="N237" s="200"/>
      <c r="O237" s="200"/>
      <c r="P237" s="200"/>
      <c r="Q237" s="200"/>
      <c r="R237" s="200"/>
      <c r="S237" s="200"/>
      <c r="T237" s="201"/>
      <c r="AT237" s="202" t="s">
        <v>146</v>
      </c>
      <c r="AU237" s="202" t="s">
        <v>92</v>
      </c>
      <c r="AV237" s="13" t="s">
        <v>92</v>
      </c>
      <c r="AW237" s="13" t="s">
        <v>42</v>
      </c>
      <c r="AX237" s="13" t="s">
        <v>82</v>
      </c>
      <c r="AY237" s="202" t="s">
        <v>135</v>
      </c>
    </row>
    <row r="238" spans="2:51" s="15" customFormat="1" ht="11.25">
      <c r="B238" s="214"/>
      <c r="C238" s="215"/>
      <c r="D238" s="193" t="s">
        <v>146</v>
      </c>
      <c r="E238" s="216" t="s">
        <v>44</v>
      </c>
      <c r="F238" s="217" t="s">
        <v>298</v>
      </c>
      <c r="G238" s="215"/>
      <c r="H238" s="216" t="s">
        <v>44</v>
      </c>
      <c r="I238" s="218"/>
      <c r="J238" s="215"/>
      <c r="K238" s="215"/>
      <c r="L238" s="219"/>
      <c r="M238" s="220"/>
      <c r="N238" s="221"/>
      <c r="O238" s="221"/>
      <c r="P238" s="221"/>
      <c r="Q238" s="221"/>
      <c r="R238" s="221"/>
      <c r="S238" s="221"/>
      <c r="T238" s="222"/>
      <c r="AT238" s="223" t="s">
        <v>146</v>
      </c>
      <c r="AU238" s="223" t="s">
        <v>92</v>
      </c>
      <c r="AV238" s="15" t="s">
        <v>90</v>
      </c>
      <c r="AW238" s="15" t="s">
        <v>42</v>
      </c>
      <c r="AX238" s="15" t="s">
        <v>82</v>
      </c>
      <c r="AY238" s="223" t="s">
        <v>135</v>
      </c>
    </row>
    <row r="239" spans="2:51" s="13" customFormat="1" ht="11.25">
      <c r="B239" s="191"/>
      <c r="C239" s="192"/>
      <c r="D239" s="193" t="s">
        <v>146</v>
      </c>
      <c r="E239" s="194" t="s">
        <v>44</v>
      </c>
      <c r="F239" s="195" t="s">
        <v>299</v>
      </c>
      <c r="G239" s="192"/>
      <c r="H239" s="196">
        <v>64.504999999999995</v>
      </c>
      <c r="I239" s="197"/>
      <c r="J239" s="192"/>
      <c r="K239" s="192"/>
      <c r="L239" s="198"/>
      <c r="M239" s="199"/>
      <c r="N239" s="200"/>
      <c r="O239" s="200"/>
      <c r="P239" s="200"/>
      <c r="Q239" s="200"/>
      <c r="R239" s="200"/>
      <c r="S239" s="200"/>
      <c r="T239" s="201"/>
      <c r="AT239" s="202" t="s">
        <v>146</v>
      </c>
      <c r="AU239" s="202" t="s">
        <v>92</v>
      </c>
      <c r="AV239" s="13" t="s">
        <v>92</v>
      </c>
      <c r="AW239" s="13" t="s">
        <v>42</v>
      </c>
      <c r="AX239" s="13" t="s">
        <v>82</v>
      </c>
      <c r="AY239" s="202" t="s">
        <v>135</v>
      </c>
    </row>
    <row r="240" spans="2:51" s="13" customFormat="1" ht="11.25">
      <c r="B240" s="191"/>
      <c r="C240" s="192"/>
      <c r="D240" s="193" t="s">
        <v>146</v>
      </c>
      <c r="E240" s="194" t="s">
        <v>44</v>
      </c>
      <c r="F240" s="195" t="s">
        <v>300</v>
      </c>
      <c r="G240" s="192"/>
      <c r="H240" s="196">
        <v>-5.76</v>
      </c>
      <c r="I240" s="197"/>
      <c r="J240" s="192"/>
      <c r="K240" s="192"/>
      <c r="L240" s="198"/>
      <c r="M240" s="199"/>
      <c r="N240" s="200"/>
      <c r="O240" s="200"/>
      <c r="P240" s="200"/>
      <c r="Q240" s="200"/>
      <c r="R240" s="200"/>
      <c r="S240" s="200"/>
      <c r="T240" s="201"/>
      <c r="AT240" s="202" t="s">
        <v>146</v>
      </c>
      <c r="AU240" s="202" t="s">
        <v>92</v>
      </c>
      <c r="AV240" s="13" t="s">
        <v>92</v>
      </c>
      <c r="AW240" s="13" t="s">
        <v>42</v>
      </c>
      <c r="AX240" s="13" t="s">
        <v>82</v>
      </c>
      <c r="AY240" s="202" t="s">
        <v>135</v>
      </c>
    </row>
    <row r="241" spans="1:65" s="13" customFormat="1" ht="11.25">
      <c r="B241" s="191"/>
      <c r="C241" s="192"/>
      <c r="D241" s="193" t="s">
        <v>146</v>
      </c>
      <c r="E241" s="194" t="s">
        <v>44</v>
      </c>
      <c r="F241" s="195" t="s">
        <v>301</v>
      </c>
      <c r="G241" s="192"/>
      <c r="H241" s="196">
        <v>58.744999999999997</v>
      </c>
      <c r="I241" s="197"/>
      <c r="J241" s="192"/>
      <c r="K241" s="192"/>
      <c r="L241" s="198"/>
      <c r="M241" s="199"/>
      <c r="N241" s="200"/>
      <c r="O241" s="200"/>
      <c r="P241" s="200"/>
      <c r="Q241" s="200"/>
      <c r="R241" s="200"/>
      <c r="S241" s="200"/>
      <c r="T241" s="201"/>
      <c r="AT241" s="202" t="s">
        <v>146</v>
      </c>
      <c r="AU241" s="202" t="s">
        <v>92</v>
      </c>
      <c r="AV241" s="13" t="s">
        <v>92</v>
      </c>
      <c r="AW241" s="13" t="s">
        <v>42</v>
      </c>
      <c r="AX241" s="13" t="s">
        <v>82</v>
      </c>
      <c r="AY241" s="202" t="s">
        <v>135</v>
      </c>
    </row>
    <row r="242" spans="1:65" s="13" customFormat="1" ht="11.25">
      <c r="B242" s="191"/>
      <c r="C242" s="192"/>
      <c r="D242" s="193" t="s">
        <v>146</v>
      </c>
      <c r="E242" s="194" t="s">
        <v>44</v>
      </c>
      <c r="F242" s="195" t="s">
        <v>302</v>
      </c>
      <c r="G242" s="192"/>
      <c r="H242" s="196">
        <v>121.32899999999999</v>
      </c>
      <c r="I242" s="197"/>
      <c r="J242" s="192"/>
      <c r="K242" s="192"/>
      <c r="L242" s="198"/>
      <c r="M242" s="199"/>
      <c r="N242" s="200"/>
      <c r="O242" s="200"/>
      <c r="P242" s="200"/>
      <c r="Q242" s="200"/>
      <c r="R242" s="200"/>
      <c r="S242" s="200"/>
      <c r="T242" s="201"/>
      <c r="AT242" s="202" t="s">
        <v>146</v>
      </c>
      <c r="AU242" s="202" t="s">
        <v>92</v>
      </c>
      <c r="AV242" s="13" t="s">
        <v>92</v>
      </c>
      <c r="AW242" s="13" t="s">
        <v>42</v>
      </c>
      <c r="AX242" s="13" t="s">
        <v>82</v>
      </c>
      <c r="AY242" s="202" t="s">
        <v>135</v>
      </c>
    </row>
    <row r="243" spans="1:65" s="13" customFormat="1" ht="11.25">
      <c r="B243" s="191"/>
      <c r="C243" s="192"/>
      <c r="D243" s="193" t="s">
        <v>146</v>
      </c>
      <c r="E243" s="194" t="s">
        <v>44</v>
      </c>
      <c r="F243" s="195" t="s">
        <v>303</v>
      </c>
      <c r="G243" s="192"/>
      <c r="H243" s="196">
        <v>-17.335999999999999</v>
      </c>
      <c r="I243" s="197"/>
      <c r="J243" s="192"/>
      <c r="K243" s="192"/>
      <c r="L243" s="198"/>
      <c r="M243" s="199"/>
      <c r="N243" s="200"/>
      <c r="O243" s="200"/>
      <c r="P243" s="200"/>
      <c r="Q243" s="200"/>
      <c r="R243" s="200"/>
      <c r="S243" s="200"/>
      <c r="T243" s="201"/>
      <c r="AT243" s="202" t="s">
        <v>146</v>
      </c>
      <c r="AU243" s="202" t="s">
        <v>92</v>
      </c>
      <c r="AV243" s="13" t="s">
        <v>92</v>
      </c>
      <c r="AW243" s="13" t="s">
        <v>42</v>
      </c>
      <c r="AX243" s="13" t="s">
        <v>82</v>
      </c>
      <c r="AY243" s="202" t="s">
        <v>135</v>
      </c>
    </row>
    <row r="244" spans="1:65" s="14" customFormat="1" ht="11.25">
      <c r="B244" s="203"/>
      <c r="C244" s="204"/>
      <c r="D244" s="193" t="s">
        <v>146</v>
      </c>
      <c r="E244" s="205" t="s">
        <v>44</v>
      </c>
      <c r="F244" s="206" t="s">
        <v>159</v>
      </c>
      <c r="G244" s="204"/>
      <c r="H244" s="207">
        <v>1321.385</v>
      </c>
      <c r="I244" s="208"/>
      <c r="J244" s="204"/>
      <c r="K244" s="204"/>
      <c r="L244" s="209"/>
      <c r="M244" s="210"/>
      <c r="N244" s="211"/>
      <c r="O244" s="211"/>
      <c r="P244" s="211"/>
      <c r="Q244" s="211"/>
      <c r="R244" s="211"/>
      <c r="S244" s="211"/>
      <c r="T244" s="212"/>
      <c r="AT244" s="213" t="s">
        <v>146</v>
      </c>
      <c r="AU244" s="213" t="s">
        <v>92</v>
      </c>
      <c r="AV244" s="14" t="s">
        <v>142</v>
      </c>
      <c r="AW244" s="14" t="s">
        <v>42</v>
      </c>
      <c r="AX244" s="14" t="s">
        <v>90</v>
      </c>
      <c r="AY244" s="213" t="s">
        <v>135</v>
      </c>
    </row>
    <row r="245" spans="1:65" s="2" customFormat="1" ht="24.2" customHeight="1">
      <c r="A245" s="36"/>
      <c r="B245" s="37"/>
      <c r="C245" s="172" t="s">
        <v>304</v>
      </c>
      <c r="D245" s="172" t="s">
        <v>138</v>
      </c>
      <c r="E245" s="173" t="s">
        <v>305</v>
      </c>
      <c r="F245" s="174" t="s">
        <v>306</v>
      </c>
      <c r="G245" s="175" t="s">
        <v>168</v>
      </c>
      <c r="H245" s="176">
        <v>322.42099999999999</v>
      </c>
      <c r="I245" s="177"/>
      <c r="J245" s="178">
        <f>ROUND(I245*H245,2)</f>
        <v>0</v>
      </c>
      <c r="K245" s="179"/>
      <c r="L245" s="41"/>
      <c r="M245" s="180" t="s">
        <v>44</v>
      </c>
      <c r="N245" s="181" t="s">
        <v>53</v>
      </c>
      <c r="O245" s="66"/>
      <c r="P245" s="182">
        <f>O245*H245</f>
        <v>0</v>
      </c>
      <c r="Q245" s="182">
        <v>2.1000000000000001E-2</v>
      </c>
      <c r="R245" s="182">
        <f>Q245*H245</f>
        <v>6.7708409999999999</v>
      </c>
      <c r="S245" s="182">
        <v>0</v>
      </c>
      <c r="T245" s="183">
        <f>S245*H245</f>
        <v>0</v>
      </c>
      <c r="U245" s="36"/>
      <c r="V245" s="36"/>
      <c r="W245" s="36"/>
      <c r="X245" s="36"/>
      <c r="Y245" s="36"/>
      <c r="Z245" s="36"/>
      <c r="AA245" s="36"/>
      <c r="AB245" s="36"/>
      <c r="AC245" s="36"/>
      <c r="AD245" s="36"/>
      <c r="AE245" s="36"/>
      <c r="AR245" s="184" t="s">
        <v>142</v>
      </c>
      <c r="AT245" s="184" t="s">
        <v>138</v>
      </c>
      <c r="AU245" s="184" t="s">
        <v>92</v>
      </c>
      <c r="AY245" s="18" t="s">
        <v>135</v>
      </c>
      <c r="BE245" s="185">
        <f>IF(N245="základní",J245,0)</f>
        <v>0</v>
      </c>
      <c r="BF245" s="185">
        <f>IF(N245="snížená",J245,0)</f>
        <v>0</v>
      </c>
      <c r="BG245" s="185">
        <f>IF(N245="zákl. přenesená",J245,0)</f>
        <v>0</v>
      </c>
      <c r="BH245" s="185">
        <f>IF(N245="sníž. přenesená",J245,0)</f>
        <v>0</v>
      </c>
      <c r="BI245" s="185">
        <f>IF(N245="nulová",J245,0)</f>
        <v>0</v>
      </c>
      <c r="BJ245" s="18" t="s">
        <v>90</v>
      </c>
      <c r="BK245" s="185">
        <f>ROUND(I245*H245,2)</f>
        <v>0</v>
      </c>
      <c r="BL245" s="18" t="s">
        <v>142</v>
      </c>
      <c r="BM245" s="184" t="s">
        <v>307</v>
      </c>
    </row>
    <row r="246" spans="1:65" s="2" customFormat="1" ht="11.25">
      <c r="A246" s="36"/>
      <c r="B246" s="37"/>
      <c r="C246" s="38"/>
      <c r="D246" s="186" t="s">
        <v>144</v>
      </c>
      <c r="E246" s="38"/>
      <c r="F246" s="187" t="s">
        <v>308</v>
      </c>
      <c r="G246" s="38"/>
      <c r="H246" s="38"/>
      <c r="I246" s="188"/>
      <c r="J246" s="38"/>
      <c r="K246" s="38"/>
      <c r="L246" s="41"/>
      <c r="M246" s="189"/>
      <c r="N246" s="190"/>
      <c r="O246" s="66"/>
      <c r="P246" s="66"/>
      <c r="Q246" s="66"/>
      <c r="R246" s="66"/>
      <c r="S246" s="66"/>
      <c r="T246" s="67"/>
      <c r="U246" s="36"/>
      <c r="V246" s="36"/>
      <c r="W246" s="36"/>
      <c r="X246" s="36"/>
      <c r="Y246" s="36"/>
      <c r="Z246" s="36"/>
      <c r="AA246" s="36"/>
      <c r="AB246" s="36"/>
      <c r="AC246" s="36"/>
      <c r="AD246" s="36"/>
      <c r="AE246" s="36"/>
      <c r="AT246" s="18" t="s">
        <v>144</v>
      </c>
      <c r="AU246" s="18" t="s">
        <v>92</v>
      </c>
    </row>
    <row r="247" spans="1:65" s="15" customFormat="1" ht="11.25">
      <c r="B247" s="214"/>
      <c r="C247" s="215"/>
      <c r="D247" s="193" t="s">
        <v>146</v>
      </c>
      <c r="E247" s="216" t="s">
        <v>44</v>
      </c>
      <c r="F247" s="217" t="s">
        <v>185</v>
      </c>
      <c r="G247" s="215"/>
      <c r="H247" s="216" t="s">
        <v>44</v>
      </c>
      <c r="I247" s="218"/>
      <c r="J247" s="215"/>
      <c r="K247" s="215"/>
      <c r="L247" s="219"/>
      <c r="M247" s="220"/>
      <c r="N247" s="221"/>
      <c r="O247" s="221"/>
      <c r="P247" s="221"/>
      <c r="Q247" s="221"/>
      <c r="R247" s="221"/>
      <c r="S247" s="221"/>
      <c r="T247" s="222"/>
      <c r="AT247" s="223" t="s">
        <v>146</v>
      </c>
      <c r="AU247" s="223" t="s">
        <v>92</v>
      </c>
      <c r="AV247" s="15" t="s">
        <v>90</v>
      </c>
      <c r="AW247" s="15" t="s">
        <v>42</v>
      </c>
      <c r="AX247" s="15" t="s">
        <v>82</v>
      </c>
      <c r="AY247" s="223" t="s">
        <v>135</v>
      </c>
    </row>
    <row r="248" spans="1:65" s="13" customFormat="1" ht="11.25">
      <c r="B248" s="191"/>
      <c r="C248" s="192"/>
      <c r="D248" s="193" t="s">
        <v>146</v>
      </c>
      <c r="E248" s="194" t="s">
        <v>44</v>
      </c>
      <c r="F248" s="195" t="s">
        <v>309</v>
      </c>
      <c r="G248" s="192"/>
      <c r="H248" s="196">
        <v>7.75</v>
      </c>
      <c r="I248" s="197"/>
      <c r="J248" s="192"/>
      <c r="K248" s="192"/>
      <c r="L248" s="198"/>
      <c r="M248" s="199"/>
      <c r="N248" s="200"/>
      <c r="O248" s="200"/>
      <c r="P248" s="200"/>
      <c r="Q248" s="200"/>
      <c r="R248" s="200"/>
      <c r="S248" s="200"/>
      <c r="T248" s="201"/>
      <c r="AT248" s="202" t="s">
        <v>146</v>
      </c>
      <c r="AU248" s="202" t="s">
        <v>92</v>
      </c>
      <c r="AV248" s="13" t="s">
        <v>92</v>
      </c>
      <c r="AW248" s="13" t="s">
        <v>42</v>
      </c>
      <c r="AX248" s="13" t="s">
        <v>82</v>
      </c>
      <c r="AY248" s="202" t="s">
        <v>135</v>
      </c>
    </row>
    <row r="249" spans="1:65" s="13" customFormat="1" ht="11.25">
      <c r="B249" s="191"/>
      <c r="C249" s="192"/>
      <c r="D249" s="193" t="s">
        <v>146</v>
      </c>
      <c r="E249" s="194" t="s">
        <v>44</v>
      </c>
      <c r="F249" s="195" t="s">
        <v>310</v>
      </c>
      <c r="G249" s="192"/>
      <c r="H249" s="196">
        <v>11.587999999999999</v>
      </c>
      <c r="I249" s="197"/>
      <c r="J249" s="192"/>
      <c r="K249" s="192"/>
      <c r="L249" s="198"/>
      <c r="M249" s="199"/>
      <c r="N249" s="200"/>
      <c r="O249" s="200"/>
      <c r="P249" s="200"/>
      <c r="Q249" s="200"/>
      <c r="R249" s="200"/>
      <c r="S249" s="200"/>
      <c r="T249" s="201"/>
      <c r="AT249" s="202" t="s">
        <v>146</v>
      </c>
      <c r="AU249" s="202" t="s">
        <v>92</v>
      </c>
      <c r="AV249" s="13" t="s">
        <v>92</v>
      </c>
      <c r="AW249" s="13" t="s">
        <v>42</v>
      </c>
      <c r="AX249" s="13" t="s">
        <v>82</v>
      </c>
      <c r="AY249" s="202" t="s">
        <v>135</v>
      </c>
    </row>
    <row r="250" spans="1:65" s="13" customFormat="1" ht="11.25">
      <c r="B250" s="191"/>
      <c r="C250" s="192"/>
      <c r="D250" s="193" t="s">
        <v>146</v>
      </c>
      <c r="E250" s="194" t="s">
        <v>44</v>
      </c>
      <c r="F250" s="195" t="s">
        <v>311</v>
      </c>
      <c r="G250" s="192"/>
      <c r="H250" s="196">
        <v>11.587999999999999</v>
      </c>
      <c r="I250" s="197"/>
      <c r="J250" s="192"/>
      <c r="K250" s="192"/>
      <c r="L250" s="198"/>
      <c r="M250" s="199"/>
      <c r="N250" s="200"/>
      <c r="O250" s="200"/>
      <c r="P250" s="200"/>
      <c r="Q250" s="200"/>
      <c r="R250" s="200"/>
      <c r="S250" s="200"/>
      <c r="T250" s="201"/>
      <c r="AT250" s="202" t="s">
        <v>146</v>
      </c>
      <c r="AU250" s="202" t="s">
        <v>92</v>
      </c>
      <c r="AV250" s="13" t="s">
        <v>92</v>
      </c>
      <c r="AW250" s="13" t="s">
        <v>42</v>
      </c>
      <c r="AX250" s="13" t="s">
        <v>82</v>
      </c>
      <c r="AY250" s="202" t="s">
        <v>135</v>
      </c>
    </row>
    <row r="251" spans="1:65" s="13" customFormat="1" ht="11.25">
      <c r="B251" s="191"/>
      <c r="C251" s="192"/>
      <c r="D251" s="193" t="s">
        <v>146</v>
      </c>
      <c r="E251" s="194" t="s">
        <v>44</v>
      </c>
      <c r="F251" s="195" t="s">
        <v>312</v>
      </c>
      <c r="G251" s="192"/>
      <c r="H251" s="196">
        <v>16.173999999999999</v>
      </c>
      <c r="I251" s="197"/>
      <c r="J251" s="192"/>
      <c r="K251" s="192"/>
      <c r="L251" s="198"/>
      <c r="M251" s="199"/>
      <c r="N251" s="200"/>
      <c r="O251" s="200"/>
      <c r="P251" s="200"/>
      <c r="Q251" s="200"/>
      <c r="R251" s="200"/>
      <c r="S251" s="200"/>
      <c r="T251" s="201"/>
      <c r="AT251" s="202" t="s">
        <v>146</v>
      </c>
      <c r="AU251" s="202" t="s">
        <v>92</v>
      </c>
      <c r="AV251" s="13" t="s">
        <v>92</v>
      </c>
      <c r="AW251" s="13" t="s">
        <v>42</v>
      </c>
      <c r="AX251" s="13" t="s">
        <v>82</v>
      </c>
      <c r="AY251" s="202" t="s">
        <v>135</v>
      </c>
    </row>
    <row r="252" spans="1:65" s="13" customFormat="1" ht="11.25">
      <c r="B252" s="191"/>
      <c r="C252" s="192"/>
      <c r="D252" s="193" t="s">
        <v>146</v>
      </c>
      <c r="E252" s="194" t="s">
        <v>44</v>
      </c>
      <c r="F252" s="195" t="s">
        <v>313</v>
      </c>
      <c r="G252" s="192"/>
      <c r="H252" s="196">
        <v>16.173999999999999</v>
      </c>
      <c r="I252" s="197"/>
      <c r="J252" s="192"/>
      <c r="K252" s="192"/>
      <c r="L252" s="198"/>
      <c r="M252" s="199"/>
      <c r="N252" s="200"/>
      <c r="O252" s="200"/>
      <c r="P252" s="200"/>
      <c r="Q252" s="200"/>
      <c r="R252" s="200"/>
      <c r="S252" s="200"/>
      <c r="T252" s="201"/>
      <c r="AT252" s="202" t="s">
        <v>146</v>
      </c>
      <c r="AU252" s="202" t="s">
        <v>92</v>
      </c>
      <c r="AV252" s="13" t="s">
        <v>92</v>
      </c>
      <c r="AW252" s="13" t="s">
        <v>42</v>
      </c>
      <c r="AX252" s="13" t="s">
        <v>82</v>
      </c>
      <c r="AY252" s="202" t="s">
        <v>135</v>
      </c>
    </row>
    <row r="253" spans="1:65" s="13" customFormat="1" ht="11.25">
      <c r="B253" s="191"/>
      <c r="C253" s="192"/>
      <c r="D253" s="193" t="s">
        <v>146</v>
      </c>
      <c r="E253" s="194" t="s">
        <v>44</v>
      </c>
      <c r="F253" s="195" t="s">
        <v>314</v>
      </c>
      <c r="G253" s="192"/>
      <c r="H253" s="196">
        <v>16.173999999999999</v>
      </c>
      <c r="I253" s="197"/>
      <c r="J253" s="192"/>
      <c r="K253" s="192"/>
      <c r="L253" s="198"/>
      <c r="M253" s="199"/>
      <c r="N253" s="200"/>
      <c r="O253" s="200"/>
      <c r="P253" s="200"/>
      <c r="Q253" s="200"/>
      <c r="R253" s="200"/>
      <c r="S253" s="200"/>
      <c r="T253" s="201"/>
      <c r="AT253" s="202" t="s">
        <v>146</v>
      </c>
      <c r="AU253" s="202" t="s">
        <v>92</v>
      </c>
      <c r="AV253" s="13" t="s">
        <v>92</v>
      </c>
      <c r="AW253" s="13" t="s">
        <v>42</v>
      </c>
      <c r="AX253" s="13" t="s">
        <v>82</v>
      </c>
      <c r="AY253" s="202" t="s">
        <v>135</v>
      </c>
    </row>
    <row r="254" spans="1:65" s="13" customFormat="1" ht="11.25">
      <c r="B254" s="191"/>
      <c r="C254" s="192"/>
      <c r="D254" s="193" t="s">
        <v>146</v>
      </c>
      <c r="E254" s="194" t="s">
        <v>44</v>
      </c>
      <c r="F254" s="195" t="s">
        <v>315</v>
      </c>
      <c r="G254" s="192"/>
      <c r="H254" s="196">
        <v>16.173999999999999</v>
      </c>
      <c r="I254" s="197"/>
      <c r="J254" s="192"/>
      <c r="K254" s="192"/>
      <c r="L254" s="198"/>
      <c r="M254" s="199"/>
      <c r="N254" s="200"/>
      <c r="O254" s="200"/>
      <c r="P254" s="200"/>
      <c r="Q254" s="200"/>
      <c r="R254" s="200"/>
      <c r="S254" s="200"/>
      <c r="T254" s="201"/>
      <c r="AT254" s="202" t="s">
        <v>146</v>
      </c>
      <c r="AU254" s="202" t="s">
        <v>92</v>
      </c>
      <c r="AV254" s="13" t="s">
        <v>92</v>
      </c>
      <c r="AW254" s="13" t="s">
        <v>42</v>
      </c>
      <c r="AX254" s="13" t="s">
        <v>82</v>
      </c>
      <c r="AY254" s="202" t="s">
        <v>135</v>
      </c>
    </row>
    <row r="255" spans="1:65" s="13" customFormat="1" ht="11.25">
      <c r="B255" s="191"/>
      <c r="C255" s="192"/>
      <c r="D255" s="193" t="s">
        <v>146</v>
      </c>
      <c r="E255" s="194" t="s">
        <v>44</v>
      </c>
      <c r="F255" s="195" t="s">
        <v>316</v>
      </c>
      <c r="G255" s="192"/>
      <c r="H255" s="196">
        <v>16.173999999999999</v>
      </c>
      <c r="I255" s="197"/>
      <c r="J255" s="192"/>
      <c r="K255" s="192"/>
      <c r="L255" s="198"/>
      <c r="M255" s="199"/>
      <c r="N255" s="200"/>
      <c r="O255" s="200"/>
      <c r="P255" s="200"/>
      <c r="Q255" s="200"/>
      <c r="R255" s="200"/>
      <c r="S255" s="200"/>
      <c r="T255" s="201"/>
      <c r="AT255" s="202" t="s">
        <v>146</v>
      </c>
      <c r="AU255" s="202" t="s">
        <v>92</v>
      </c>
      <c r="AV255" s="13" t="s">
        <v>92</v>
      </c>
      <c r="AW255" s="13" t="s">
        <v>42</v>
      </c>
      <c r="AX255" s="13" t="s">
        <v>82</v>
      </c>
      <c r="AY255" s="202" t="s">
        <v>135</v>
      </c>
    </row>
    <row r="256" spans="1:65" s="13" customFormat="1" ht="11.25">
      <c r="B256" s="191"/>
      <c r="C256" s="192"/>
      <c r="D256" s="193" t="s">
        <v>146</v>
      </c>
      <c r="E256" s="194" t="s">
        <v>44</v>
      </c>
      <c r="F256" s="195" t="s">
        <v>317</v>
      </c>
      <c r="G256" s="192"/>
      <c r="H256" s="196">
        <v>16.173999999999999</v>
      </c>
      <c r="I256" s="197"/>
      <c r="J256" s="192"/>
      <c r="K256" s="192"/>
      <c r="L256" s="198"/>
      <c r="M256" s="199"/>
      <c r="N256" s="200"/>
      <c r="O256" s="200"/>
      <c r="P256" s="200"/>
      <c r="Q256" s="200"/>
      <c r="R256" s="200"/>
      <c r="S256" s="200"/>
      <c r="T256" s="201"/>
      <c r="AT256" s="202" t="s">
        <v>146</v>
      </c>
      <c r="AU256" s="202" t="s">
        <v>92</v>
      </c>
      <c r="AV256" s="13" t="s">
        <v>92</v>
      </c>
      <c r="AW256" s="13" t="s">
        <v>42</v>
      </c>
      <c r="AX256" s="13" t="s">
        <v>82</v>
      </c>
      <c r="AY256" s="202" t="s">
        <v>135</v>
      </c>
    </row>
    <row r="257" spans="1:65" s="13" customFormat="1" ht="11.25">
      <c r="B257" s="191"/>
      <c r="C257" s="192"/>
      <c r="D257" s="193" t="s">
        <v>146</v>
      </c>
      <c r="E257" s="194" t="s">
        <v>44</v>
      </c>
      <c r="F257" s="195" t="s">
        <v>318</v>
      </c>
      <c r="G257" s="192"/>
      <c r="H257" s="196">
        <v>16.173999999999999</v>
      </c>
      <c r="I257" s="197"/>
      <c r="J257" s="192"/>
      <c r="K257" s="192"/>
      <c r="L257" s="198"/>
      <c r="M257" s="199"/>
      <c r="N257" s="200"/>
      <c r="O257" s="200"/>
      <c r="P257" s="200"/>
      <c r="Q257" s="200"/>
      <c r="R257" s="200"/>
      <c r="S257" s="200"/>
      <c r="T257" s="201"/>
      <c r="AT257" s="202" t="s">
        <v>146</v>
      </c>
      <c r="AU257" s="202" t="s">
        <v>92</v>
      </c>
      <c r="AV257" s="13" t="s">
        <v>92</v>
      </c>
      <c r="AW257" s="13" t="s">
        <v>42</v>
      </c>
      <c r="AX257" s="13" t="s">
        <v>82</v>
      </c>
      <c r="AY257" s="202" t="s">
        <v>135</v>
      </c>
    </row>
    <row r="258" spans="1:65" s="13" customFormat="1" ht="11.25">
      <c r="B258" s="191"/>
      <c r="C258" s="192"/>
      <c r="D258" s="193" t="s">
        <v>146</v>
      </c>
      <c r="E258" s="194" t="s">
        <v>44</v>
      </c>
      <c r="F258" s="195" t="s">
        <v>319</v>
      </c>
      <c r="G258" s="192"/>
      <c r="H258" s="196">
        <v>16.173999999999999</v>
      </c>
      <c r="I258" s="197"/>
      <c r="J258" s="192"/>
      <c r="K258" s="192"/>
      <c r="L258" s="198"/>
      <c r="M258" s="199"/>
      <c r="N258" s="200"/>
      <c r="O258" s="200"/>
      <c r="P258" s="200"/>
      <c r="Q258" s="200"/>
      <c r="R258" s="200"/>
      <c r="S258" s="200"/>
      <c r="T258" s="201"/>
      <c r="AT258" s="202" t="s">
        <v>146</v>
      </c>
      <c r="AU258" s="202" t="s">
        <v>92</v>
      </c>
      <c r="AV258" s="13" t="s">
        <v>92</v>
      </c>
      <c r="AW258" s="13" t="s">
        <v>42</v>
      </c>
      <c r="AX258" s="13" t="s">
        <v>82</v>
      </c>
      <c r="AY258" s="202" t="s">
        <v>135</v>
      </c>
    </row>
    <row r="259" spans="1:65" s="13" customFormat="1" ht="11.25">
      <c r="B259" s="191"/>
      <c r="C259" s="192"/>
      <c r="D259" s="193" t="s">
        <v>146</v>
      </c>
      <c r="E259" s="194" t="s">
        <v>44</v>
      </c>
      <c r="F259" s="195" t="s">
        <v>320</v>
      </c>
      <c r="G259" s="192"/>
      <c r="H259" s="196">
        <v>16.173999999999999</v>
      </c>
      <c r="I259" s="197"/>
      <c r="J259" s="192"/>
      <c r="K259" s="192"/>
      <c r="L259" s="198"/>
      <c r="M259" s="199"/>
      <c r="N259" s="200"/>
      <c r="O259" s="200"/>
      <c r="P259" s="200"/>
      <c r="Q259" s="200"/>
      <c r="R259" s="200"/>
      <c r="S259" s="200"/>
      <c r="T259" s="201"/>
      <c r="AT259" s="202" t="s">
        <v>146</v>
      </c>
      <c r="AU259" s="202" t="s">
        <v>92</v>
      </c>
      <c r="AV259" s="13" t="s">
        <v>92</v>
      </c>
      <c r="AW259" s="13" t="s">
        <v>42</v>
      </c>
      <c r="AX259" s="13" t="s">
        <v>82</v>
      </c>
      <c r="AY259" s="202" t="s">
        <v>135</v>
      </c>
    </row>
    <row r="260" spans="1:65" s="13" customFormat="1" ht="11.25">
      <c r="B260" s="191"/>
      <c r="C260" s="192"/>
      <c r="D260" s="193" t="s">
        <v>146</v>
      </c>
      <c r="E260" s="194" t="s">
        <v>44</v>
      </c>
      <c r="F260" s="195" t="s">
        <v>321</v>
      </c>
      <c r="G260" s="192"/>
      <c r="H260" s="196">
        <v>16.173999999999999</v>
      </c>
      <c r="I260" s="197"/>
      <c r="J260" s="192"/>
      <c r="K260" s="192"/>
      <c r="L260" s="198"/>
      <c r="M260" s="199"/>
      <c r="N260" s="200"/>
      <c r="O260" s="200"/>
      <c r="P260" s="200"/>
      <c r="Q260" s="200"/>
      <c r="R260" s="200"/>
      <c r="S260" s="200"/>
      <c r="T260" s="201"/>
      <c r="AT260" s="202" t="s">
        <v>146</v>
      </c>
      <c r="AU260" s="202" t="s">
        <v>92</v>
      </c>
      <c r="AV260" s="13" t="s">
        <v>92</v>
      </c>
      <c r="AW260" s="13" t="s">
        <v>42</v>
      </c>
      <c r="AX260" s="13" t="s">
        <v>82</v>
      </c>
      <c r="AY260" s="202" t="s">
        <v>135</v>
      </c>
    </row>
    <row r="261" spans="1:65" s="13" customFormat="1" ht="11.25">
      <c r="B261" s="191"/>
      <c r="C261" s="192"/>
      <c r="D261" s="193" t="s">
        <v>146</v>
      </c>
      <c r="E261" s="194" t="s">
        <v>44</v>
      </c>
      <c r="F261" s="195" t="s">
        <v>322</v>
      </c>
      <c r="G261" s="192"/>
      <c r="H261" s="196">
        <v>7.75</v>
      </c>
      <c r="I261" s="197"/>
      <c r="J261" s="192"/>
      <c r="K261" s="192"/>
      <c r="L261" s="198"/>
      <c r="M261" s="199"/>
      <c r="N261" s="200"/>
      <c r="O261" s="200"/>
      <c r="P261" s="200"/>
      <c r="Q261" s="200"/>
      <c r="R261" s="200"/>
      <c r="S261" s="200"/>
      <c r="T261" s="201"/>
      <c r="AT261" s="202" t="s">
        <v>146</v>
      </c>
      <c r="AU261" s="202" t="s">
        <v>92</v>
      </c>
      <c r="AV261" s="13" t="s">
        <v>92</v>
      </c>
      <c r="AW261" s="13" t="s">
        <v>42</v>
      </c>
      <c r="AX261" s="13" t="s">
        <v>82</v>
      </c>
      <c r="AY261" s="202" t="s">
        <v>135</v>
      </c>
    </row>
    <row r="262" spans="1:65" s="13" customFormat="1" ht="11.25">
      <c r="B262" s="191"/>
      <c r="C262" s="192"/>
      <c r="D262" s="193" t="s">
        <v>146</v>
      </c>
      <c r="E262" s="194" t="s">
        <v>44</v>
      </c>
      <c r="F262" s="195" t="s">
        <v>323</v>
      </c>
      <c r="G262" s="192"/>
      <c r="H262" s="196">
        <v>42.954000000000001</v>
      </c>
      <c r="I262" s="197"/>
      <c r="J262" s="192"/>
      <c r="K262" s="192"/>
      <c r="L262" s="198"/>
      <c r="M262" s="199"/>
      <c r="N262" s="200"/>
      <c r="O262" s="200"/>
      <c r="P262" s="200"/>
      <c r="Q262" s="200"/>
      <c r="R262" s="200"/>
      <c r="S262" s="200"/>
      <c r="T262" s="201"/>
      <c r="AT262" s="202" t="s">
        <v>146</v>
      </c>
      <c r="AU262" s="202" t="s">
        <v>92</v>
      </c>
      <c r="AV262" s="13" t="s">
        <v>92</v>
      </c>
      <c r="AW262" s="13" t="s">
        <v>42</v>
      </c>
      <c r="AX262" s="13" t="s">
        <v>82</v>
      </c>
      <c r="AY262" s="202" t="s">
        <v>135</v>
      </c>
    </row>
    <row r="263" spans="1:65" s="13" customFormat="1" ht="11.25">
      <c r="B263" s="191"/>
      <c r="C263" s="192"/>
      <c r="D263" s="193" t="s">
        <v>146</v>
      </c>
      <c r="E263" s="194" t="s">
        <v>44</v>
      </c>
      <c r="F263" s="195" t="s">
        <v>324</v>
      </c>
      <c r="G263" s="192"/>
      <c r="H263" s="196">
        <v>13.227</v>
      </c>
      <c r="I263" s="197"/>
      <c r="J263" s="192"/>
      <c r="K263" s="192"/>
      <c r="L263" s="198"/>
      <c r="M263" s="199"/>
      <c r="N263" s="200"/>
      <c r="O263" s="200"/>
      <c r="P263" s="200"/>
      <c r="Q263" s="200"/>
      <c r="R263" s="200"/>
      <c r="S263" s="200"/>
      <c r="T263" s="201"/>
      <c r="AT263" s="202" t="s">
        <v>146</v>
      </c>
      <c r="AU263" s="202" t="s">
        <v>92</v>
      </c>
      <c r="AV263" s="13" t="s">
        <v>92</v>
      </c>
      <c r="AW263" s="13" t="s">
        <v>42</v>
      </c>
      <c r="AX263" s="13" t="s">
        <v>82</v>
      </c>
      <c r="AY263" s="202" t="s">
        <v>135</v>
      </c>
    </row>
    <row r="264" spans="1:65" s="13" customFormat="1" ht="22.5">
      <c r="B264" s="191"/>
      <c r="C264" s="192"/>
      <c r="D264" s="193" t="s">
        <v>146</v>
      </c>
      <c r="E264" s="194" t="s">
        <v>44</v>
      </c>
      <c r="F264" s="195" t="s">
        <v>325</v>
      </c>
      <c r="G264" s="192"/>
      <c r="H264" s="196">
        <v>12.316000000000001</v>
      </c>
      <c r="I264" s="197"/>
      <c r="J264" s="192"/>
      <c r="K264" s="192"/>
      <c r="L264" s="198"/>
      <c r="M264" s="199"/>
      <c r="N264" s="200"/>
      <c r="O264" s="200"/>
      <c r="P264" s="200"/>
      <c r="Q264" s="200"/>
      <c r="R264" s="200"/>
      <c r="S264" s="200"/>
      <c r="T264" s="201"/>
      <c r="AT264" s="202" t="s">
        <v>146</v>
      </c>
      <c r="AU264" s="202" t="s">
        <v>92</v>
      </c>
      <c r="AV264" s="13" t="s">
        <v>92</v>
      </c>
      <c r="AW264" s="13" t="s">
        <v>42</v>
      </c>
      <c r="AX264" s="13" t="s">
        <v>82</v>
      </c>
      <c r="AY264" s="202" t="s">
        <v>135</v>
      </c>
    </row>
    <row r="265" spans="1:65" s="13" customFormat="1" ht="11.25">
      <c r="B265" s="191"/>
      <c r="C265" s="192"/>
      <c r="D265" s="193" t="s">
        <v>146</v>
      </c>
      <c r="E265" s="194" t="s">
        <v>44</v>
      </c>
      <c r="F265" s="195" t="s">
        <v>326</v>
      </c>
      <c r="G265" s="192"/>
      <c r="H265" s="196">
        <v>42.883000000000003</v>
      </c>
      <c r="I265" s="197"/>
      <c r="J265" s="192"/>
      <c r="K265" s="192"/>
      <c r="L265" s="198"/>
      <c r="M265" s="199"/>
      <c r="N265" s="200"/>
      <c r="O265" s="200"/>
      <c r="P265" s="200"/>
      <c r="Q265" s="200"/>
      <c r="R265" s="200"/>
      <c r="S265" s="200"/>
      <c r="T265" s="201"/>
      <c r="AT265" s="202" t="s">
        <v>146</v>
      </c>
      <c r="AU265" s="202" t="s">
        <v>92</v>
      </c>
      <c r="AV265" s="13" t="s">
        <v>92</v>
      </c>
      <c r="AW265" s="13" t="s">
        <v>42</v>
      </c>
      <c r="AX265" s="13" t="s">
        <v>82</v>
      </c>
      <c r="AY265" s="202" t="s">
        <v>135</v>
      </c>
    </row>
    <row r="266" spans="1:65" s="15" customFormat="1" ht="11.25">
      <c r="B266" s="214"/>
      <c r="C266" s="215"/>
      <c r="D266" s="193" t="s">
        <v>146</v>
      </c>
      <c r="E266" s="216" t="s">
        <v>44</v>
      </c>
      <c r="F266" s="217" t="s">
        <v>327</v>
      </c>
      <c r="G266" s="215"/>
      <c r="H266" s="216" t="s">
        <v>44</v>
      </c>
      <c r="I266" s="218"/>
      <c r="J266" s="215"/>
      <c r="K266" s="215"/>
      <c r="L266" s="219"/>
      <c r="M266" s="220"/>
      <c r="N266" s="221"/>
      <c r="O266" s="221"/>
      <c r="P266" s="221"/>
      <c r="Q266" s="221"/>
      <c r="R266" s="221"/>
      <c r="S266" s="221"/>
      <c r="T266" s="222"/>
      <c r="AT266" s="223" t="s">
        <v>146</v>
      </c>
      <c r="AU266" s="223" t="s">
        <v>92</v>
      </c>
      <c r="AV266" s="15" t="s">
        <v>90</v>
      </c>
      <c r="AW266" s="15" t="s">
        <v>42</v>
      </c>
      <c r="AX266" s="15" t="s">
        <v>82</v>
      </c>
      <c r="AY266" s="223" t="s">
        <v>135</v>
      </c>
    </row>
    <row r="267" spans="1:65" s="13" customFormat="1" ht="11.25">
      <c r="B267" s="191"/>
      <c r="C267" s="192"/>
      <c r="D267" s="193" t="s">
        <v>146</v>
      </c>
      <c r="E267" s="194" t="s">
        <v>44</v>
      </c>
      <c r="F267" s="195" t="s">
        <v>328</v>
      </c>
      <c r="G267" s="192"/>
      <c r="H267" s="196">
        <v>2.75</v>
      </c>
      <c r="I267" s="197"/>
      <c r="J267" s="192"/>
      <c r="K267" s="192"/>
      <c r="L267" s="198"/>
      <c r="M267" s="199"/>
      <c r="N267" s="200"/>
      <c r="O267" s="200"/>
      <c r="P267" s="200"/>
      <c r="Q267" s="200"/>
      <c r="R267" s="200"/>
      <c r="S267" s="200"/>
      <c r="T267" s="201"/>
      <c r="AT267" s="202" t="s">
        <v>146</v>
      </c>
      <c r="AU267" s="202" t="s">
        <v>92</v>
      </c>
      <c r="AV267" s="13" t="s">
        <v>92</v>
      </c>
      <c r="AW267" s="13" t="s">
        <v>42</v>
      </c>
      <c r="AX267" s="13" t="s">
        <v>82</v>
      </c>
      <c r="AY267" s="202" t="s">
        <v>135</v>
      </c>
    </row>
    <row r="268" spans="1:65" s="13" customFormat="1" ht="11.25">
      <c r="B268" s="191"/>
      <c r="C268" s="192"/>
      <c r="D268" s="193" t="s">
        <v>146</v>
      </c>
      <c r="E268" s="194" t="s">
        <v>44</v>
      </c>
      <c r="F268" s="195" t="s">
        <v>329</v>
      </c>
      <c r="G268" s="192"/>
      <c r="H268" s="196">
        <v>7.875</v>
      </c>
      <c r="I268" s="197"/>
      <c r="J268" s="192"/>
      <c r="K268" s="192"/>
      <c r="L268" s="198"/>
      <c r="M268" s="199"/>
      <c r="N268" s="200"/>
      <c r="O268" s="200"/>
      <c r="P268" s="200"/>
      <c r="Q268" s="200"/>
      <c r="R268" s="200"/>
      <c r="S268" s="200"/>
      <c r="T268" s="201"/>
      <c r="AT268" s="202" t="s">
        <v>146</v>
      </c>
      <c r="AU268" s="202" t="s">
        <v>92</v>
      </c>
      <c r="AV268" s="13" t="s">
        <v>92</v>
      </c>
      <c r="AW268" s="13" t="s">
        <v>42</v>
      </c>
      <c r="AX268" s="13" t="s">
        <v>82</v>
      </c>
      <c r="AY268" s="202" t="s">
        <v>135</v>
      </c>
    </row>
    <row r="269" spans="1:65" s="14" customFormat="1" ht="11.25">
      <c r="B269" s="203"/>
      <c r="C269" s="204"/>
      <c r="D269" s="193" t="s">
        <v>146</v>
      </c>
      <c r="E269" s="205" t="s">
        <v>44</v>
      </c>
      <c r="F269" s="206" t="s">
        <v>159</v>
      </c>
      <c r="G269" s="204"/>
      <c r="H269" s="207">
        <v>322.42099999999999</v>
      </c>
      <c r="I269" s="208"/>
      <c r="J269" s="204"/>
      <c r="K269" s="204"/>
      <c r="L269" s="209"/>
      <c r="M269" s="210"/>
      <c r="N269" s="211"/>
      <c r="O269" s="211"/>
      <c r="P269" s="211"/>
      <c r="Q269" s="211"/>
      <c r="R269" s="211"/>
      <c r="S269" s="211"/>
      <c r="T269" s="212"/>
      <c r="AT269" s="213" t="s">
        <v>146</v>
      </c>
      <c r="AU269" s="213" t="s">
        <v>92</v>
      </c>
      <c r="AV269" s="14" t="s">
        <v>142</v>
      </c>
      <c r="AW269" s="14" t="s">
        <v>42</v>
      </c>
      <c r="AX269" s="14" t="s">
        <v>90</v>
      </c>
      <c r="AY269" s="213" t="s">
        <v>135</v>
      </c>
    </row>
    <row r="270" spans="1:65" s="2" customFormat="1" ht="24.2" customHeight="1">
      <c r="A270" s="36"/>
      <c r="B270" s="37"/>
      <c r="C270" s="172" t="s">
        <v>330</v>
      </c>
      <c r="D270" s="172" t="s">
        <v>138</v>
      </c>
      <c r="E270" s="173" t="s">
        <v>331</v>
      </c>
      <c r="F270" s="174" t="s">
        <v>332</v>
      </c>
      <c r="G270" s="175" t="s">
        <v>168</v>
      </c>
      <c r="H270" s="176">
        <v>177.26</v>
      </c>
      <c r="I270" s="177"/>
      <c r="J270" s="178">
        <f>ROUND(I270*H270,2)</f>
        <v>0</v>
      </c>
      <c r="K270" s="179"/>
      <c r="L270" s="41"/>
      <c r="M270" s="180" t="s">
        <v>44</v>
      </c>
      <c r="N270" s="181" t="s">
        <v>53</v>
      </c>
      <c r="O270" s="66"/>
      <c r="P270" s="182">
        <f>O270*H270</f>
        <v>0</v>
      </c>
      <c r="Q270" s="182">
        <v>0</v>
      </c>
      <c r="R270" s="182">
        <f>Q270*H270</f>
        <v>0</v>
      </c>
      <c r="S270" s="182">
        <v>0</v>
      </c>
      <c r="T270" s="183">
        <f>S270*H270</f>
        <v>0</v>
      </c>
      <c r="U270" s="36"/>
      <c r="V270" s="36"/>
      <c r="W270" s="36"/>
      <c r="X270" s="36"/>
      <c r="Y270" s="36"/>
      <c r="Z270" s="36"/>
      <c r="AA270" s="36"/>
      <c r="AB270" s="36"/>
      <c r="AC270" s="36"/>
      <c r="AD270" s="36"/>
      <c r="AE270" s="36"/>
      <c r="AR270" s="184" t="s">
        <v>142</v>
      </c>
      <c r="AT270" s="184" t="s">
        <v>138</v>
      </c>
      <c r="AU270" s="184" t="s">
        <v>92</v>
      </c>
      <c r="AY270" s="18" t="s">
        <v>135</v>
      </c>
      <c r="BE270" s="185">
        <f>IF(N270="základní",J270,0)</f>
        <v>0</v>
      </c>
      <c r="BF270" s="185">
        <f>IF(N270="snížená",J270,0)</f>
        <v>0</v>
      </c>
      <c r="BG270" s="185">
        <f>IF(N270="zákl. přenesená",J270,0)</f>
        <v>0</v>
      </c>
      <c r="BH270" s="185">
        <f>IF(N270="sníž. přenesená",J270,0)</f>
        <v>0</v>
      </c>
      <c r="BI270" s="185">
        <f>IF(N270="nulová",J270,0)</f>
        <v>0</v>
      </c>
      <c r="BJ270" s="18" t="s">
        <v>90</v>
      </c>
      <c r="BK270" s="185">
        <f>ROUND(I270*H270,2)</f>
        <v>0</v>
      </c>
      <c r="BL270" s="18" t="s">
        <v>142</v>
      </c>
      <c r="BM270" s="184" t="s">
        <v>333</v>
      </c>
    </row>
    <row r="271" spans="1:65" s="15" customFormat="1" ht="11.25">
      <c r="B271" s="214"/>
      <c r="C271" s="215"/>
      <c r="D271" s="193" t="s">
        <v>146</v>
      </c>
      <c r="E271" s="216" t="s">
        <v>44</v>
      </c>
      <c r="F271" s="217" t="s">
        <v>334</v>
      </c>
      <c r="G271" s="215"/>
      <c r="H271" s="216" t="s">
        <v>44</v>
      </c>
      <c r="I271" s="218"/>
      <c r="J271" s="215"/>
      <c r="K271" s="215"/>
      <c r="L271" s="219"/>
      <c r="M271" s="220"/>
      <c r="N271" s="221"/>
      <c r="O271" s="221"/>
      <c r="P271" s="221"/>
      <c r="Q271" s="221"/>
      <c r="R271" s="221"/>
      <c r="S271" s="221"/>
      <c r="T271" s="222"/>
      <c r="AT271" s="223" t="s">
        <v>146</v>
      </c>
      <c r="AU271" s="223" t="s">
        <v>92</v>
      </c>
      <c r="AV271" s="15" t="s">
        <v>90</v>
      </c>
      <c r="AW271" s="15" t="s">
        <v>42</v>
      </c>
      <c r="AX271" s="15" t="s">
        <v>82</v>
      </c>
      <c r="AY271" s="223" t="s">
        <v>135</v>
      </c>
    </row>
    <row r="272" spans="1:65" s="13" customFormat="1" ht="11.25">
      <c r="B272" s="191"/>
      <c r="C272" s="192"/>
      <c r="D272" s="193" t="s">
        <v>146</v>
      </c>
      <c r="E272" s="194" t="s">
        <v>44</v>
      </c>
      <c r="F272" s="195" t="s">
        <v>335</v>
      </c>
      <c r="G272" s="192"/>
      <c r="H272" s="196">
        <v>98.56</v>
      </c>
      <c r="I272" s="197"/>
      <c r="J272" s="192"/>
      <c r="K272" s="192"/>
      <c r="L272" s="198"/>
      <c r="M272" s="199"/>
      <c r="N272" s="200"/>
      <c r="O272" s="200"/>
      <c r="P272" s="200"/>
      <c r="Q272" s="200"/>
      <c r="R272" s="200"/>
      <c r="S272" s="200"/>
      <c r="T272" s="201"/>
      <c r="AT272" s="202" t="s">
        <v>146</v>
      </c>
      <c r="AU272" s="202" t="s">
        <v>92</v>
      </c>
      <c r="AV272" s="13" t="s">
        <v>92</v>
      </c>
      <c r="AW272" s="13" t="s">
        <v>42</v>
      </c>
      <c r="AX272" s="13" t="s">
        <v>82</v>
      </c>
      <c r="AY272" s="202" t="s">
        <v>135</v>
      </c>
    </row>
    <row r="273" spans="1:65" s="15" customFormat="1" ht="11.25">
      <c r="B273" s="214"/>
      <c r="C273" s="215"/>
      <c r="D273" s="193" t="s">
        <v>146</v>
      </c>
      <c r="E273" s="216" t="s">
        <v>44</v>
      </c>
      <c r="F273" s="217" t="s">
        <v>336</v>
      </c>
      <c r="G273" s="215"/>
      <c r="H273" s="216" t="s">
        <v>44</v>
      </c>
      <c r="I273" s="218"/>
      <c r="J273" s="215"/>
      <c r="K273" s="215"/>
      <c r="L273" s="219"/>
      <c r="M273" s="220"/>
      <c r="N273" s="221"/>
      <c r="O273" s="221"/>
      <c r="P273" s="221"/>
      <c r="Q273" s="221"/>
      <c r="R273" s="221"/>
      <c r="S273" s="221"/>
      <c r="T273" s="222"/>
      <c r="AT273" s="223" t="s">
        <v>146</v>
      </c>
      <c r="AU273" s="223" t="s">
        <v>92</v>
      </c>
      <c r="AV273" s="15" t="s">
        <v>90</v>
      </c>
      <c r="AW273" s="15" t="s">
        <v>42</v>
      </c>
      <c r="AX273" s="15" t="s">
        <v>82</v>
      </c>
      <c r="AY273" s="223" t="s">
        <v>135</v>
      </c>
    </row>
    <row r="274" spans="1:65" s="13" customFormat="1" ht="11.25">
      <c r="B274" s="191"/>
      <c r="C274" s="192"/>
      <c r="D274" s="193" t="s">
        <v>146</v>
      </c>
      <c r="E274" s="194" t="s">
        <v>44</v>
      </c>
      <c r="F274" s="195" t="s">
        <v>337</v>
      </c>
      <c r="G274" s="192"/>
      <c r="H274" s="196">
        <v>13.2</v>
      </c>
      <c r="I274" s="197"/>
      <c r="J274" s="192"/>
      <c r="K274" s="192"/>
      <c r="L274" s="198"/>
      <c r="M274" s="199"/>
      <c r="N274" s="200"/>
      <c r="O274" s="200"/>
      <c r="P274" s="200"/>
      <c r="Q274" s="200"/>
      <c r="R274" s="200"/>
      <c r="S274" s="200"/>
      <c r="T274" s="201"/>
      <c r="AT274" s="202" t="s">
        <v>146</v>
      </c>
      <c r="AU274" s="202" t="s">
        <v>92</v>
      </c>
      <c r="AV274" s="13" t="s">
        <v>92</v>
      </c>
      <c r="AW274" s="13" t="s">
        <v>42</v>
      </c>
      <c r="AX274" s="13" t="s">
        <v>82</v>
      </c>
      <c r="AY274" s="202" t="s">
        <v>135</v>
      </c>
    </row>
    <row r="275" spans="1:65" s="15" customFormat="1" ht="11.25">
      <c r="B275" s="214"/>
      <c r="C275" s="215"/>
      <c r="D275" s="193" t="s">
        <v>146</v>
      </c>
      <c r="E275" s="216" t="s">
        <v>44</v>
      </c>
      <c r="F275" s="217" t="s">
        <v>338</v>
      </c>
      <c r="G275" s="215"/>
      <c r="H275" s="216" t="s">
        <v>44</v>
      </c>
      <c r="I275" s="218"/>
      <c r="J275" s="215"/>
      <c r="K275" s="215"/>
      <c r="L275" s="219"/>
      <c r="M275" s="220"/>
      <c r="N275" s="221"/>
      <c r="O275" s="221"/>
      <c r="P275" s="221"/>
      <c r="Q275" s="221"/>
      <c r="R275" s="221"/>
      <c r="S275" s="221"/>
      <c r="T275" s="222"/>
      <c r="AT275" s="223" t="s">
        <v>146</v>
      </c>
      <c r="AU275" s="223" t="s">
        <v>92</v>
      </c>
      <c r="AV275" s="15" t="s">
        <v>90</v>
      </c>
      <c r="AW275" s="15" t="s">
        <v>42</v>
      </c>
      <c r="AX275" s="15" t="s">
        <v>82</v>
      </c>
      <c r="AY275" s="223" t="s">
        <v>135</v>
      </c>
    </row>
    <row r="276" spans="1:65" s="13" customFormat="1" ht="11.25">
      <c r="B276" s="191"/>
      <c r="C276" s="192"/>
      <c r="D276" s="193" t="s">
        <v>146</v>
      </c>
      <c r="E276" s="194" t="s">
        <v>44</v>
      </c>
      <c r="F276" s="195" t="s">
        <v>339</v>
      </c>
      <c r="G276" s="192"/>
      <c r="H276" s="196">
        <v>15.5</v>
      </c>
      <c r="I276" s="197"/>
      <c r="J276" s="192"/>
      <c r="K276" s="192"/>
      <c r="L276" s="198"/>
      <c r="M276" s="199"/>
      <c r="N276" s="200"/>
      <c r="O276" s="200"/>
      <c r="P276" s="200"/>
      <c r="Q276" s="200"/>
      <c r="R276" s="200"/>
      <c r="S276" s="200"/>
      <c r="T276" s="201"/>
      <c r="AT276" s="202" t="s">
        <v>146</v>
      </c>
      <c r="AU276" s="202" t="s">
        <v>92</v>
      </c>
      <c r="AV276" s="13" t="s">
        <v>92</v>
      </c>
      <c r="AW276" s="13" t="s">
        <v>42</v>
      </c>
      <c r="AX276" s="13" t="s">
        <v>82</v>
      </c>
      <c r="AY276" s="202" t="s">
        <v>135</v>
      </c>
    </row>
    <row r="277" spans="1:65" s="15" customFormat="1" ht="11.25">
      <c r="B277" s="214"/>
      <c r="C277" s="215"/>
      <c r="D277" s="193" t="s">
        <v>146</v>
      </c>
      <c r="E277" s="216" t="s">
        <v>44</v>
      </c>
      <c r="F277" s="217" t="s">
        <v>340</v>
      </c>
      <c r="G277" s="215"/>
      <c r="H277" s="216" t="s">
        <v>44</v>
      </c>
      <c r="I277" s="218"/>
      <c r="J277" s="215"/>
      <c r="K277" s="215"/>
      <c r="L277" s="219"/>
      <c r="M277" s="220"/>
      <c r="N277" s="221"/>
      <c r="O277" s="221"/>
      <c r="P277" s="221"/>
      <c r="Q277" s="221"/>
      <c r="R277" s="221"/>
      <c r="S277" s="221"/>
      <c r="T277" s="222"/>
      <c r="AT277" s="223" t="s">
        <v>146</v>
      </c>
      <c r="AU277" s="223" t="s">
        <v>92</v>
      </c>
      <c r="AV277" s="15" t="s">
        <v>90</v>
      </c>
      <c r="AW277" s="15" t="s">
        <v>42</v>
      </c>
      <c r="AX277" s="15" t="s">
        <v>82</v>
      </c>
      <c r="AY277" s="223" t="s">
        <v>135</v>
      </c>
    </row>
    <row r="278" spans="1:65" s="13" customFormat="1" ht="11.25">
      <c r="B278" s="191"/>
      <c r="C278" s="192"/>
      <c r="D278" s="193" t="s">
        <v>146</v>
      </c>
      <c r="E278" s="194" t="s">
        <v>44</v>
      </c>
      <c r="F278" s="195" t="s">
        <v>341</v>
      </c>
      <c r="G278" s="192"/>
      <c r="H278" s="196">
        <v>50</v>
      </c>
      <c r="I278" s="197"/>
      <c r="J278" s="192"/>
      <c r="K278" s="192"/>
      <c r="L278" s="198"/>
      <c r="M278" s="199"/>
      <c r="N278" s="200"/>
      <c r="O278" s="200"/>
      <c r="P278" s="200"/>
      <c r="Q278" s="200"/>
      <c r="R278" s="200"/>
      <c r="S278" s="200"/>
      <c r="T278" s="201"/>
      <c r="AT278" s="202" t="s">
        <v>146</v>
      </c>
      <c r="AU278" s="202" t="s">
        <v>92</v>
      </c>
      <c r="AV278" s="13" t="s">
        <v>92</v>
      </c>
      <c r="AW278" s="13" t="s">
        <v>42</v>
      </c>
      <c r="AX278" s="13" t="s">
        <v>82</v>
      </c>
      <c r="AY278" s="202" t="s">
        <v>135</v>
      </c>
    </row>
    <row r="279" spans="1:65" s="14" customFormat="1" ht="11.25">
      <c r="B279" s="203"/>
      <c r="C279" s="204"/>
      <c r="D279" s="193" t="s">
        <v>146</v>
      </c>
      <c r="E279" s="205" t="s">
        <v>44</v>
      </c>
      <c r="F279" s="206" t="s">
        <v>159</v>
      </c>
      <c r="G279" s="204"/>
      <c r="H279" s="207">
        <v>177.26</v>
      </c>
      <c r="I279" s="208"/>
      <c r="J279" s="204"/>
      <c r="K279" s="204"/>
      <c r="L279" s="209"/>
      <c r="M279" s="210"/>
      <c r="N279" s="211"/>
      <c r="O279" s="211"/>
      <c r="P279" s="211"/>
      <c r="Q279" s="211"/>
      <c r="R279" s="211"/>
      <c r="S279" s="211"/>
      <c r="T279" s="212"/>
      <c r="AT279" s="213" t="s">
        <v>146</v>
      </c>
      <c r="AU279" s="213" t="s">
        <v>92</v>
      </c>
      <c r="AV279" s="14" t="s">
        <v>142</v>
      </c>
      <c r="AW279" s="14" t="s">
        <v>42</v>
      </c>
      <c r="AX279" s="14" t="s">
        <v>90</v>
      </c>
      <c r="AY279" s="213" t="s">
        <v>135</v>
      </c>
    </row>
    <row r="280" spans="1:65" s="2" customFormat="1" ht="33" customHeight="1">
      <c r="A280" s="36"/>
      <c r="B280" s="37"/>
      <c r="C280" s="172" t="s">
        <v>342</v>
      </c>
      <c r="D280" s="172" t="s">
        <v>138</v>
      </c>
      <c r="E280" s="173" t="s">
        <v>343</v>
      </c>
      <c r="F280" s="174" t="s">
        <v>344</v>
      </c>
      <c r="G280" s="175" t="s">
        <v>345</v>
      </c>
      <c r="H280" s="176">
        <v>17.97</v>
      </c>
      <c r="I280" s="177"/>
      <c r="J280" s="178">
        <f>ROUND(I280*H280,2)</f>
        <v>0</v>
      </c>
      <c r="K280" s="179"/>
      <c r="L280" s="41"/>
      <c r="M280" s="180" t="s">
        <v>44</v>
      </c>
      <c r="N280" s="181" t="s">
        <v>53</v>
      </c>
      <c r="O280" s="66"/>
      <c r="P280" s="182">
        <f>O280*H280</f>
        <v>0</v>
      </c>
      <c r="Q280" s="182">
        <v>2.45329</v>
      </c>
      <c r="R280" s="182">
        <f>Q280*H280</f>
        <v>44.0856213</v>
      </c>
      <c r="S280" s="182">
        <v>0</v>
      </c>
      <c r="T280" s="183">
        <f>S280*H280</f>
        <v>0</v>
      </c>
      <c r="U280" s="36"/>
      <c r="V280" s="36"/>
      <c r="W280" s="36"/>
      <c r="X280" s="36"/>
      <c r="Y280" s="36"/>
      <c r="Z280" s="36"/>
      <c r="AA280" s="36"/>
      <c r="AB280" s="36"/>
      <c r="AC280" s="36"/>
      <c r="AD280" s="36"/>
      <c r="AE280" s="36"/>
      <c r="AR280" s="184" t="s">
        <v>346</v>
      </c>
      <c r="AT280" s="184" t="s">
        <v>138</v>
      </c>
      <c r="AU280" s="184" t="s">
        <v>92</v>
      </c>
      <c r="AY280" s="18" t="s">
        <v>135</v>
      </c>
      <c r="BE280" s="185">
        <f>IF(N280="základní",J280,0)</f>
        <v>0</v>
      </c>
      <c r="BF280" s="185">
        <f>IF(N280="snížená",J280,0)</f>
        <v>0</v>
      </c>
      <c r="BG280" s="185">
        <f>IF(N280="zákl. přenesená",J280,0)</f>
        <v>0</v>
      </c>
      <c r="BH280" s="185">
        <f>IF(N280="sníž. přenesená",J280,0)</f>
        <v>0</v>
      </c>
      <c r="BI280" s="185">
        <f>IF(N280="nulová",J280,0)</f>
        <v>0</v>
      </c>
      <c r="BJ280" s="18" t="s">
        <v>90</v>
      </c>
      <c r="BK280" s="185">
        <f>ROUND(I280*H280,2)</f>
        <v>0</v>
      </c>
      <c r="BL280" s="18" t="s">
        <v>346</v>
      </c>
      <c r="BM280" s="184" t="s">
        <v>347</v>
      </c>
    </row>
    <row r="281" spans="1:65" s="2" customFormat="1" ht="11.25">
      <c r="A281" s="36"/>
      <c r="B281" s="37"/>
      <c r="C281" s="38"/>
      <c r="D281" s="186" t="s">
        <v>144</v>
      </c>
      <c r="E281" s="38"/>
      <c r="F281" s="187" t="s">
        <v>348</v>
      </c>
      <c r="G281" s="38"/>
      <c r="H281" s="38"/>
      <c r="I281" s="188"/>
      <c r="J281" s="38"/>
      <c r="K281" s="38"/>
      <c r="L281" s="41"/>
      <c r="M281" s="189"/>
      <c r="N281" s="190"/>
      <c r="O281" s="66"/>
      <c r="P281" s="66"/>
      <c r="Q281" s="66"/>
      <c r="R281" s="66"/>
      <c r="S281" s="66"/>
      <c r="T281" s="67"/>
      <c r="U281" s="36"/>
      <c r="V281" s="36"/>
      <c r="W281" s="36"/>
      <c r="X281" s="36"/>
      <c r="Y281" s="36"/>
      <c r="Z281" s="36"/>
      <c r="AA281" s="36"/>
      <c r="AB281" s="36"/>
      <c r="AC281" s="36"/>
      <c r="AD281" s="36"/>
      <c r="AE281" s="36"/>
      <c r="AT281" s="18" t="s">
        <v>144</v>
      </c>
      <c r="AU281" s="18" t="s">
        <v>92</v>
      </c>
    </row>
    <row r="282" spans="1:65" s="15" customFormat="1" ht="11.25">
      <c r="B282" s="214"/>
      <c r="C282" s="215"/>
      <c r="D282" s="193" t="s">
        <v>146</v>
      </c>
      <c r="E282" s="216" t="s">
        <v>44</v>
      </c>
      <c r="F282" s="217" t="s">
        <v>349</v>
      </c>
      <c r="G282" s="215"/>
      <c r="H282" s="216" t="s">
        <v>44</v>
      </c>
      <c r="I282" s="218"/>
      <c r="J282" s="215"/>
      <c r="K282" s="215"/>
      <c r="L282" s="219"/>
      <c r="M282" s="220"/>
      <c r="N282" s="221"/>
      <c r="O282" s="221"/>
      <c r="P282" s="221"/>
      <c r="Q282" s="221"/>
      <c r="R282" s="221"/>
      <c r="S282" s="221"/>
      <c r="T282" s="222"/>
      <c r="AT282" s="223" t="s">
        <v>146</v>
      </c>
      <c r="AU282" s="223" t="s">
        <v>92</v>
      </c>
      <c r="AV282" s="15" t="s">
        <v>90</v>
      </c>
      <c r="AW282" s="15" t="s">
        <v>42</v>
      </c>
      <c r="AX282" s="15" t="s">
        <v>82</v>
      </c>
      <c r="AY282" s="223" t="s">
        <v>135</v>
      </c>
    </row>
    <row r="283" spans="1:65" s="13" customFormat="1" ht="11.25">
      <c r="B283" s="191"/>
      <c r="C283" s="192"/>
      <c r="D283" s="193" t="s">
        <v>146</v>
      </c>
      <c r="E283" s="194" t="s">
        <v>44</v>
      </c>
      <c r="F283" s="195" t="s">
        <v>350</v>
      </c>
      <c r="G283" s="192"/>
      <c r="H283" s="196">
        <v>0.65500000000000003</v>
      </c>
      <c r="I283" s="197"/>
      <c r="J283" s="192"/>
      <c r="K283" s="192"/>
      <c r="L283" s="198"/>
      <c r="M283" s="199"/>
      <c r="N283" s="200"/>
      <c r="O283" s="200"/>
      <c r="P283" s="200"/>
      <c r="Q283" s="200"/>
      <c r="R283" s="200"/>
      <c r="S283" s="200"/>
      <c r="T283" s="201"/>
      <c r="AT283" s="202" t="s">
        <v>146</v>
      </c>
      <c r="AU283" s="202" t="s">
        <v>92</v>
      </c>
      <c r="AV283" s="13" t="s">
        <v>92</v>
      </c>
      <c r="AW283" s="13" t="s">
        <v>42</v>
      </c>
      <c r="AX283" s="13" t="s">
        <v>82</v>
      </c>
      <c r="AY283" s="202" t="s">
        <v>135</v>
      </c>
    </row>
    <row r="284" spans="1:65" s="13" customFormat="1" ht="11.25">
      <c r="B284" s="191"/>
      <c r="C284" s="192"/>
      <c r="D284" s="193" t="s">
        <v>146</v>
      </c>
      <c r="E284" s="194" t="s">
        <v>44</v>
      </c>
      <c r="F284" s="195" t="s">
        <v>351</v>
      </c>
      <c r="G284" s="192"/>
      <c r="H284" s="196">
        <v>0.65500000000000003</v>
      </c>
      <c r="I284" s="197"/>
      <c r="J284" s="192"/>
      <c r="K284" s="192"/>
      <c r="L284" s="198"/>
      <c r="M284" s="199"/>
      <c r="N284" s="200"/>
      <c r="O284" s="200"/>
      <c r="P284" s="200"/>
      <c r="Q284" s="200"/>
      <c r="R284" s="200"/>
      <c r="S284" s="200"/>
      <c r="T284" s="201"/>
      <c r="AT284" s="202" t="s">
        <v>146</v>
      </c>
      <c r="AU284" s="202" t="s">
        <v>92</v>
      </c>
      <c r="AV284" s="13" t="s">
        <v>92</v>
      </c>
      <c r="AW284" s="13" t="s">
        <v>42</v>
      </c>
      <c r="AX284" s="13" t="s">
        <v>82</v>
      </c>
      <c r="AY284" s="202" t="s">
        <v>135</v>
      </c>
    </row>
    <row r="285" spans="1:65" s="13" customFormat="1" ht="11.25">
      <c r="B285" s="191"/>
      <c r="C285" s="192"/>
      <c r="D285" s="193" t="s">
        <v>146</v>
      </c>
      <c r="E285" s="194" t="s">
        <v>44</v>
      </c>
      <c r="F285" s="195" t="s">
        <v>352</v>
      </c>
      <c r="G285" s="192"/>
      <c r="H285" s="196">
        <v>5.5229999999999997</v>
      </c>
      <c r="I285" s="197"/>
      <c r="J285" s="192"/>
      <c r="K285" s="192"/>
      <c r="L285" s="198"/>
      <c r="M285" s="199"/>
      <c r="N285" s="200"/>
      <c r="O285" s="200"/>
      <c r="P285" s="200"/>
      <c r="Q285" s="200"/>
      <c r="R285" s="200"/>
      <c r="S285" s="200"/>
      <c r="T285" s="201"/>
      <c r="AT285" s="202" t="s">
        <v>146</v>
      </c>
      <c r="AU285" s="202" t="s">
        <v>92</v>
      </c>
      <c r="AV285" s="13" t="s">
        <v>92</v>
      </c>
      <c r="AW285" s="13" t="s">
        <v>42</v>
      </c>
      <c r="AX285" s="13" t="s">
        <v>82</v>
      </c>
      <c r="AY285" s="202" t="s">
        <v>135</v>
      </c>
    </row>
    <row r="286" spans="1:65" s="13" customFormat="1" ht="11.25">
      <c r="B286" s="191"/>
      <c r="C286" s="192"/>
      <c r="D286" s="193" t="s">
        <v>146</v>
      </c>
      <c r="E286" s="194" t="s">
        <v>44</v>
      </c>
      <c r="F286" s="195" t="s">
        <v>353</v>
      </c>
      <c r="G286" s="192"/>
      <c r="H286" s="196">
        <v>5.5229999999999997</v>
      </c>
      <c r="I286" s="197"/>
      <c r="J286" s="192"/>
      <c r="K286" s="192"/>
      <c r="L286" s="198"/>
      <c r="M286" s="199"/>
      <c r="N286" s="200"/>
      <c r="O286" s="200"/>
      <c r="P286" s="200"/>
      <c r="Q286" s="200"/>
      <c r="R286" s="200"/>
      <c r="S286" s="200"/>
      <c r="T286" s="201"/>
      <c r="AT286" s="202" t="s">
        <v>146</v>
      </c>
      <c r="AU286" s="202" t="s">
        <v>92</v>
      </c>
      <c r="AV286" s="13" t="s">
        <v>92</v>
      </c>
      <c r="AW286" s="13" t="s">
        <v>42</v>
      </c>
      <c r="AX286" s="13" t="s">
        <v>82</v>
      </c>
      <c r="AY286" s="202" t="s">
        <v>135</v>
      </c>
    </row>
    <row r="287" spans="1:65" s="13" customFormat="1" ht="11.25">
      <c r="B287" s="191"/>
      <c r="C287" s="192"/>
      <c r="D287" s="193" t="s">
        <v>146</v>
      </c>
      <c r="E287" s="194" t="s">
        <v>44</v>
      </c>
      <c r="F287" s="195" t="s">
        <v>354</v>
      </c>
      <c r="G287" s="192"/>
      <c r="H287" s="196">
        <v>0.72199999999999998</v>
      </c>
      <c r="I287" s="197"/>
      <c r="J287" s="192"/>
      <c r="K287" s="192"/>
      <c r="L287" s="198"/>
      <c r="M287" s="199"/>
      <c r="N287" s="200"/>
      <c r="O287" s="200"/>
      <c r="P287" s="200"/>
      <c r="Q287" s="200"/>
      <c r="R287" s="200"/>
      <c r="S287" s="200"/>
      <c r="T287" s="201"/>
      <c r="AT287" s="202" t="s">
        <v>146</v>
      </c>
      <c r="AU287" s="202" t="s">
        <v>92</v>
      </c>
      <c r="AV287" s="13" t="s">
        <v>92</v>
      </c>
      <c r="AW287" s="13" t="s">
        <v>42</v>
      </c>
      <c r="AX287" s="13" t="s">
        <v>82</v>
      </c>
      <c r="AY287" s="202" t="s">
        <v>135</v>
      </c>
    </row>
    <row r="288" spans="1:65" s="13" customFormat="1" ht="11.25">
      <c r="B288" s="191"/>
      <c r="C288" s="192"/>
      <c r="D288" s="193" t="s">
        <v>146</v>
      </c>
      <c r="E288" s="194" t="s">
        <v>44</v>
      </c>
      <c r="F288" s="195" t="s">
        <v>355</v>
      </c>
      <c r="G288" s="192"/>
      <c r="H288" s="196">
        <v>0.72199999999999998</v>
      </c>
      <c r="I288" s="197"/>
      <c r="J288" s="192"/>
      <c r="K288" s="192"/>
      <c r="L288" s="198"/>
      <c r="M288" s="199"/>
      <c r="N288" s="200"/>
      <c r="O288" s="200"/>
      <c r="P288" s="200"/>
      <c r="Q288" s="200"/>
      <c r="R288" s="200"/>
      <c r="S288" s="200"/>
      <c r="T288" s="201"/>
      <c r="AT288" s="202" t="s">
        <v>146</v>
      </c>
      <c r="AU288" s="202" t="s">
        <v>92</v>
      </c>
      <c r="AV288" s="13" t="s">
        <v>92</v>
      </c>
      <c r="AW288" s="13" t="s">
        <v>42</v>
      </c>
      <c r="AX288" s="13" t="s">
        <v>82</v>
      </c>
      <c r="AY288" s="202" t="s">
        <v>135</v>
      </c>
    </row>
    <row r="289" spans="1:65" s="13" customFormat="1" ht="11.25">
      <c r="B289" s="191"/>
      <c r="C289" s="192"/>
      <c r="D289" s="193" t="s">
        <v>146</v>
      </c>
      <c r="E289" s="194" t="s">
        <v>44</v>
      </c>
      <c r="F289" s="195" t="s">
        <v>356</v>
      </c>
      <c r="G289" s="192"/>
      <c r="H289" s="196">
        <v>0.72199999999999998</v>
      </c>
      <c r="I289" s="197"/>
      <c r="J289" s="192"/>
      <c r="K289" s="192"/>
      <c r="L289" s="198"/>
      <c r="M289" s="199"/>
      <c r="N289" s="200"/>
      <c r="O289" s="200"/>
      <c r="P289" s="200"/>
      <c r="Q289" s="200"/>
      <c r="R289" s="200"/>
      <c r="S289" s="200"/>
      <c r="T289" s="201"/>
      <c r="AT289" s="202" t="s">
        <v>146</v>
      </c>
      <c r="AU289" s="202" t="s">
        <v>92</v>
      </c>
      <c r="AV289" s="13" t="s">
        <v>92</v>
      </c>
      <c r="AW289" s="13" t="s">
        <v>42</v>
      </c>
      <c r="AX289" s="13" t="s">
        <v>82</v>
      </c>
      <c r="AY289" s="202" t="s">
        <v>135</v>
      </c>
    </row>
    <row r="290" spans="1:65" s="13" customFormat="1" ht="11.25">
      <c r="B290" s="191"/>
      <c r="C290" s="192"/>
      <c r="D290" s="193" t="s">
        <v>146</v>
      </c>
      <c r="E290" s="194" t="s">
        <v>44</v>
      </c>
      <c r="F290" s="195" t="s">
        <v>357</v>
      </c>
      <c r="G290" s="192"/>
      <c r="H290" s="196">
        <v>0.72199999999999998</v>
      </c>
      <c r="I290" s="197"/>
      <c r="J290" s="192"/>
      <c r="K290" s="192"/>
      <c r="L290" s="198"/>
      <c r="M290" s="199"/>
      <c r="N290" s="200"/>
      <c r="O290" s="200"/>
      <c r="P290" s="200"/>
      <c r="Q290" s="200"/>
      <c r="R290" s="200"/>
      <c r="S290" s="200"/>
      <c r="T290" s="201"/>
      <c r="AT290" s="202" t="s">
        <v>146</v>
      </c>
      <c r="AU290" s="202" t="s">
        <v>92</v>
      </c>
      <c r="AV290" s="13" t="s">
        <v>92</v>
      </c>
      <c r="AW290" s="13" t="s">
        <v>42</v>
      </c>
      <c r="AX290" s="13" t="s">
        <v>82</v>
      </c>
      <c r="AY290" s="202" t="s">
        <v>135</v>
      </c>
    </row>
    <row r="291" spans="1:65" s="13" customFormat="1" ht="11.25">
      <c r="B291" s="191"/>
      <c r="C291" s="192"/>
      <c r="D291" s="193" t="s">
        <v>146</v>
      </c>
      <c r="E291" s="194" t="s">
        <v>44</v>
      </c>
      <c r="F291" s="195" t="s">
        <v>358</v>
      </c>
      <c r="G291" s="192"/>
      <c r="H291" s="196">
        <v>0.72199999999999998</v>
      </c>
      <c r="I291" s="197"/>
      <c r="J291" s="192"/>
      <c r="K291" s="192"/>
      <c r="L291" s="198"/>
      <c r="M291" s="199"/>
      <c r="N291" s="200"/>
      <c r="O291" s="200"/>
      <c r="P291" s="200"/>
      <c r="Q291" s="200"/>
      <c r="R291" s="200"/>
      <c r="S291" s="200"/>
      <c r="T291" s="201"/>
      <c r="AT291" s="202" t="s">
        <v>146</v>
      </c>
      <c r="AU291" s="202" t="s">
        <v>92</v>
      </c>
      <c r="AV291" s="13" t="s">
        <v>92</v>
      </c>
      <c r="AW291" s="13" t="s">
        <v>42</v>
      </c>
      <c r="AX291" s="13" t="s">
        <v>82</v>
      </c>
      <c r="AY291" s="202" t="s">
        <v>135</v>
      </c>
    </row>
    <row r="292" spans="1:65" s="13" customFormat="1" ht="11.25">
      <c r="B292" s="191"/>
      <c r="C292" s="192"/>
      <c r="D292" s="193" t="s">
        <v>146</v>
      </c>
      <c r="E292" s="194" t="s">
        <v>44</v>
      </c>
      <c r="F292" s="195" t="s">
        <v>359</v>
      </c>
      <c r="G292" s="192"/>
      <c r="H292" s="196">
        <v>1.28</v>
      </c>
      <c r="I292" s="197"/>
      <c r="J292" s="192"/>
      <c r="K292" s="192"/>
      <c r="L292" s="198"/>
      <c r="M292" s="199"/>
      <c r="N292" s="200"/>
      <c r="O292" s="200"/>
      <c r="P292" s="200"/>
      <c r="Q292" s="200"/>
      <c r="R292" s="200"/>
      <c r="S292" s="200"/>
      <c r="T292" s="201"/>
      <c r="AT292" s="202" t="s">
        <v>146</v>
      </c>
      <c r="AU292" s="202" t="s">
        <v>92</v>
      </c>
      <c r="AV292" s="13" t="s">
        <v>92</v>
      </c>
      <c r="AW292" s="13" t="s">
        <v>42</v>
      </c>
      <c r="AX292" s="13" t="s">
        <v>82</v>
      </c>
      <c r="AY292" s="202" t="s">
        <v>135</v>
      </c>
    </row>
    <row r="293" spans="1:65" s="13" customFormat="1" ht="11.25">
      <c r="B293" s="191"/>
      <c r="C293" s="192"/>
      <c r="D293" s="193" t="s">
        <v>146</v>
      </c>
      <c r="E293" s="194" t="s">
        <v>44</v>
      </c>
      <c r="F293" s="195" t="s">
        <v>360</v>
      </c>
      <c r="G293" s="192"/>
      <c r="H293" s="196">
        <v>0.624</v>
      </c>
      <c r="I293" s="197"/>
      <c r="J293" s="192"/>
      <c r="K293" s="192"/>
      <c r="L293" s="198"/>
      <c r="M293" s="199"/>
      <c r="N293" s="200"/>
      <c r="O293" s="200"/>
      <c r="P293" s="200"/>
      <c r="Q293" s="200"/>
      <c r="R293" s="200"/>
      <c r="S293" s="200"/>
      <c r="T293" s="201"/>
      <c r="AT293" s="202" t="s">
        <v>146</v>
      </c>
      <c r="AU293" s="202" t="s">
        <v>92</v>
      </c>
      <c r="AV293" s="13" t="s">
        <v>92</v>
      </c>
      <c r="AW293" s="13" t="s">
        <v>42</v>
      </c>
      <c r="AX293" s="13" t="s">
        <v>82</v>
      </c>
      <c r="AY293" s="202" t="s">
        <v>135</v>
      </c>
    </row>
    <row r="294" spans="1:65" s="13" customFormat="1" ht="11.25">
      <c r="B294" s="191"/>
      <c r="C294" s="192"/>
      <c r="D294" s="193" t="s">
        <v>146</v>
      </c>
      <c r="E294" s="194" t="s">
        <v>44</v>
      </c>
      <c r="F294" s="195" t="s">
        <v>361</v>
      </c>
      <c r="G294" s="192"/>
      <c r="H294" s="196">
        <v>0.1</v>
      </c>
      <c r="I294" s="197"/>
      <c r="J294" s="192"/>
      <c r="K294" s="192"/>
      <c r="L294" s="198"/>
      <c r="M294" s="199"/>
      <c r="N294" s="200"/>
      <c r="O294" s="200"/>
      <c r="P294" s="200"/>
      <c r="Q294" s="200"/>
      <c r="R294" s="200"/>
      <c r="S294" s="200"/>
      <c r="T294" s="201"/>
      <c r="AT294" s="202" t="s">
        <v>146</v>
      </c>
      <c r="AU294" s="202" t="s">
        <v>92</v>
      </c>
      <c r="AV294" s="13" t="s">
        <v>92</v>
      </c>
      <c r="AW294" s="13" t="s">
        <v>42</v>
      </c>
      <c r="AX294" s="13" t="s">
        <v>82</v>
      </c>
      <c r="AY294" s="202" t="s">
        <v>135</v>
      </c>
    </row>
    <row r="295" spans="1:65" s="14" customFormat="1" ht="11.25">
      <c r="B295" s="203"/>
      <c r="C295" s="204"/>
      <c r="D295" s="193" t="s">
        <v>146</v>
      </c>
      <c r="E295" s="205" t="s">
        <v>44</v>
      </c>
      <c r="F295" s="206" t="s">
        <v>159</v>
      </c>
      <c r="G295" s="204"/>
      <c r="H295" s="207">
        <v>17.97</v>
      </c>
      <c r="I295" s="208"/>
      <c r="J295" s="204"/>
      <c r="K295" s="204"/>
      <c r="L295" s="209"/>
      <c r="M295" s="210"/>
      <c r="N295" s="211"/>
      <c r="O295" s="211"/>
      <c r="P295" s="211"/>
      <c r="Q295" s="211"/>
      <c r="R295" s="211"/>
      <c r="S295" s="211"/>
      <c r="T295" s="212"/>
      <c r="AT295" s="213" t="s">
        <v>146</v>
      </c>
      <c r="AU295" s="213" t="s">
        <v>92</v>
      </c>
      <c r="AV295" s="14" t="s">
        <v>142</v>
      </c>
      <c r="AW295" s="14" t="s">
        <v>42</v>
      </c>
      <c r="AX295" s="14" t="s">
        <v>90</v>
      </c>
      <c r="AY295" s="213" t="s">
        <v>135</v>
      </c>
    </row>
    <row r="296" spans="1:65" s="2" customFormat="1" ht="37.9" customHeight="1">
      <c r="A296" s="36"/>
      <c r="B296" s="37"/>
      <c r="C296" s="172" t="s">
        <v>8</v>
      </c>
      <c r="D296" s="172" t="s">
        <v>138</v>
      </c>
      <c r="E296" s="173" t="s">
        <v>362</v>
      </c>
      <c r="F296" s="174" t="s">
        <v>363</v>
      </c>
      <c r="G296" s="175" t="s">
        <v>345</v>
      </c>
      <c r="H296" s="176">
        <v>3.57</v>
      </c>
      <c r="I296" s="177"/>
      <c r="J296" s="178">
        <f>ROUND(I296*H296,2)</f>
        <v>0</v>
      </c>
      <c r="K296" s="179"/>
      <c r="L296" s="41"/>
      <c r="M296" s="180" t="s">
        <v>44</v>
      </c>
      <c r="N296" s="181" t="s">
        <v>53</v>
      </c>
      <c r="O296" s="66"/>
      <c r="P296" s="182">
        <f>O296*H296</f>
        <v>0</v>
      </c>
      <c r="Q296" s="182">
        <v>2.2563399999999998</v>
      </c>
      <c r="R296" s="182">
        <f>Q296*H296</f>
        <v>8.0551337999999983</v>
      </c>
      <c r="S296" s="182">
        <v>0</v>
      </c>
      <c r="T296" s="183">
        <f>S296*H296</f>
        <v>0</v>
      </c>
      <c r="U296" s="36"/>
      <c r="V296" s="36"/>
      <c r="W296" s="36"/>
      <c r="X296" s="36"/>
      <c r="Y296" s="36"/>
      <c r="Z296" s="36"/>
      <c r="AA296" s="36"/>
      <c r="AB296" s="36"/>
      <c r="AC296" s="36"/>
      <c r="AD296" s="36"/>
      <c r="AE296" s="36"/>
      <c r="AR296" s="184" t="s">
        <v>346</v>
      </c>
      <c r="AT296" s="184" t="s">
        <v>138</v>
      </c>
      <c r="AU296" s="184" t="s">
        <v>92</v>
      </c>
      <c r="AY296" s="18" t="s">
        <v>135</v>
      </c>
      <c r="BE296" s="185">
        <f>IF(N296="základní",J296,0)</f>
        <v>0</v>
      </c>
      <c r="BF296" s="185">
        <f>IF(N296="snížená",J296,0)</f>
        <v>0</v>
      </c>
      <c r="BG296" s="185">
        <f>IF(N296="zákl. přenesená",J296,0)</f>
        <v>0</v>
      </c>
      <c r="BH296" s="185">
        <f>IF(N296="sníž. přenesená",J296,0)</f>
        <v>0</v>
      </c>
      <c r="BI296" s="185">
        <f>IF(N296="nulová",J296,0)</f>
        <v>0</v>
      </c>
      <c r="BJ296" s="18" t="s">
        <v>90</v>
      </c>
      <c r="BK296" s="185">
        <f>ROUND(I296*H296,2)</f>
        <v>0</v>
      </c>
      <c r="BL296" s="18" t="s">
        <v>346</v>
      </c>
      <c r="BM296" s="184" t="s">
        <v>364</v>
      </c>
    </row>
    <row r="297" spans="1:65" s="2" customFormat="1" ht="11.25">
      <c r="A297" s="36"/>
      <c r="B297" s="37"/>
      <c r="C297" s="38"/>
      <c r="D297" s="186" t="s">
        <v>144</v>
      </c>
      <c r="E297" s="38"/>
      <c r="F297" s="187" t="s">
        <v>365</v>
      </c>
      <c r="G297" s="38"/>
      <c r="H297" s="38"/>
      <c r="I297" s="188"/>
      <c r="J297" s="38"/>
      <c r="K297" s="38"/>
      <c r="L297" s="41"/>
      <c r="M297" s="189"/>
      <c r="N297" s="190"/>
      <c r="O297" s="66"/>
      <c r="P297" s="66"/>
      <c r="Q297" s="66"/>
      <c r="R297" s="66"/>
      <c r="S297" s="66"/>
      <c r="T297" s="67"/>
      <c r="U297" s="36"/>
      <c r="V297" s="36"/>
      <c r="W297" s="36"/>
      <c r="X297" s="36"/>
      <c r="Y297" s="36"/>
      <c r="Z297" s="36"/>
      <c r="AA297" s="36"/>
      <c r="AB297" s="36"/>
      <c r="AC297" s="36"/>
      <c r="AD297" s="36"/>
      <c r="AE297" s="36"/>
      <c r="AT297" s="18" t="s">
        <v>144</v>
      </c>
      <c r="AU297" s="18" t="s">
        <v>92</v>
      </c>
    </row>
    <row r="298" spans="1:65" s="15" customFormat="1" ht="11.25">
      <c r="B298" s="214"/>
      <c r="C298" s="215"/>
      <c r="D298" s="193" t="s">
        <v>146</v>
      </c>
      <c r="E298" s="216" t="s">
        <v>44</v>
      </c>
      <c r="F298" s="217" t="s">
        <v>366</v>
      </c>
      <c r="G298" s="215"/>
      <c r="H298" s="216" t="s">
        <v>44</v>
      </c>
      <c r="I298" s="218"/>
      <c r="J298" s="215"/>
      <c r="K298" s="215"/>
      <c r="L298" s="219"/>
      <c r="M298" s="220"/>
      <c r="N298" s="221"/>
      <c r="O298" s="221"/>
      <c r="P298" s="221"/>
      <c r="Q298" s="221"/>
      <c r="R298" s="221"/>
      <c r="S298" s="221"/>
      <c r="T298" s="222"/>
      <c r="AT298" s="223" t="s">
        <v>146</v>
      </c>
      <c r="AU298" s="223" t="s">
        <v>92</v>
      </c>
      <c r="AV298" s="15" t="s">
        <v>90</v>
      </c>
      <c r="AW298" s="15" t="s">
        <v>42</v>
      </c>
      <c r="AX298" s="15" t="s">
        <v>82</v>
      </c>
      <c r="AY298" s="223" t="s">
        <v>135</v>
      </c>
    </row>
    <row r="299" spans="1:65" s="13" customFormat="1" ht="11.25">
      <c r="B299" s="191"/>
      <c r="C299" s="192"/>
      <c r="D299" s="193" t="s">
        <v>146</v>
      </c>
      <c r="E299" s="194" t="s">
        <v>44</v>
      </c>
      <c r="F299" s="195" t="s">
        <v>367</v>
      </c>
      <c r="G299" s="192"/>
      <c r="H299" s="196">
        <v>0.56999999999999995</v>
      </c>
      <c r="I299" s="197"/>
      <c r="J299" s="192"/>
      <c r="K299" s="192"/>
      <c r="L299" s="198"/>
      <c r="M299" s="199"/>
      <c r="N299" s="200"/>
      <c r="O299" s="200"/>
      <c r="P299" s="200"/>
      <c r="Q299" s="200"/>
      <c r="R299" s="200"/>
      <c r="S299" s="200"/>
      <c r="T299" s="201"/>
      <c r="AT299" s="202" t="s">
        <v>146</v>
      </c>
      <c r="AU299" s="202" t="s">
        <v>92</v>
      </c>
      <c r="AV299" s="13" t="s">
        <v>92</v>
      </c>
      <c r="AW299" s="13" t="s">
        <v>42</v>
      </c>
      <c r="AX299" s="13" t="s">
        <v>82</v>
      </c>
      <c r="AY299" s="202" t="s">
        <v>135</v>
      </c>
    </row>
    <row r="300" spans="1:65" s="13" customFormat="1" ht="11.25">
      <c r="B300" s="191"/>
      <c r="C300" s="192"/>
      <c r="D300" s="193" t="s">
        <v>146</v>
      </c>
      <c r="E300" s="194" t="s">
        <v>44</v>
      </c>
      <c r="F300" s="195" t="s">
        <v>368</v>
      </c>
      <c r="G300" s="192"/>
      <c r="H300" s="196">
        <v>3</v>
      </c>
      <c r="I300" s="197"/>
      <c r="J300" s="192"/>
      <c r="K300" s="192"/>
      <c r="L300" s="198"/>
      <c r="M300" s="199"/>
      <c r="N300" s="200"/>
      <c r="O300" s="200"/>
      <c r="P300" s="200"/>
      <c r="Q300" s="200"/>
      <c r="R300" s="200"/>
      <c r="S300" s="200"/>
      <c r="T300" s="201"/>
      <c r="AT300" s="202" t="s">
        <v>146</v>
      </c>
      <c r="AU300" s="202" t="s">
        <v>92</v>
      </c>
      <c r="AV300" s="13" t="s">
        <v>92</v>
      </c>
      <c r="AW300" s="13" t="s">
        <v>42</v>
      </c>
      <c r="AX300" s="13" t="s">
        <v>82</v>
      </c>
      <c r="AY300" s="202" t="s">
        <v>135</v>
      </c>
    </row>
    <row r="301" spans="1:65" s="14" customFormat="1" ht="11.25">
      <c r="B301" s="203"/>
      <c r="C301" s="204"/>
      <c r="D301" s="193" t="s">
        <v>146</v>
      </c>
      <c r="E301" s="205" t="s">
        <v>44</v>
      </c>
      <c r="F301" s="206" t="s">
        <v>159</v>
      </c>
      <c r="G301" s="204"/>
      <c r="H301" s="207">
        <v>3.57</v>
      </c>
      <c r="I301" s="208"/>
      <c r="J301" s="204"/>
      <c r="K301" s="204"/>
      <c r="L301" s="209"/>
      <c r="M301" s="210"/>
      <c r="N301" s="211"/>
      <c r="O301" s="211"/>
      <c r="P301" s="211"/>
      <c r="Q301" s="211"/>
      <c r="R301" s="211"/>
      <c r="S301" s="211"/>
      <c r="T301" s="212"/>
      <c r="AT301" s="213" t="s">
        <v>146</v>
      </c>
      <c r="AU301" s="213" t="s">
        <v>92</v>
      </c>
      <c r="AV301" s="14" t="s">
        <v>142</v>
      </c>
      <c r="AW301" s="14" t="s">
        <v>42</v>
      </c>
      <c r="AX301" s="14" t="s">
        <v>90</v>
      </c>
      <c r="AY301" s="213" t="s">
        <v>135</v>
      </c>
    </row>
    <row r="302" spans="1:65" s="2" customFormat="1" ht="21.75" customHeight="1">
      <c r="A302" s="36"/>
      <c r="B302" s="37"/>
      <c r="C302" s="172" t="s">
        <v>346</v>
      </c>
      <c r="D302" s="172" t="s">
        <v>138</v>
      </c>
      <c r="E302" s="173" t="s">
        <v>369</v>
      </c>
      <c r="F302" s="174" t="s">
        <v>370</v>
      </c>
      <c r="G302" s="175" t="s">
        <v>371</v>
      </c>
      <c r="H302" s="176">
        <v>4.4930000000000003</v>
      </c>
      <c r="I302" s="177"/>
      <c r="J302" s="178">
        <f>ROUND(I302*H302,2)</f>
        <v>0</v>
      </c>
      <c r="K302" s="179"/>
      <c r="L302" s="41"/>
      <c r="M302" s="180" t="s">
        <v>44</v>
      </c>
      <c r="N302" s="181" t="s">
        <v>53</v>
      </c>
      <c r="O302" s="66"/>
      <c r="P302" s="182">
        <f>O302*H302</f>
        <v>0</v>
      </c>
      <c r="Q302" s="182">
        <v>1.06277</v>
      </c>
      <c r="R302" s="182">
        <f>Q302*H302</f>
        <v>4.7750256100000001</v>
      </c>
      <c r="S302" s="182">
        <v>0</v>
      </c>
      <c r="T302" s="183">
        <f>S302*H302</f>
        <v>0</v>
      </c>
      <c r="U302" s="36"/>
      <c r="V302" s="36"/>
      <c r="W302" s="36"/>
      <c r="X302" s="36"/>
      <c r="Y302" s="36"/>
      <c r="Z302" s="36"/>
      <c r="AA302" s="36"/>
      <c r="AB302" s="36"/>
      <c r="AC302" s="36"/>
      <c r="AD302" s="36"/>
      <c r="AE302" s="36"/>
      <c r="AR302" s="184" t="s">
        <v>346</v>
      </c>
      <c r="AT302" s="184" t="s">
        <v>138</v>
      </c>
      <c r="AU302" s="184" t="s">
        <v>92</v>
      </c>
      <c r="AY302" s="18" t="s">
        <v>135</v>
      </c>
      <c r="BE302" s="185">
        <f>IF(N302="základní",J302,0)</f>
        <v>0</v>
      </c>
      <c r="BF302" s="185">
        <f>IF(N302="snížená",J302,0)</f>
        <v>0</v>
      </c>
      <c r="BG302" s="185">
        <f>IF(N302="zákl. přenesená",J302,0)</f>
        <v>0</v>
      </c>
      <c r="BH302" s="185">
        <f>IF(N302="sníž. přenesená",J302,0)</f>
        <v>0</v>
      </c>
      <c r="BI302" s="185">
        <f>IF(N302="nulová",J302,0)</f>
        <v>0</v>
      </c>
      <c r="BJ302" s="18" t="s">
        <v>90</v>
      </c>
      <c r="BK302" s="185">
        <f>ROUND(I302*H302,2)</f>
        <v>0</v>
      </c>
      <c r="BL302" s="18" t="s">
        <v>346</v>
      </c>
      <c r="BM302" s="184" t="s">
        <v>372</v>
      </c>
    </row>
    <row r="303" spans="1:65" s="2" customFormat="1" ht="11.25">
      <c r="A303" s="36"/>
      <c r="B303" s="37"/>
      <c r="C303" s="38"/>
      <c r="D303" s="186" t="s">
        <v>144</v>
      </c>
      <c r="E303" s="38"/>
      <c r="F303" s="187" t="s">
        <v>373</v>
      </c>
      <c r="G303" s="38"/>
      <c r="H303" s="38"/>
      <c r="I303" s="188"/>
      <c r="J303" s="38"/>
      <c r="K303" s="38"/>
      <c r="L303" s="41"/>
      <c r="M303" s="189"/>
      <c r="N303" s="190"/>
      <c r="O303" s="66"/>
      <c r="P303" s="66"/>
      <c r="Q303" s="66"/>
      <c r="R303" s="66"/>
      <c r="S303" s="66"/>
      <c r="T303" s="67"/>
      <c r="U303" s="36"/>
      <c r="V303" s="36"/>
      <c r="W303" s="36"/>
      <c r="X303" s="36"/>
      <c r="Y303" s="36"/>
      <c r="Z303" s="36"/>
      <c r="AA303" s="36"/>
      <c r="AB303" s="36"/>
      <c r="AC303" s="36"/>
      <c r="AD303" s="36"/>
      <c r="AE303" s="36"/>
      <c r="AT303" s="18" t="s">
        <v>144</v>
      </c>
      <c r="AU303" s="18" t="s">
        <v>92</v>
      </c>
    </row>
    <row r="304" spans="1:65" s="13" customFormat="1" ht="11.25">
      <c r="B304" s="191"/>
      <c r="C304" s="192"/>
      <c r="D304" s="193" t="s">
        <v>146</v>
      </c>
      <c r="E304" s="194" t="s">
        <v>44</v>
      </c>
      <c r="F304" s="195" t="s">
        <v>374</v>
      </c>
      <c r="G304" s="192"/>
      <c r="H304" s="196">
        <v>4.4930000000000003</v>
      </c>
      <c r="I304" s="197"/>
      <c r="J304" s="192"/>
      <c r="K304" s="192"/>
      <c r="L304" s="198"/>
      <c r="M304" s="199"/>
      <c r="N304" s="200"/>
      <c r="O304" s="200"/>
      <c r="P304" s="200"/>
      <c r="Q304" s="200"/>
      <c r="R304" s="200"/>
      <c r="S304" s="200"/>
      <c r="T304" s="201"/>
      <c r="AT304" s="202" t="s">
        <v>146</v>
      </c>
      <c r="AU304" s="202" t="s">
        <v>92</v>
      </c>
      <c r="AV304" s="13" t="s">
        <v>92</v>
      </c>
      <c r="AW304" s="13" t="s">
        <v>42</v>
      </c>
      <c r="AX304" s="13" t="s">
        <v>90</v>
      </c>
      <c r="AY304" s="202" t="s">
        <v>135</v>
      </c>
    </row>
    <row r="305" spans="1:65" s="2" customFormat="1" ht="24.2" customHeight="1">
      <c r="A305" s="36"/>
      <c r="B305" s="37"/>
      <c r="C305" s="172" t="s">
        <v>375</v>
      </c>
      <c r="D305" s="172" t="s">
        <v>138</v>
      </c>
      <c r="E305" s="173" t="s">
        <v>376</v>
      </c>
      <c r="F305" s="174" t="s">
        <v>377</v>
      </c>
      <c r="G305" s="175" t="s">
        <v>141</v>
      </c>
      <c r="H305" s="176">
        <v>18</v>
      </c>
      <c r="I305" s="177"/>
      <c r="J305" s="178">
        <f>ROUND(I305*H305,2)</f>
        <v>0</v>
      </c>
      <c r="K305" s="179"/>
      <c r="L305" s="41"/>
      <c r="M305" s="180" t="s">
        <v>44</v>
      </c>
      <c r="N305" s="181" t="s">
        <v>53</v>
      </c>
      <c r="O305" s="66"/>
      <c r="P305" s="182">
        <f>O305*H305</f>
        <v>0</v>
      </c>
      <c r="Q305" s="182">
        <v>1.7770000000000001E-2</v>
      </c>
      <c r="R305" s="182">
        <f>Q305*H305</f>
        <v>0.31986000000000003</v>
      </c>
      <c r="S305" s="182">
        <v>0</v>
      </c>
      <c r="T305" s="183">
        <f>S305*H305</f>
        <v>0</v>
      </c>
      <c r="U305" s="36"/>
      <c r="V305" s="36"/>
      <c r="W305" s="36"/>
      <c r="X305" s="36"/>
      <c r="Y305" s="36"/>
      <c r="Z305" s="36"/>
      <c r="AA305" s="36"/>
      <c r="AB305" s="36"/>
      <c r="AC305" s="36"/>
      <c r="AD305" s="36"/>
      <c r="AE305" s="36"/>
      <c r="AR305" s="184" t="s">
        <v>142</v>
      </c>
      <c r="AT305" s="184" t="s">
        <v>138</v>
      </c>
      <c r="AU305" s="184" t="s">
        <v>92</v>
      </c>
      <c r="AY305" s="18" t="s">
        <v>135</v>
      </c>
      <c r="BE305" s="185">
        <f>IF(N305="základní",J305,0)</f>
        <v>0</v>
      </c>
      <c r="BF305" s="185">
        <f>IF(N305="snížená",J305,0)</f>
        <v>0</v>
      </c>
      <c r="BG305" s="185">
        <f>IF(N305="zákl. přenesená",J305,0)</f>
        <v>0</v>
      </c>
      <c r="BH305" s="185">
        <f>IF(N305="sníž. přenesená",J305,0)</f>
        <v>0</v>
      </c>
      <c r="BI305" s="185">
        <f>IF(N305="nulová",J305,0)</f>
        <v>0</v>
      </c>
      <c r="BJ305" s="18" t="s">
        <v>90</v>
      </c>
      <c r="BK305" s="185">
        <f>ROUND(I305*H305,2)</f>
        <v>0</v>
      </c>
      <c r="BL305" s="18" t="s">
        <v>142</v>
      </c>
      <c r="BM305" s="184" t="s">
        <v>378</v>
      </c>
    </row>
    <row r="306" spans="1:65" s="2" customFormat="1" ht="11.25">
      <c r="A306" s="36"/>
      <c r="B306" s="37"/>
      <c r="C306" s="38"/>
      <c r="D306" s="186" t="s">
        <v>144</v>
      </c>
      <c r="E306" s="38"/>
      <c r="F306" s="187" t="s">
        <v>379</v>
      </c>
      <c r="G306" s="38"/>
      <c r="H306" s="38"/>
      <c r="I306" s="188"/>
      <c r="J306" s="38"/>
      <c r="K306" s="38"/>
      <c r="L306" s="41"/>
      <c r="M306" s="189"/>
      <c r="N306" s="190"/>
      <c r="O306" s="66"/>
      <c r="P306" s="66"/>
      <c r="Q306" s="66"/>
      <c r="R306" s="66"/>
      <c r="S306" s="66"/>
      <c r="T306" s="67"/>
      <c r="U306" s="36"/>
      <c r="V306" s="36"/>
      <c r="W306" s="36"/>
      <c r="X306" s="36"/>
      <c r="Y306" s="36"/>
      <c r="Z306" s="36"/>
      <c r="AA306" s="36"/>
      <c r="AB306" s="36"/>
      <c r="AC306" s="36"/>
      <c r="AD306" s="36"/>
      <c r="AE306" s="36"/>
      <c r="AT306" s="18" t="s">
        <v>144</v>
      </c>
      <c r="AU306" s="18" t="s">
        <v>92</v>
      </c>
    </row>
    <row r="307" spans="1:65" s="2" customFormat="1" ht="24.2" customHeight="1">
      <c r="A307" s="36"/>
      <c r="B307" s="37"/>
      <c r="C307" s="224" t="s">
        <v>380</v>
      </c>
      <c r="D307" s="224" t="s">
        <v>381</v>
      </c>
      <c r="E307" s="225" t="s">
        <v>382</v>
      </c>
      <c r="F307" s="226" t="s">
        <v>383</v>
      </c>
      <c r="G307" s="227" t="s">
        <v>141</v>
      </c>
      <c r="H307" s="228">
        <v>12</v>
      </c>
      <c r="I307" s="229"/>
      <c r="J307" s="230">
        <f>ROUND(I307*H307,2)</f>
        <v>0</v>
      </c>
      <c r="K307" s="231"/>
      <c r="L307" s="232"/>
      <c r="M307" s="233" t="s">
        <v>44</v>
      </c>
      <c r="N307" s="234" t="s">
        <v>53</v>
      </c>
      <c r="O307" s="66"/>
      <c r="P307" s="182">
        <f>O307*H307</f>
        <v>0</v>
      </c>
      <c r="Q307" s="182">
        <v>1.521E-2</v>
      </c>
      <c r="R307" s="182">
        <f>Q307*H307</f>
        <v>0.18251999999999999</v>
      </c>
      <c r="S307" s="182">
        <v>0</v>
      </c>
      <c r="T307" s="183">
        <f>S307*H307</f>
        <v>0</v>
      </c>
      <c r="U307" s="36"/>
      <c r="V307" s="36"/>
      <c r="W307" s="36"/>
      <c r="X307" s="36"/>
      <c r="Y307" s="36"/>
      <c r="Z307" s="36"/>
      <c r="AA307" s="36"/>
      <c r="AB307" s="36"/>
      <c r="AC307" s="36"/>
      <c r="AD307" s="36"/>
      <c r="AE307" s="36"/>
      <c r="AR307" s="184" t="s">
        <v>206</v>
      </c>
      <c r="AT307" s="184" t="s">
        <v>381</v>
      </c>
      <c r="AU307" s="184" t="s">
        <v>92</v>
      </c>
      <c r="AY307" s="18" t="s">
        <v>135</v>
      </c>
      <c r="BE307" s="185">
        <f>IF(N307="základní",J307,0)</f>
        <v>0</v>
      </c>
      <c r="BF307" s="185">
        <f>IF(N307="snížená",J307,0)</f>
        <v>0</v>
      </c>
      <c r="BG307" s="185">
        <f>IF(N307="zákl. přenesená",J307,0)</f>
        <v>0</v>
      </c>
      <c r="BH307" s="185">
        <f>IF(N307="sníž. přenesená",J307,0)</f>
        <v>0</v>
      </c>
      <c r="BI307" s="185">
        <f>IF(N307="nulová",J307,0)</f>
        <v>0</v>
      </c>
      <c r="BJ307" s="18" t="s">
        <v>90</v>
      </c>
      <c r="BK307" s="185">
        <f>ROUND(I307*H307,2)</f>
        <v>0</v>
      </c>
      <c r="BL307" s="18" t="s">
        <v>142</v>
      </c>
      <c r="BM307" s="184" t="s">
        <v>384</v>
      </c>
    </row>
    <row r="308" spans="1:65" s="2" customFormat="1" ht="11.25">
      <c r="A308" s="36"/>
      <c r="B308" s="37"/>
      <c r="C308" s="38"/>
      <c r="D308" s="186" t="s">
        <v>144</v>
      </c>
      <c r="E308" s="38"/>
      <c r="F308" s="187" t="s">
        <v>385</v>
      </c>
      <c r="G308" s="38"/>
      <c r="H308" s="38"/>
      <c r="I308" s="188"/>
      <c r="J308" s="38"/>
      <c r="K308" s="38"/>
      <c r="L308" s="41"/>
      <c r="M308" s="189"/>
      <c r="N308" s="190"/>
      <c r="O308" s="66"/>
      <c r="P308" s="66"/>
      <c r="Q308" s="66"/>
      <c r="R308" s="66"/>
      <c r="S308" s="66"/>
      <c r="T308" s="67"/>
      <c r="U308" s="36"/>
      <c r="V308" s="36"/>
      <c r="W308" s="36"/>
      <c r="X308" s="36"/>
      <c r="Y308" s="36"/>
      <c r="Z308" s="36"/>
      <c r="AA308" s="36"/>
      <c r="AB308" s="36"/>
      <c r="AC308" s="36"/>
      <c r="AD308" s="36"/>
      <c r="AE308" s="36"/>
      <c r="AT308" s="18" t="s">
        <v>144</v>
      </c>
      <c r="AU308" s="18" t="s">
        <v>92</v>
      </c>
    </row>
    <row r="309" spans="1:65" s="2" customFormat="1" ht="19.5">
      <c r="A309" s="36"/>
      <c r="B309" s="37"/>
      <c r="C309" s="38"/>
      <c r="D309" s="193" t="s">
        <v>386</v>
      </c>
      <c r="E309" s="38"/>
      <c r="F309" s="235" t="s">
        <v>387</v>
      </c>
      <c r="G309" s="38"/>
      <c r="H309" s="38"/>
      <c r="I309" s="188"/>
      <c r="J309" s="38"/>
      <c r="K309" s="38"/>
      <c r="L309" s="41"/>
      <c r="M309" s="189"/>
      <c r="N309" s="190"/>
      <c r="O309" s="66"/>
      <c r="P309" s="66"/>
      <c r="Q309" s="66"/>
      <c r="R309" s="66"/>
      <c r="S309" s="66"/>
      <c r="T309" s="67"/>
      <c r="U309" s="36"/>
      <c r="V309" s="36"/>
      <c r="W309" s="36"/>
      <c r="X309" s="36"/>
      <c r="Y309" s="36"/>
      <c r="Z309" s="36"/>
      <c r="AA309" s="36"/>
      <c r="AB309" s="36"/>
      <c r="AC309" s="36"/>
      <c r="AD309" s="36"/>
      <c r="AE309" s="36"/>
      <c r="AT309" s="18" t="s">
        <v>386</v>
      </c>
      <c r="AU309" s="18" t="s">
        <v>92</v>
      </c>
    </row>
    <row r="310" spans="1:65" s="13" customFormat="1" ht="11.25">
      <c r="B310" s="191"/>
      <c r="C310" s="192"/>
      <c r="D310" s="193" t="s">
        <v>146</v>
      </c>
      <c r="E310" s="194" t="s">
        <v>44</v>
      </c>
      <c r="F310" s="195" t="s">
        <v>164</v>
      </c>
      <c r="G310" s="192"/>
      <c r="H310" s="196">
        <v>10</v>
      </c>
      <c r="I310" s="197"/>
      <c r="J310" s="192"/>
      <c r="K310" s="192"/>
      <c r="L310" s="198"/>
      <c r="M310" s="199"/>
      <c r="N310" s="200"/>
      <c r="O310" s="200"/>
      <c r="P310" s="200"/>
      <c r="Q310" s="200"/>
      <c r="R310" s="200"/>
      <c r="S310" s="200"/>
      <c r="T310" s="201"/>
      <c r="AT310" s="202" t="s">
        <v>146</v>
      </c>
      <c r="AU310" s="202" t="s">
        <v>92</v>
      </c>
      <c r="AV310" s="13" t="s">
        <v>92</v>
      </c>
      <c r="AW310" s="13" t="s">
        <v>42</v>
      </c>
      <c r="AX310" s="13" t="s">
        <v>82</v>
      </c>
      <c r="AY310" s="202" t="s">
        <v>135</v>
      </c>
    </row>
    <row r="311" spans="1:65" s="13" customFormat="1" ht="11.25">
      <c r="B311" s="191"/>
      <c r="C311" s="192"/>
      <c r="D311" s="193" t="s">
        <v>146</v>
      </c>
      <c r="E311" s="194" t="s">
        <v>44</v>
      </c>
      <c r="F311" s="195" t="s">
        <v>388</v>
      </c>
      <c r="G311" s="192"/>
      <c r="H311" s="196">
        <v>1</v>
      </c>
      <c r="I311" s="197"/>
      <c r="J311" s="192"/>
      <c r="K311" s="192"/>
      <c r="L311" s="198"/>
      <c r="M311" s="199"/>
      <c r="N311" s="200"/>
      <c r="O311" s="200"/>
      <c r="P311" s="200"/>
      <c r="Q311" s="200"/>
      <c r="R311" s="200"/>
      <c r="S311" s="200"/>
      <c r="T311" s="201"/>
      <c r="AT311" s="202" t="s">
        <v>146</v>
      </c>
      <c r="AU311" s="202" t="s">
        <v>92</v>
      </c>
      <c r="AV311" s="13" t="s">
        <v>92</v>
      </c>
      <c r="AW311" s="13" t="s">
        <v>42</v>
      </c>
      <c r="AX311" s="13" t="s">
        <v>82</v>
      </c>
      <c r="AY311" s="202" t="s">
        <v>135</v>
      </c>
    </row>
    <row r="312" spans="1:65" s="13" customFormat="1" ht="11.25">
      <c r="B312" s="191"/>
      <c r="C312" s="192"/>
      <c r="D312" s="193" t="s">
        <v>146</v>
      </c>
      <c r="E312" s="194" t="s">
        <v>44</v>
      </c>
      <c r="F312" s="195" t="s">
        <v>389</v>
      </c>
      <c r="G312" s="192"/>
      <c r="H312" s="196">
        <v>1</v>
      </c>
      <c r="I312" s="197"/>
      <c r="J312" s="192"/>
      <c r="K312" s="192"/>
      <c r="L312" s="198"/>
      <c r="M312" s="199"/>
      <c r="N312" s="200"/>
      <c r="O312" s="200"/>
      <c r="P312" s="200"/>
      <c r="Q312" s="200"/>
      <c r="R312" s="200"/>
      <c r="S312" s="200"/>
      <c r="T312" s="201"/>
      <c r="AT312" s="202" t="s">
        <v>146</v>
      </c>
      <c r="AU312" s="202" t="s">
        <v>92</v>
      </c>
      <c r="AV312" s="13" t="s">
        <v>92</v>
      </c>
      <c r="AW312" s="13" t="s">
        <v>42</v>
      </c>
      <c r="AX312" s="13" t="s">
        <v>82</v>
      </c>
      <c r="AY312" s="202" t="s">
        <v>135</v>
      </c>
    </row>
    <row r="313" spans="1:65" s="14" customFormat="1" ht="11.25">
      <c r="B313" s="203"/>
      <c r="C313" s="204"/>
      <c r="D313" s="193" t="s">
        <v>146</v>
      </c>
      <c r="E313" s="205" t="s">
        <v>44</v>
      </c>
      <c r="F313" s="206" t="s">
        <v>159</v>
      </c>
      <c r="G313" s="204"/>
      <c r="H313" s="207">
        <v>12</v>
      </c>
      <c r="I313" s="208"/>
      <c r="J313" s="204"/>
      <c r="K313" s="204"/>
      <c r="L313" s="209"/>
      <c r="M313" s="210"/>
      <c r="N313" s="211"/>
      <c r="O313" s="211"/>
      <c r="P313" s="211"/>
      <c r="Q313" s="211"/>
      <c r="R313" s="211"/>
      <c r="S313" s="211"/>
      <c r="T313" s="212"/>
      <c r="AT313" s="213" t="s">
        <v>146</v>
      </c>
      <c r="AU313" s="213" t="s">
        <v>92</v>
      </c>
      <c r="AV313" s="14" t="s">
        <v>142</v>
      </c>
      <c r="AW313" s="14" t="s">
        <v>42</v>
      </c>
      <c r="AX313" s="14" t="s">
        <v>90</v>
      </c>
      <c r="AY313" s="213" t="s">
        <v>135</v>
      </c>
    </row>
    <row r="314" spans="1:65" s="2" customFormat="1" ht="24.2" customHeight="1">
      <c r="A314" s="36"/>
      <c r="B314" s="37"/>
      <c r="C314" s="224" t="s">
        <v>390</v>
      </c>
      <c r="D314" s="224" t="s">
        <v>381</v>
      </c>
      <c r="E314" s="225" t="s">
        <v>391</v>
      </c>
      <c r="F314" s="226" t="s">
        <v>392</v>
      </c>
      <c r="G314" s="227" t="s">
        <v>141</v>
      </c>
      <c r="H314" s="228">
        <v>4</v>
      </c>
      <c r="I314" s="229"/>
      <c r="J314" s="230">
        <f>ROUND(I314*H314,2)</f>
        <v>0</v>
      </c>
      <c r="K314" s="231"/>
      <c r="L314" s="232"/>
      <c r="M314" s="233" t="s">
        <v>44</v>
      </c>
      <c r="N314" s="234" t="s">
        <v>53</v>
      </c>
      <c r="O314" s="66"/>
      <c r="P314" s="182">
        <f>O314*H314</f>
        <v>0</v>
      </c>
      <c r="Q314" s="182">
        <v>1.6240000000000001E-2</v>
      </c>
      <c r="R314" s="182">
        <f>Q314*H314</f>
        <v>6.4960000000000004E-2</v>
      </c>
      <c r="S314" s="182">
        <v>0</v>
      </c>
      <c r="T314" s="183">
        <f>S314*H314</f>
        <v>0</v>
      </c>
      <c r="U314" s="36"/>
      <c r="V314" s="36"/>
      <c r="W314" s="36"/>
      <c r="X314" s="36"/>
      <c r="Y314" s="36"/>
      <c r="Z314" s="36"/>
      <c r="AA314" s="36"/>
      <c r="AB314" s="36"/>
      <c r="AC314" s="36"/>
      <c r="AD314" s="36"/>
      <c r="AE314" s="36"/>
      <c r="AR314" s="184" t="s">
        <v>206</v>
      </c>
      <c r="AT314" s="184" t="s">
        <v>381</v>
      </c>
      <c r="AU314" s="184" t="s">
        <v>92</v>
      </c>
      <c r="AY314" s="18" t="s">
        <v>135</v>
      </c>
      <c r="BE314" s="185">
        <f>IF(N314="základní",J314,0)</f>
        <v>0</v>
      </c>
      <c r="BF314" s="185">
        <f>IF(N314="snížená",J314,0)</f>
        <v>0</v>
      </c>
      <c r="BG314" s="185">
        <f>IF(N314="zákl. přenesená",J314,0)</f>
        <v>0</v>
      </c>
      <c r="BH314" s="185">
        <f>IF(N314="sníž. přenesená",J314,0)</f>
        <v>0</v>
      </c>
      <c r="BI314" s="185">
        <f>IF(N314="nulová",J314,0)</f>
        <v>0</v>
      </c>
      <c r="BJ314" s="18" t="s">
        <v>90</v>
      </c>
      <c r="BK314" s="185">
        <f>ROUND(I314*H314,2)</f>
        <v>0</v>
      </c>
      <c r="BL314" s="18" t="s">
        <v>142</v>
      </c>
      <c r="BM314" s="184" t="s">
        <v>393</v>
      </c>
    </row>
    <row r="315" spans="1:65" s="2" customFormat="1" ht="11.25">
      <c r="A315" s="36"/>
      <c r="B315" s="37"/>
      <c r="C315" s="38"/>
      <c r="D315" s="186" t="s">
        <v>144</v>
      </c>
      <c r="E315" s="38"/>
      <c r="F315" s="187" t="s">
        <v>394</v>
      </c>
      <c r="G315" s="38"/>
      <c r="H315" s="38"/>
      <c r="I315" s="188"/>
      <c r="J315" s="38"/>
      <c r="K315" s="38"/>
      <c r="L315" s="41"/>
      <c r="M315" s="189"/>
      <c r="N315" s="190"/>
      <c r="O315" s="66"/>
      <c r="P315" s="66"/>
      <c r="Q315" s="66"/>
      <c r="R315" s="66"/>
      <c r="S315" s="66"/>
      <c r="T315" s="67"/>
      <c r="U315" s="36"/>
      <c r="V315" s="36"/>
      <c r="W315" s="36"/>
      <c r="X315" s="36"/>
      <c r="Y315" s="36"/>
      <c r="Z315" s="36"/>
      <c r="AA315" s="36"/>
      <c r="AB315" s="36"/>
      <c r="AC315" s="36"/>
      <c r="AD315" s="36"/>
      <c r="AE315" s="36"/>
      <c r="AT315" s="18" t="s">
        <v>144</v>
      </c>
      <c r="AU315" s="18" t="s">
        <v>92</v>
      </c>
    </row>
    <row r="316" spans="1:65" s="2" customFormat="1" ht="19.5">
      <c r="A316" s="36"/>
      <c r="B316" s="37"/>
      <c r="C316" s="38"/>
      <c r="D316" s="193" t="s">
        <v>386</v>
      </c>
      <c r="E316" s="38"/>
      <c r="F316" s="235" t="s">
        <v>387</v>
      </c>
      <c r="G316" s="38"/>
      <c r="H316" s="38"/>
      <c r="I316" s="188"/>
      <c r="J316" s="38"/>
      <c r="K316" s="38"/>
      <c r="L316" s="41"/>
      <c r="M316" s="189"/>
      <c r="N316" s="190"/>
      <c r="O316" s="66"/>
      <c r="P316" s="66"/>
      <c r="Q316" s="66"/>
      <c r="R316" s="66"/>
      <c r="S316" s="66"/>
      <c r="T316" s="67"/>
      <c r="U316" s="36"/>
      <c r="V316" s="36"/>
      <c r="W316" s="36"/>
      <c r="X316" s="36"/>
      <c r="Y316" s="36"/>
      <c r="Z316" s="36"/>
      <c r="AA316" s="36"/>
      <c r="AB316" s="36"/>
      <c r="AC316" s="36"/>
      <c r="AD316" s="36"/>
      <c r="AE316" s="36"/>
      <c r="AT316" s="18" t="s">
        <v>386</v>
      </c>
      <c r="AU316" s="18" t="s">
        <v>92</v>
      </c>
    </row>
    <row r="317" spans="1:65" s="13" customFormat="1" ht="11.25">
      <c r="B317" s="191"/>
      <c r="C317" s="192"/>
      <c r="D317" s="193" t="s">
        <v>146</v>
      </c>
      <c r="E317" s="194" t="s">
        <v>44</v>
      </c>
      <c r="F317" s="195" t="s">
        <v>395</v>
      </c>
      <c r="G317" s="192"/>
      <c r="H317" s="196">
        <v>1</v>
      </c>
      <c r="I317" s="197"/>
      <c r="J317" s="192"/>
      <c r="K317" s="192"/>
      <c r="L317" s="198"/>
      <c r="M317" s="199"/>
      <c r="N317" s="200"/>
      <c r="O317" s="200"/>
      <c r="P317" s="200"/>
      <c r="Q317" s="200"/>
      <c r="R317" s="200"/>
      <c r="S317" s="200"/>
      <c r="T317" s="201"/>
      <c r="AT317" s="202" t="s">
        <v>146</v>
      </c>
      <c r="AU317" s="202" t="s">
        <v>92</v>
      </c>
      <c r="AV317" s="13" t="s">
        <v>92</v>
      </c>
      <c r="AW317" s="13" t="s">
        <v>42</v>
      </c>
      <c r="AX317" s="13" t="s">
        <v>82</v>
      </c>
      <c r="AY317" s="202" t="s">
        <v>135</v>
      </c>
    </row>
    <row r="318" spans="1:65" s="13" customFormat="1" ht="11.25">
      <c r="B318" s="191"/>
      <c r="C318" s="192"/>
      <c r="D318" s="193" t="s">
        <v>146</v>
      </c>
      <c r="E318" s="194" t="s">
        <v>44</v>
      </c>
      <c r="F318" s="195" t="s">
        <v>396</v>
      </c>
      <c r="G318" s="192"/>
      <c r="H318" s="196">
        <v>1</v>
      </c>
      <c r="I318" s="197"/>
      <c r="J318" s="192"/>
      <c r="K318" s="192"/>
      <c r="L318" s="198"/>
      <c r="M318" s="199"/>
      <c r="N318" s="200"/>
      <c r="O318" s="200"/>
      <c r="P318" s="200"/>
      <c r="Q318" s="200"/>
      <c r="R318" s="200"/>
      <c r="S318" s="200"/>
      <c r="T318" s="201"/>
      <c r="AT318" s="202" t="s">
        <v>146</v>
      </c>
      <c r="AU318" s="202" t="s">
        <v>92</v>
      </c>
      <c r="AV318" s="13" t="s">
        <v>92</v>
      </c>
      <c r="AW318" s="13" t="s">
        <v>42</v>
      </c>
      <c r="AX318" s="13" t="s">
        <v>82</v>
      </c>
      <c r="AY318" s="202" t="s">
        <v>135</v>
      </c>
    </row>
    <row r="319" spans="1:65" s="13" customFormat="1" ht="11.25">
      <c r="B319" s="191"/>
      <c r="C319" s="192"/>
      <c r="D319" s="193" t="s">
        <v>146</v>
      </c>
      <c r="E319" s="194" t="s">
        <v>44</v>
      </c>
      <c r="F319" s="195" t="s">
        <v>397</v>
      </c>
      <c r="G319" s="192"/>
      <c r="H319" s="196">
        <v>1</v>
      </c>
      <c r="I319" s="197"/>
      <c r="J319" s="192"/>
      <c r="K319" s="192"/>
      <c r="L319" s="198"/>
      <c r="M319" s="199"/>
      <c r="N319" s="200"/>
      <c r="O319" s="200"/>
      <c r="P319" s="200"/>
      <c r="Q319" s="200"/>
      <c r="R319" s="200"/>
      <c r="S319" s="200"/>
      <c r="T319" s="201"/>
      <c r="AT319" s="202" t="s">
        <v>146</v>
      </c>
      <c r="AU319" s="202" t="s">
        <v>92</v>
      </c>
      <c r="AV319" s="13" t="s">
        <v>92</v>
      </c>
      <c r="AW319" s="13" t="s">
        <v>42</v>
      </c>
      <c r="AX319" s="13" t="s">
        <v>82</v>
      </c>
      <c r="AY319" s="202" t="s">
        <v>135</v>
      </c>
    </row>
    <row r="320" spans="1:65" s="13" customFormat="1" ht="11.25">
      <c r="B320" s="191"/>
      <c r="C320" s="192"/>
      <c r="D320" s="193" t="s">
        <v>146</v>
      </c>
      <c r="E320" s="194" t="s">
        <v>44</v>
      </c>
      <c r="F320" s="195" t="s">
        <v>398</v>
      </c>
      <c r="G320" s="192"/>
      <c r="H320" s="196">
        <v>1</v>
      </c>
      <c r="I320" s="197"/>
      <c r="J320" s="192"/>
      <c r="K320" s="192"/>
      <c r="L320" s="198"/>
      <c r="M320" s="199"/>
      <c r="N320" s="200"/>
      <c r="O320" s="200"/>
      <c r="P320" s="200"/>
      <c r="Q320" s="200"/>
      <c r="R320" s="200"/>
      <c r="S320" s="200"/>
      <c r="T320" s="201"/>
      <c r="AT320" s="202" t="s">
        <v>146</v>
      </c>
      <c r="AU320" s="202" t="s">
        <v>92</v>
      </c>
      <c r="AV320" s="13" t="s">
        <v>92</v>
      </c>
      <c r="AW320" s="13" t="s">
        <v>42</v>
      </c>
      <c r="AX320" s="13" t="s">
        <v>82</v>
      </c>
      <c r="AY320" s="202" t="s">
        <v>135</v>
      </c>
    </row>
    <row r="321" spans="1:65" s="14" customFormat="1" ht="11.25">
      <c r="B321" s="203"/>
      <c r="C321" s="204"/>
      <c r="D321" s="193" t="s">
        <v>146</v>
      </c>
      <c r="E321" s="205" t="s">
        <v>44</v>
      </c>
      <c r="F321" s="206" t="s">
        <v>159</v>
      </c>
      <c r="G321" s="204"/>
      <c r="H321" s="207">
        <v>4</v>
      </c>
      <c r="I321" s="208"/>
      <c r="J321" s="204"/>
      <c r="K321" s="204"/>
      <c r="L321" s="209"/>
      <c r="M321" s="210"/>
      <c r="N321" s="211"/>
      <c r="O321" s="211"/>
      <c r="P321" s="211"/>
      <c r="Q321" s="211"/>
      <c r="R321" s="211"/>
      <c r="S321" s="211"/>
      <c r="T321" s="212"/>
      <c r="AT321" s="213" t="s">
        <v>146</v>
      </c>
      <c r="AU321" s="213" t="s">
        <v>92</v>
      </c>
      <c r="AV321" s="14" t="s">
        <v>142</v>
      </c>
      <c r="AW321" s="14" t="s">
        <v>42</v>
      </c>
      <c r="AX321" s="14" t="s">
        <v>90</v>
      </c>
      <c r="AY321" s="213" t="s">
        <v>135</v>
      </c>
    </row>
    <row r="322" spans="1:65" s="2" customFormat="1" ht="24.2" customHeight="1">
      <c r="A322" s="36"/>
      <c r="B322" s="37"/>
      <c r="C322" s="224" t="s">
        <v>399</v>
      </c>
      <c r="D322" s="224" t="s">
        <v>381</v>
      </c>
      <c r="E322" s="225" t="s">
        <v>400</v>
      </c>
      <c r="F322" s="226" t="s">
        <v>401</v>
      </c>
      <c r="G322" s="227" t="s">
        <v>141</v>
      </c>
      <c r="H322" s="228">
        <v>1</v>
      </c>
      <c r="I322" s="229"/>
      <c r="J322" s="230">
        <f>ROUND(I322*H322,2)</f>
        <v>0</v>
      </c>
      <c r="K322" s="231"/>
      <c r="L322" s="232"/>
      <c r="M322" s="233" t="s">
        <v>44</v>
      </c>
      <c r="N322" s="234" t="s">
        <v>53</v>
      </c>
      <c r="O322" s="66"/>
      <c r="P322" s="182">
        <f>O322*H322</f>
        <v>0</v>
      </c>
      <c r="Q322" s="182">
        <v>1.553E-2</v>
      </c>
      <c r="R322" s="182">
        <f>Q322*H322</f>
        <v>1.553E-2</v>
      </c>
      <c r="S322" s="182">
        <v>0</v>
      </c>
      <c r="T322" s="183">
        <f>S322*H322</f>
        <v>0</v>
      </c>
      <c r="U322" s="36"/>
      <c r="V322" s="36"/>
      <c r="W322" s="36"/>
      <c r="X322" s="36"/>
      <c r="Y322" s="36"/>
      <c r="Z322" s="36"/>
      <c r="AA322" s="36"/>
      <c r="AB322" s="36"/>
      <c r="AC322" s="36"/>
      <c r="AD322" s="36"/>
      <c r="AE322" s="36"/>
      <c r="AR322" s="184" t="s">
        <v>206</v>
      </c>
      <c r="AT322" s="184" t="s">
        <v>381</v>
      </c>
      <c r="AU322" s="184" t="s">
        <v>92</v>
      </c>
      <c r="AY322" s="18" t="s">
        <v>135</v>
      </c>
      <c r="BE322" s="185">
        <f>IF(N322="základní",J322,0)</f>
        <v>0</v>
      </c>
      <c r="BF322" s="185">
        <f>IF(N322="snížená",J322,0)</f>
        <v>0</v>
      </c>
      <c r="BG322" s="185">
        <f>IF(N322="zákl. přenesená",J322,0)</f>
        <v>0</v>
      </c>
      <c r="BH322" s="185">
        <f>IF(N322="sníž. přenesená",J322,0)</f>
        <v>0</v>
      </c>
      <c r="BI322" s="185">
        <f>IF(N322="nulová",J322,0)</f>
        <v>0</v>
      </c>
      <c r="BJ322" s="18" t="s">
        <v>90</v>
      </c>
      <c r="BK322" s="185">
        <f>ROUND(I322*H322,2)</f>
        <v>0</v>
      </c>
      <c r="BL322" s="18" t="s">
        <v>142</v>
      </c>
      <c r="BM322" s="184" t="s">
        <v>402</v>
      </c>
    </row>
    <row r="323" spans="1:65" s="2" customFormat="1" ht="11.25">
      <c r="A323" s="36"/>
      <c r="B323" s="37"/>
      <c r="C323" s="38"/>
      <c r="D323" s="186" t="s">
        <v>144</v>
      </c>
      <c r="E323" s="38"/>
      <c r="F323" s="187" t="s">
        <v>403</v>
      </c>
      <c r="G323" s="38"/>
      <c r="H323" s="38"/>
      <c r="I323" s="188"/>
      <c r="J323" s="38"/>
      <c r="K323" s="38"/>
      <c r="L323" s="41"/>
      <c r="M323" s="189"/>
      <c r="N323" s="190"/>
      <c r="O323" s="66"/>
      <c r="P323" s="66"/>
      <c r="Q323" s="66"/>
      <c r="R323" s="66"/>
      <c r="S323" s="66"/>
      <c r="T323" s="67"/>
      <c r="U323" s="36"/>
      <c r="V323" s="36"/>
      <c r="W323" s="36"/>
      <c r="X323" s="36"/>
      <c r="Y323" s="36"/>
      <c r="Z323" s="36"/>
      <c r="AA323" s="36"/>
      <c r="AB323" s="36"/>
      <c r="AC323" s="36"/>
      <c r="AD323" s="36"/>
      <c r="AE323" s="36"/>
      <c r="AT323" s="18" t="s">
        <v>144</v>
      </c>
      <c r="AU323" s="18" t="s">
        <v>92</v>
      </c>
    </row>
    <row r="324" spans="1:65" s="2" customFormat="1" ht="19.5">
      <c r="A324" s="36"/>
      <c r="B324" s="37"/>
      <c r="C324" s="38"/>
      <c r="D324" s="193" t="s">
        <v>386</v>
      </c>
      <c r="E324" s="38"/>
      <c r="F324" s="235" t="s">
        <v>387</v>
      </c>
      <c r="G324" s="38"/>
      <c r="H324" s="38"/>
      <c r="I324" s="188"/>
      <c r="J324" s="38"/>
      <c r="K324" s="38"/>
      <c r="L324" s="41"/>
      <c r="M324" s="189"/>
      <c r="N324" s="190"/>
      <c r="O324" s="66"/>
      <c r="P324" s="66"/>
      <c r="Q324" s="66"/>
      <c r="R324" s="66"/>
      <c r="S324" s="66"/>
      <c r="T324" s="67"/>
      <c r="U324" s="36"/>
      <c r="V324" s="36"/>
      <c r="W324" s="36"/>
      <c r="X324" s="36"/>
      <c r="Y324" s="36"/>
      <c r="Z324" s="36"/>
      <c r="AA324" s="36"/>
      <c r="AB324" s="36"/>
      <c r="AC324" s="36"/>
      <c r="AD324" s="36"/>
      <c r="AE324" s="36"/>
      <c r="AT324" s="18" t="s">
        <v>386</v>
      </c>
      <c r="AU324" s="18" t="s">
        <v>92</v>
      </c>
    </row>
    <row r="325" spans="1:65" s="13" customFormat="1" ht="11.25">
      <c r="B325" s="191"/>
      <c r="C325" s="192"/>
      <c r="D325" s="193" t="s">
        <v>146</v>
      </c>
      <c r="E325" s="194" t="s">
        <v>44</v>
      </c>
      <c r="F325" s="195" t="s">
        <v>404</v>
      </c>
      <c r="G325" s="192"/>
      <c r="H325" s="196">
        <v>1</v>
      </c>
      <c r="I325" s="197"/>
      <c r="J325" s="192"/>
      <c r="K325" s="192"/>
      <c r="L325" s="198"/>
      <c r="M325" s="199"/>
      <c r="N325" s="200"/>
      <c r="O325" s="200"/>
      <c r="P325" s="200"/>
      <c r="Q325" s="200"/>
      <c r="R325" s="200"/>
      <c r="S325" s="200"/>
      <c r="T325" s="201"/>
      <c r="AT325" s="202" t="s">
        <v>146</v>
      </c>
      <c r="AU325" s="202" t="s">
        <v>92</v>
      </c>
      <c r="AV325" s="13" t="s">
        <v>92</v>
      </c>
      <c r="AW325" s="13" t="s">
        <v>42</v>
      </c>
      <c r="AX325" s="13" t="s">
        <v>90</v>
      </c>
      <c r="AY325" s="202" t="s">
        <v>135</v>
      </c>
    </row>
    <row r="326" spans="1:65" s="2" customFormat="1" ht="24.2" customHeight="1">
      <c r="A326" s="36"/>
      <c r="B326" s="37"/>
      <c r="C326" s="224" t="s">
        <v>7</v>
      </c>
      <c r="D326" s="224" t="s">
        <v>381</v>
      </c>
      <c r="E326" s="225" t="s">
        <v>405</v>
      </c>
      <c r="F326" s="226" t="s">
        <v>406</v>
      </c>
      <c r="G326" s="227" t="s">
        <v>141</v>
      </c>
      <c r="H326" s="228">
        <v>1</v>
      </c>
      <c r="I326" s="229"/>
      <c r="J326" s="230">
        <f>ROUND(I326*H326,2)</f>
        <v>0</v>
      </c>
      <c r="K326" s="231"/>
      <c r="L326" s="232"/>
      <c r="M326" s="233" t="s">
        <v>44</v>
      </c>
      <c r="N326" s="234" t="s">
        <v>53</v>
      </c>
      <c r="O326" s="66"/>
      <c r="P326" s="182">
        <f>O326*H326</f>
        <v>0</v>
      </c>
      <c r="Q326" s="182">
        <v>1.489E-2</v>
      </c>
      <c r="R326" s="182">
        <f>Q326*H326</f>
        <v>1.489E-2</v>
      </c>
      <c r="S326" s="182">
        <v>0</v>
      </c>
      <c r="T326" s="183">
        <f>S326*H326</f>
        <v>0</v>
      </c>
      <c r="U326" s="36"/>
      <c r="V326" s="36"/>
      <c r="W326" s="36"/>
      <c r="X326" s="36"/>
      <c r="Y326" s="36"/>
      <c r="Z326" s="36"/>
      <c r="AA326" s="36"/>
      <c r="AB326" s="36"/>
      <c r="AC326" s="36"/>
      <c r="AD326" s="36"/>
      <c r="AE326" s="36"/>
      <c r="AR326" s="184" t="s">
        <v>206</v>
      </c>
      <c r="AT326" s="184" t="s">
        <v>381</v>
      </c>
      <c r="AU326" s="184" t="s">
        <v>92</v>
      </c>
      <c r="AY326" s="18" t="s">
        <v>135</v>
      </c>
      <c r="BE326" s="185">
        <f>IF(N326="základní",J326,0)</f>
        <v>0</v>
      </c>
      <c r="BF326" s="185">
        <f>IF(N326="snížená",J326,0)</f>
        <v>0</v>
      </c>
      <c r="BG326" s="185">
        <f>IF(N326="zákl. přenesená",J326,0)</f>
        <v>0</v>
      </c>
      <c r="BH326" s="185">
        <f>IF(N326="sníž. přenesená",J326,0)</f>
        <v>0</v>
      </c>
      <c r="BI326" s="185">
        <f>IF(N326="nulová",J326,0)</f>
        <v>0</v>
      </c>
      <c r="BJ326" s="18" t="s">
        <v>90</v>
      </c>
      <c r="BK326" s="185">
        <f>ROUND(I326*H326,2)</f>
        <v>0</v>
      </c>
      <c r="BL326" s="18" t="s">
        <v>142</v>
      </c>
      <c r="BM326" s="184" t="s">
        <v>407</v>
      </c>
    </row>
    <row r="327" spans="1:65" s="2" customFormat="1" ht="11.25">
      <c r="A327" s="36"/>
      <c r="B327" s="37"/>
      <c r="C327" s="38"/>
      <c r="D327" s="186" t="s">
        <v>144</v>
      </c>
      <c r="E327" s="38"/>
      <c r="F327" s="187" t="s">
        <v>408</v>
      </c>
      <c r="G327" s="38"/>
      <c r="H327" s="38"/>
      <c r="I327" s="188"/>
      <c r="J327" s="38"/>
      <c r="K327" s="38"/>
      <c r="L327" s="41"/>
      <c r="M327" s="189"/>
      <c r="N327" s="190"/>
      <c r="O327" s="66"/>
      <c r="P327" s="66"/>
      <c r="Q327" s="66"/>
      <c r="R327" s="66"/>
      <c r="S327" s="66"/>
      <c r="T327" s="67"/>
      <c r="U327" s="36"/>
      <c r="V327" s="36"/>
      <c r="W327" s="36"/>
      <c r="X327" s="36"/>
      <c r="Y327" s="36"/>
      <c r="Z327" s="36"/>
      <c r="AA327" s="36"/>
      <c r="AB327" s="36"/>
      <c r="AC327" s="36"/>
      <c r="AD327" s="36"/>
      <c r="AE327" s="36"/>
      <c r="AT327" s="18" t="s">
        <v>144</v>
      </c>
      <c r="AU327" s="18" t="s">
        <v>92</v>
      </c>
    </row>
    <row r="328" spans="1:65" s="2" customFormat="1" ht="19.5">
      <c r="A328" s="36"/>
      <c r="B328" s="37"/>
      <c r="C328" s="38"/>
      <c r="D328" s="193" t="s">
        <v>386</v>
      </c>
      <c r="E328" s="38"/>
      <c r="F328" s="235" t="s">
        <v>387</v>
      </c>
      <c r="G328" s="38"/>
      <c r="H328" s="38"/>
      <c r="I328" s="188"/>
      <c r="J328" s="38"/>
      <c r="K328" s="38"/>
      <c r="L328" s="41"/>
      <c r="M328" s="189"/>
      <c r="N328" s="190"/>
      <c r="O328" s="66"/>
      <c r="P328" s="66"/>
      <c r="Q328" s="66"/>
      <c r="R328" s="66"/>
      <c r="S328" s="66"/>
      <c r="T328" s="67"/>
      <c r="U328" s="36"/>
      <c r="V328" s="36"/>
      <c r="W328" s="36"/>
      <c r="X328" s="36"/>
      <c r="Y328" s="36"/>
      <c r="Z328" s="36"/>
      <c r="AA328" s="36"/>
      <c r="AB328" s="36"/>
      <c r="AC328" s="36"/>
      <c r="AD328" s="36"/>
      <c r="AE328" s="36"/>
      <c r="AT328" s="18" t="s">
        <v>386</v>
      </c>
      <c r="AU328" s="18" t="s">
        <v>92</v>
      </c>
    </row>
    <row r="329" spans="1:65" s="13" customFormat="1" ht="11.25">
      <c r="B329" s="191"/>
      <c r="C329" s="192"/>
      <c r="D329" s="193" t="s">
        <v>146</v>
      </c>
      <c r="E329" s="194" t="s">
        <v>44</v>
      </c>
      <c r="F329" s="195" t="s">
        <v>409</v>
      </c>
      <c r="G329" s="192"/>
      <c r="H329" s="196">
        <v>1</v>
      </c>
      <c r="I329" s="197"/>
      <c r="J329" s="192"/>
      <c r="K329" s="192"/>
      <c r="L329" s="198"/>
      <c r="M329" s="199"/>
      <c r="N329" s="200"/>
      <c r="O329" s="200"/>
      <c r="P329" s="200"/>
      <c r="Q329" s="200"/>
      <c r="R329" s="200"/>
      <c r="S329" s="200"/>
      <c r="T329" s="201"/>
      <c r="AT329" s="202" t="s">
        <v>146</v>
      </c>
      <c r="AU329" s="202" t="s">
        <v>92</v>
      </c>
      <c r="AV329" s="13" t="s">
        <v>92</v>
      </c>
      <c r="AW329" s="13" t="s">
        <v>42</v>
      </c>
      <c r="AX329" s="13" t="s">
        <v>90</v>
      </c>
      <c r="AY329" s="202" t="s">
        <v>135</v>
      </c>
    </row>
    <row r="330" spans="1:65" s="12" customFormat="1" ht="22.9" customHeight="1">
      <c r="B330" s="156"/>
      <c r="C330" s="157"/>
      <c r="D330" s="158" t="s">
        <v>81</v>
      </c>
      <c r="E330" s="170" t="s">
        <v>227</v>
      </c>
      <c r="F330" s="170" t="s">
        <v>410</v>
      </c>
      <c r="G330" s="157"/>
      <c r="H330" s="157"/>
      <c r="I330" s="160"/>
      <c r="J330" s="171">
        <f>BK330</f>
        <v>0</v>
      </c>
      <c r="K330" s="157"/>
      <c r="L330" s="162"/>
      <c r="M330" s="163"/>
      <c r="N330" s="164"/>
      <c r="O330" s="164"/>
      <c r="P330" s="165">
        <f>SUM(P331:P478)</f>
        <v>0</v>
      </c>
      <c r="Q330" s="164"/>
      <c r="R330" s="165">
        <f>SUM(R331:R478)</f>
        <v>0.19040000000000001</v>
      </c>
      <c r="S330" s="164"/>
      <c r="T330" s="166">
        <f>SUM(T331:T478)</f>
        <v>103.58090599999998</v>
      </c>
      <c r="AR330" s="167" t="s">
        <v>90</v>
      </c>
      <c r="AT330" s="168" t="s">
        <v>81</v>
      </c>
      <c r="AU330" s="168" t="s">
        <v>90</v>
      </c>
      <c r="AY330" s="167" t="s">
        <v>135</v>
      </c>
      <c r="BK330" s="169">
        <f>SUM(BK331:BK478)</f>
        <v>0</v>
      </c>
    </row>
    <row r="331" spans="1:65" s="2" customFormat="1" ht="16.5" customHeight="1">
      <c r="A331" s="36"/>
      <c r="B331" s="37"/>
      <c r="C331" s="172" t="s">
        <v>179</v>
      </c>
      <c r="D331" s="172" t="s">
        <v>138</v>
      </c>
      <c r="E331" s="173" t="s">
        <v>411</v>
      </c>
      <c r="F331" s="174" t="s">
        <v>412</v>
      </c>
      <c r="G331" s="175" t="s">
        <v>413</v>
      </c>
      <c r="H331" s="176">
        <v>69</v>
      </c>
      <c r="I331" s="177"/>
      <c r="J331" s="178">
        <f>ROUND(I331*H331,2)</f>
        <v>0</v>
      </c>
      <c r="K331" s="179"/>
      <c r="L331" s="41"/>
      <c r="M331" s="180" t="s">
        <v>44</v>
      </c>
      <c r="N331" s="181" t="s">
        <v>53</v>
      </c>
      <c r="O331" s="66"/>
      <c r="P331" s="182">
        <f>O331*H331</f>
        <v>0</v>
      </c>
      <c r="Q331" s="182">
        <v>0</v>
      </c>
      <c r="R331" s="182">
        <f>Q331*H331</f>
        <v>0</v>
      </c>
      <c r="S331" s="182">
        <v>0</v>
      </c>
      <c r="T331" s="183">
        <f>S331*H331</f>
        <v>0</v>
      </c>
      <c r="U331" s="36"/>
      <c r="V331" s="36"/>
      <c r="W331" s="36"/>
      <c r="X331" s="36"/>
      <c r="Y331" s="36"/>
      <c r="Z331" s="36"/>
      <c r="AA331" s="36"/>
      <c r="AB331" s="36"/>
      <c r="AC331" s="36"/>
      <c r="AD331" s="36"/>
      <c r="AE331" s="36"/>
      <c r="AR331" s="184" t="s">
        <v>142</v>
      </c>
      <c r="AT331" s="184" t="s">
        <v>138</v>
      </c>
      <c r="AU331" s="184" t="s">
        <v>92</v>
      </c>
      <c r="AY331" s="18" t="s">
        <v>135</v>
      </c>
      <c r="BE331" s="185">
        <f>IF(N331="základní",J331,0)</f>
        <v>0</v>
      </c>
      <c r="BF331" s="185">
        <f>IF(N331="snížená",J331,0)</f>
        <v>0</v>
      </c>
      <c r="BG331" s="185">
        <f>IF(N331="zákl. přenesená",J331,0)</f>
        <v>0</v>
      </c>
      <c r="BH331" s="185">
        <f>IF(N331="sníž. přenesená",J331,0)</f>
        <v>0</v>
      </c>
      <c r="BI331" s="185">
        <f>IF(N331="nulová",J331,0)</f>
        <v>0</v>
      </c>
      <c r="BJ331" s="18" t="s">
        <v>90</v>
      </c>
      <c r="BK331" s="185">
        <f>ROUND(I331*H331,2)</f>
        <v>0</v>
      </c>
      <c r="BL331" s="18" t="s">
        <v>142</v>
      </c>
      <c r="BM331" s="184" t="s">
        <v>414</v>
      </c>
    </row>
    <row r="332" spans="1:65" s="13" customFormat="1" ht="11.25">
      <c r="B332" s="191"/>
      <c r="C332" s="192"/>
      <c r="D332" s="193" t="s">
        <v>146</v>
      </c>
      <c r="E332" s="194" t="s">
        <v>44</v>
      </c>
      <c r="F332" s="195" t="s">
        <v>415</v>
      </c>
      <c r="G332" s="192"/>
      <c r="H332" s="196">
        <v>42</v>
      </c>
      <c r="I332" s="197"/>
      <c r="J332" s="192"/>
      <c r="K332" s="192"/>
      <c r="L332" s="198"/>
      <c r="M332" s="199"/>
      <c r="N332" s="200"/>
      <c r="O332" s="200"/>
      <c r="P332" s="200"/>
      <c r="Q332" s="200"/>
      <c r="R332" s="200"/>
      <c r="S332" s="200"/>
      <c r="T332" s="201"/>
      <c r="AT332" s="202" t="s">
        <v>146</v>
      </c>
      <c r="AU332" s="202" t="s">
        <v>92</v>
      </c>
      <c r="AV332" s="13" t="s">
        <v>92</v>
      </c>
      <c r="AW332" s="13" t="s">
        <v>42</v>
      </c>
      <c r="AX332" s="13" t="s">
        <v>82</v>
      </c>
      <c r="AY332" s="202" t="s">
        <v>135</v>
      </c>
    </row>
    <row r="333" spans="1:65" s="13" customFormat="1" ht="11.25">
      <c r="B333" s="191"/>
      <c r="C333" s="192"/>
      <c r="D333" s="193" t="s">
        <v>146</v>
      </c>
      <c r="E333" s="194" t="s">
        <v>44</v>
      </c>
      <c r="F333" s="195" t="s">
        <v>416</v>
      </c>
      <c r="G333" s="192"/>
      <c r="H333" s="196">
        <v>27</v>
      </c>
      <c r="I333" s="197"/>
      <c r="J333" s="192"/>
      <c r="K333" s="192"/>
      <c r="L333" s="198"/>
      <c r="M333" s="199"/>
      <c r="N333" s="200"/>
      <c r="O333" s="200"/>
      <c r="P333" s="200"/>
      <c r="Q333" s="200"/>
      <c r="R333" s="200"/>
      <c r="S333" s="200"/>
      <c r="T333" s="201"/>
      <c r="AT333" s="202" t="s">
        <v>146</v>
      </c>
      <c r="AU333" s="202" t="s">
        <v>92</v>
      </c>
      <c r="AV333" s="13" t="s">
        <v>92</v>
      </c>
      <c r="AW333" s="13" t="s">
        <v>42</v>
      </c>
      <c r="AX333" s="13" t="s">
        <v>82</v>
      </c>
      <c r="AY333" s="202" t="s">
        <v>135</v>
      </c>
    </row>
    <row r="334" spans="1:65" s="14" customFormat="1" ht="11.25">
      <c r="B334" s="203"/>
      <c r="C334" s="204"/>
      <c r="D334" s="193" t="s">
        <v>146</v>
      </c>
      <c r="E334" s="205" t="s">
        <v>44</v>
      </c>
      <c r="F334" s="206" t="s">
        <v>159</v>
      </c>
      <c r="G334" s="204"/>
      <c r="H334" s="207">
        <v>69</v>
      </c>
      <c r="I334" s="208"/>
      <c r="J334" s="204"/>
      <c r="K334" s="204"/>
      <c r="L334" s="209"/>
      <c r="M334" s="210"/>
      <c r="N334" s="211"/>
      <c r="O334" s="211"/>
      <c r="P334" s="211"/>
      <c r="Q334" s="211"/>
      <c r="R334" s="211"/>
      <c r="S334" s="211"/>
      <c r="T334" s="212"/>
      <c r="AT334" s="213" t="s">
        <v>146</v>
      </c>
      <c r="AU334" s="213" t="s">
        <v>92</v>
      </c>
      <c r="AV334" s="14" t="s">
        <v>142</v>
      </c>
      <c r="AW334" s="14" t="s">
        <v>42</v>
      </c>
      <c r="AX334" s="14" t="s">
        <v>90</v>
      </c>
      <c r="AY334" s="213" t="s">
        <v>135</v>
      </c>
    </row>
    <row r="335" spans="1:65" s="2" customFormat="1" ht="24.2" customHeight="1">
      <c r="A335" s="36"/>
      <c r="B335" s="37"/>
      <c r="C335" s="172" t="s">
        <v>417</v>
      </c>
      <c r="D335" s="172" t="s">
        <v>138</v>
      </c>
      <c r="E335" s="173" t="s">
        <v>418</v>
      </c>
      <c r="F335" s="174" t="s">
        <v>419</v>
      </c>
      <c r="G335" s="175" t="s">
        <v>168</v>
      </c>
      <c r="H335" s="176">
        <v>1071</v>
      </c>
      <c r="I335" s="177"/>
      <c r="J335" s="178">
        <f>ROUND(I335*H335,2)</f>
        <v>0</v>
      </c>
      <c r="K335" s="179"/>
      <c r="L335" s="41"/>
      <c r="M335" s="180" t="s">
        <v>44</v>
      </c>
      <c r="N335" s="181" t="s">
        <v>53</v>
      </c>
      <c r="O335" s="66"/>
      <c r="P335" s="182">
        <f>O335*H335</f>
        <v>0</v>
      </c>
      <c r="Q335" s="182">
        <v>4.0000000000000003E-5</v>
      </c>
      <c r="R335" s="182">
        <f>Q335*H335</f>
        <v>4.2840000000000003E-2</v>
      </c>
      <c r="S335" s="182">
        <v>0</v>
      </c>
      <c r="T335" s="183">
        <f>S335*H335</f>
        <v>0</v>
      </c>
      <c r="U335" s="36"/>
      <c r="V335" s="36"/>
      <c r="W335" s="36"/>
      <c r="X335" s="36"/>
      <c r="Y335" s="36"/>
      <c r="Z335" s="36"/>
      <c r="AA335" s="36"/>
      <c r="AB335" s="36"/>
      <c r="AC335" s="36"/>
      <c r="AD335" s="36"/>
      <c r="AE335" s="36"/>
      <c r="AR335" s="184" t="s">
        <v>142</v>
      </c>
      <c r="AT335" s="184" t="s">
        <v>138</v>
      </c>
      <c r="AU335" s="184" t="s">
        <v>92</v>
      </c>
      <c r="AY335" s="18" t="s">
        <v>135</v>
      </c>
      <c r="BE335" s="185">
        <f>IF(N335="základní",J335,0)</f>
        <v>0</v>
      </c>
      <c r="BF335" s="185">
        <f>IF(N335="snížená",J335,0)</f>
        <v>0</v>
      </c>
      <c r="BG335" s="185">
        <f>IF(N335="zákl. přenesená",J335,0)</f>
        <v>0</v>
      </c>
      <c r="BH335" s="185">
        <f>IF(N335="sníž. přenesená",J335,0)</f>
        <v>0</v>
      </c>
      <c r="BI335" s="185">
        <f>IF(N335="nulová",J335,0)</f>
        <v>0</v>
      </c>
      <c r="BJ335" s="18" t="s">
        <v>90</v>
      </c>
      <c r="BK335" s="185">
        <f>ROUND(I335*H335,2)</f>
        <v>0</v>
      </c>
      <c r="BL335" s="18" t="s">
        <v>142</v>
      </c>
      <c r="BM335" s="184" t="s">
        <v>420</v>
      </c>
    </row>
    <row r="336" spans="1:65" s="2" customFormat="1" ht="11.25">
      <c r="A336" s="36"/>
      <c r="B336" s="37"/>
      <c r="C336" s="38"/>
      <c r="D336" s="186" t="s">
        <v>144</v>
      </c>
      <c r="E336" s="38"/>
      <c r="F336" s="187" t="s">
        <v>421</v>
      </c>
      <c r="G336" s="38"/>
      <c r="H336" s="38"/>
      <c r="I336" s="188"/>
      <c r="J336" s="38"/>
      <c r="K336" s="38"/>
      <c r="L336" s="41"/>
      <c r="M336" s="189"/>
      <c r="N336" s="190"/>
      <c r="O336" s="66"/>
      <c r="P336" s="66"/>
      <c r="Q336" s="66"/>
      <c r="R336" s="66"/>
      <c r="S336" s="66"/>
      <c r="T336" s="67"/>
      <c r="U336" s="36"/>
      <c r="V336" s="36"/>
      <c r="W336" s="36"/>
      <c r="X336" s="36"/>
      <c r="Y336" s="36"/>
      <c r="Z336" s="36"/>
      <c r="AA336" s="36"/>
      <c r="AB336" s="36"/>
      <c r="AC336" s="36"/>
      <c r="AD336" s="36"/>
      <c r="AE336" s="36"/>
      <c r="AT336" s="18" t="s">
        <v>144</v>
      </c>
      <c r="AU336" s="18" t="s">
        <v>92</v>
      </c>
    </row>
    <row r="337" spans="1:65" s="13" customFormat="1" ht="11.25">
      <c r="B337" s="191"/>
      <c r="C337" s="192"/>
      <c r="D337" s="193" t="s">
        <v>146</v>
      </c>
      <c r="E337" s="194" t="s">
        <v>44</v>
      </c>
      <c r="F337" s="195" t="s">
        <v>422</v>
      </c>
      <c r="G337" s="192"/>
      <c r="H337" s="196">
        <v>1071</v>
      </c>
      <c r="I337" s="197"/>
      <c r="J337" s="192"/>
      <c r="K337" s="192"/>
      <c r="L337" s="198"/>
      <c r="M337" s="199"/>
      <c r="N337" s="200"/>
      <c r="O337" s="200"/>
      <c r="P337" s="200"/>
      <c r="Q337" s="200"/>
      <c r="R337" s="200"/>
      <c r="S337" s="200"/>
      <c r="T337" s="201"/>
      <c r="AT337" s="202" t="s">
        <v>146</v>
      </c>
      <c r="AU337" s="202" t="s">
        <v>92</v>
      </c>
      <c r="AV337" s="13" t="s">
        <v>92</v>
      </c>
      <c r="AW337" s="13" t="s">
        <v>42</v>
      </c>
      <c r="AX337" s="13" t="s">
        <v>90</v>
      </c>
      <c r="AY337" s="202" t="s">
        <v>135</v>
      </c>
    </row>
    <row r="338" spans="1:65" s="2" customFormat="1" ht="24.2" customHeight="1">
      <c r="A338" s="36"/>
      <c r="B338" s="37"/>
      <c r="C338" s="172" t="s">
        <v>423</v>
      </c>
      <c r="D338" s="172" t="s">
        <v>138</v>
      </c>
      <c r="E338" s="173" t="s">
        <v>424</v>
      </c>
      <c r="F338" s="174" t="s">
        <v>425</v>
      </c>
      <c r="G338" s="175" t="s">
        <v>141</v>
      </c>
      <c r="H338" s="176">
        <v>17</v>
      </c>
      <c r="I338" s="177"/>
      <c r="J338" s="178">
        <f>ROUND(I338*H338,2)</f>
        <v>0</v>
      </c>
      <c r="K338" s="179"/>
      <c r="L338" s="41"/>
      <c r="M338" s="180" t="s">
        <v>44</v>
      </c>
      <c r="N338" s="181" t="s">
        <v>53</v>
      </c>
      <c r="O338" s="66"/>
      <c r="P338" s="182">
        <f>O338*H338</f>
        <v>0</v>
      </c>
      <c r="Q338" s="182">
        <v>4.6800000000000001E-3</v>
      </c>
      <c r="R338" s="182">
        <f>Q338*H338</f>
        <v>7.9560000000000006E-2</v>
      </c>
      <c r="S338" s="182">
        <v>0</v>
      </c>
      <c r="T338" s="183">
        <f>S338*H338</f>
        <v>0</v>
      </c>
      <c r="U338" s="36"/>
      <c r="V338" s="36"/>
      <c r="W338" s="36"/>
      <c r="X338" s="36"/>
      <c r="Y338" s="36"/>
      <c r="Z338" s="36"/>
      <c r="AA338" s="36"/>
      <c r="AB338" s="36"/>
      <c r="AC338" s="36"/>
      <c r="AD338" s="36"/>
      <c r="AE338" s="36"/>
      <c r="AR338" s="184" t="s">
        <v>142</v>
      </c>
      <c r="AT338" s="184" t="s">
        <v>138</v>
      </c>
      <c r="AU338" s="184" t="s">
        <v>92</v>
      </c>
      <c r="AY338" s="18" t="s">
        <v>135</v>
      </c>
      <c r="BE338" s="185">
        <f>IF(N338="základní",J338,0)</f>
        <v>0</v>
      </c>
      <c r="BF338" s="185">
        <f>IF(N338="snížená",J338,0)</f>
        <v>0</v>
      </c>
      <c r="BG338" s="185">
        <f>IF(N338="zákl. přenesená",J338,0)</f>
        <v>0</v>
      </c>
      <c r="BH338" s="185">
        <f>IF(N338="sníž. přenesená",J338,0)</f>
        <v>0</v>
      </c>
      <c r="BI338" s="185">
        <f>IF(N338="nulová",J338,0)</f>
        <v>0</v>
      </c>
      <c r="BJ338" s="18" t="s">
        <v>90</v>
      </c>
      <c r="BK338" s="185">
        <f>ROUND(I338*H338,2)</f>
        <v>0</v>
      </c>
      <c r="BL338" s="18" t="s">
        <v>142</v>
      </c>
      <c r="BM338" s="184" t="s">
        <v>426</v>
      </c>
    </row>
    <row r="339" spans="1:65" s="2" customFormat="1" ht="11.25">
      <c r="A339" s="36"/>
      <c r="B339" s="37"/>
      <c r="C339" s="38"/>
      <c r="D339" s="186" t="s">
        <v>144</v>
      </c>
      <c r="E339" s="38"/>
      <c r="F339" s="187" t="s">
        <v>427</v>
      </c>
      <c r="G339" s="38"/>
      <c r="H339" s="38"/>
      <c r="I339" s="188"/>
      <c r="J339" s="38"/>
      <c r="K339" s="38"/>
      <c r="L339" s="41"/>
      <c r="M339" s="189"/>
      <c r="N339" s="190"/>
      <c r="O339" s="66"/>
      <c r="P339" s="66"/>
      <c r="Q339" s="66"/>
      <c r="R339" s="66"/>
      <c r="S339" s="66"/>
      <c r="T339" s="67"/>
      <c r="U339" s="36"/>
      <c r="V339" s="36"/>
      <c r="W339" s="36"/>
      <c r="X339" s="36"/>
      <c r="Y339" s="36"/>
      <c r="Z339" s="36"/>
      <c r="AA339" s="36"/>
      <c r="AB339" s="36"/>
      <c r="AC339" s="36"/>
      <c r="AD339" s="36"/>
      <c r="AE339" s="36"/>
      <c r="AT339" s="18" t="s">
        <v>144</v>
      </c>
      <c r="AU339" s="18" t="s">
        <v>92</v>
      </c>
    </row>
    <row r="340" spans="1:65" s="13" customFormat="1" ht="11.25">
      <c r="B340" s="191"/>
      <c r="C340" s="192"/>
      <c r="D340" s="193" t="s">
        <v>146</v>
      </c>
      <c r="E340" s="194" t="s">
        <v>44</v>
      </c>
      <c r="F340" s="195" t="s">
        <v>428</v>
      </c>
      <c r="G340" s="192"/>
      <c r="H340" s="196">
        <v>17</v>
      </c>
      <c r="I340" s="197"/>
      <c r="J340" s="192"/>
      <c r="K340" s="192"/>
      <c r="L340" s="198"/>
      <c r="M340" s="199"/>
      <c r="N340" s="200"/>
      <c r="O340" s="200"/>
      <c r="P340" s="200"/>
      <c r="Q340" s="200"/>
      <c r="R340" s="200"/>
      <c r="S340" s="200"/>
      <c r="T340" s="201"/>
      <c r="AT340" s="202" t="s">
        <v>146</v>
      </c>
      <c r="AU340" s="202" t="s">
        <v>92</v>
      </c>
      <c r="AV340" s="13" t="s">
        <v>92</v>
      </c>
      <c r="AW340" s="13" t="s">
        <v>42</v>
      </c>
      <c r="AX340" s="13" t="s">
        <v>82</v>
      </c>
      <c r="AY340" s="202" t="s">
        <v>135</v>
      </c>
    </row>
    <row r="341" spans="1:65" s="14" customFormat="1" ht="11.25">
      <c r="B341" s="203"/>
      <c r="C341" s="204"/>
      <c r="D341" s="193" t="s">
        <v>146</v>
      </c>
      <c r="E341" s="205" t="s">
        <v>44</v>
      </c>
      <c r="F341" s="206" t="s">
        <v>159</v>
      </c>
      <c r="G341" s="204"/>
      <c r="H341" s="207">
        <v>17</v>
      </c>
      <c r="I341" s="208"/>
      <c r="J341" s="204"/>
      <c r="K341" s="204"/>
      <c r="L341" s="209"/>
      <c r="M341" s="210"/>
      <c r="N341" s="211"/>
      <c r="O341" s="211"/>
      <c r="P341" s="211"/>
      <c r="Q341" s="211"/>
      <c r="R341" s="211"/>
      <c r="S341" s="211"/>
      <c r="T341" s="212"/>
      <c r="AT341" s="213" t="s">
        <v>146</v>
      </c>
      <c r="AU341" s="213" t="s">
        <v>92</v>
      </c>
      <c r="AV341" s="14" t="s">
        <v>142</v>
      </c>
      <c r="AW341" s="14" t="s">
        <v>42</v>
      </c>
      <c r="AX341" s="14" t="s">
        <v>90</v>
      </c>
      <c r="AY341" s="213" t="s">
        <v>135</v>
      </c>
    </row>
    <row r="342" spans="1:65" s="2" customFormat="1" ht="21.75" customHeight="1">
      <c r="A342" s="36"/>
      <c r="B342" s="37"/>
      <c r="C342" s="224" t="s">
        <v>429</v>
      </c>
      <c r="D342" s="224" t="s">
        <v>381</v>
      </c>
      <c r="E342" s="225" t="s">
        <v>430</v>
      </c>
      <c r="F342" s="226" t="s">
        <v>431</v>
      </c>
      <c r="G342" s="227" t="s">
        <v>141</v>
      </c>
      <c r="H342" s="228">
        <v>17</v>
      </c>
      <c r="I342" s="229"/>
      <c r="J342" s="230">
        <f>ROUND(I342*H342,2)</f>
        <v>0</v>
      </c>
      <c r="K342" s="231"/>
      <c r="L342" s="232"/>
      <c r="M342" s="233" t="s">
        <v>44</v>
      </c>
      <c r="N342" s="234" t="s">
        <v>53</v>
      </c>
      <c r="O342" s="66"/>
      <c r="P342" s="182">
        <f>O342*H342</f>
        <v>0</v>
      </c>
      <c r="Q342" s="182">
        <v>4.0000000000000001E-3</v>
      </c>
      <c r="R342" s="182">
        <f>Q342*H342</f>
        <v>6.8000000000000005E-2</v>
      </c>
      <c r="S342" s="182">
        <v>0</v>
      </c>
      <c r="T342" s="183">
        <f>S342*H342</f>
        <v>0</v>
      </c>
      <c r="U342" s="36"/>
      <c r="V342" s="36"/>
      <c r="W342" s="36"/>
      <c r="X342" s="36"/>
      <c r="Y342" s="36"/>
      <c r="Z342" s="36"/>
      <c r="AA342" s="36"/>
      <c r="AB342" s="36"/>
      <c r="AC342" s="36"/>
      <c r="AD342" s="36"/>
      <c r="AE342" s="36"/>
      <c r="AR342" s="184" t="s">
        <v>206</v>
      </c>
      <c r="AT342" s="184" t="s">
        <v>381</v>
      </c>
      <c r="AU342" s="184" t="s">
        <v>92</v>
      </c>
      <c r="AY342" s="18" t="s">
        <v>135</v>
      </c>
      <c r="BE342" s="185">
        <f>IF(N342="základní",J342,0)</f>
        <v>0</v>
      </c>
      <c r="BF342" s="185">
        <f>IF(N342="snížená",J342,0)</f>
        <v>0</v>
      </c>
      <c r="BG342" s="185">
        <f>IF(N342="zákl. přenesená",J342,0)</f>
        <v>0</v>
      </c>
      <c r="BH342" s="185">
        <f>IF(N342="sníž. přenesená",J342,0)</f>
        <v>0</v>
      </c>
      <c r="BI342" s="185">
        <f>IF(N342="nulová",J342,0)</f>
        <v>0</v>
      </c>
      <c r="BJ342" s="18" t="s">
        <v>90</v>
      </c>
      <c r="BK342" s="185">
        <f>ROUND(I342*H342,2)</f>
        <v>0</v>
      </c>
      <c r="BL342" s="18" t="s">
        <v>142</v>
      </c>
      <c r="BM342" s="184" t="s">
        <v>432</v>
      </c>
    </row>
    <row r="343" spans="1:65" s="2" customFormat="1" ht="21.75" customHeight="1">
      <c r="A343" s="36"/>
      <c r="B343" s="37"/>
      <c r="C343" s="172" t="s">
        <v>433</v>
      </c>
      <c r="D343" s="172" t="s">
        <v>138</v>
      </c>
      <c r="E343" s="173" t="s">
        <v>434</v>
      </c>
      <c r="F343" s="174" t="s">
        <v>435</v>
      </c>
      <c r="G343" s="175" t="s">
        <v>168</v>
      </c>
      <c r="H343" s="176">
        <v>196.90899999999999</v>
      </c>
      <c r="I343" s="177"/>
      <c r="J343" s="178">
        <f>ROUND(I343*H343,2)</f>
        <v>0</v>
      </c>
      <c r="K343" s="179"/>
      <c r="L343" s="41"/>
      <c r="M343" s="180" t="s">
        <v>44</v>
      </c>
      <c r="N343" s="181" t="s">
        <v>53</v>
      </c>
      <c r="O343" s="66"/>
      <c r="P343" s="182">
        <f>O343*H343</f>
        <v>0</v>
      </c>
      <c r="Q343" s="182">
        <v>0</v>
      </c>
      <c r="R343" s="182">
        <f>Q343*H343</f>
        <v>0</v>
      </c>
      <c r="S343" s="182">
        <v>0.26100000000000001</v>
      </c>
      <c r="T343" s="183">
        <f>S343*H343</f>
        <v>51.393248999999997</v>
      </c>
      <c r="U343" s="36"/>
      <c r="V343" s="36"/>
      <c r="W343" s="36"/>
      <c r="X343" s="36"/>
      <c r="Y343" s="36"/>
      <c r="Z343" s="36"/>
      <c r="AA343" s="36"/>
      <c r="AB343" s="36"/>
      <c r="AC343" s="36"/>
      <c r="AD343" s="36"/>
      <c r="AE343" s="36"/>
      <c r="AR343" s="184" t="s">
        <v>142</v>
      </c>
      <c r="AT343" s="184" t="s">
        <v>138</v>
      </c>
      <c r="AU343" s="184" t="s">
        <v>92</v>
      </c>
      <c r="AY343" s="18" t="s">
        <v>135</v>
      </c>
      <c r="BE343" s="185">
        <f>IF(N343="základní",J343,0)</f>
        <v>0</v>
      </c>
      <c r="BF343" s="185">
        <f>IF(N343="snížená",J343,0)</f>
        <v>0</v>
      </c>
      <c r="BG343" s="185">
        <f>IF(N343="zákl. přenesená",J343,0)</f>
        <v>0</v>
      </c>
      <c r="BH343" s="185">
        <f>IF(N343="sníž. přenesená",J343,0)</f>
        <v>0</v>
      </c>
      <c r="BI343" s="185">
        <f>IF(N343="nulová",J343,0)</f>
        <v>0</v>
      </c>
      <c r="BJ343" s="18" t="s">
        <v>90</v>
      </c>
      <c r="BK343" s="185">
        <f>ROUND(I343*H343,2)</f>
        <v>0</v>
      </c>
      <c r="BL343" s="18" t="s">
        <v>142</v>
      </c>
      <c r="BM343" s="184" t="s">
        <v>436</v>
      </c>
    </row>
    <row r="344" spans="1:65" s="2" customFormat="1" ht="11.25">
      <c r="A344" s="36"/>
      <c r="B344" s="37"/>
      <c r="C344" s="38"/>
      <c r="D344" s="186" t="s">
        <v>144</v>
      </c>
      <c r="E344" s="38"/>
      <c r="F344" s="187" t="s">
        <v>437</v>
      </c>
      <c r="G344" s="38"/>
      <c r="H344" s="38"/>
      <c r="I344" s="188"/>
      <c r="J344" s="38"/>
      <c r="K344" s="38"/>
      <c r="L344" s="41"/>
      <c r="M344" s="189"/>
      <c r="N344" s="190"/>
      <c r="O344" s="66"/>
      <c r="P344" s="66"/>
      <c r="Q344" s="66"/>
      <c r="R344" s="66"/>
      <c r="S344" s="66"/>
      <c r="T344" s="67"/>
      <c r="U344" s="36"/>
      <c r="V344" s="36"/>
      <c r="W344" s="36"/>
      <c r="X344" s="36"/>
      <c r="Y344" s="36"/>
      <c r="Z344" s="36"/>
      <c r="AA344" s="36"/>
      <c r="AB344" s="36"/>
      <c r="AC344" s="36"/>
      <c r="AD344" s="36"/>
      <c r="AE344" s="36"/>
      <c r="AT344" s="18" t="s">
        <v>144</v>
      </c>
      <c r="AU344" s="18" t="s">
        <v>92</v>
      </c>
    </row>
    <row r="345" spans="1:65" s="13" customFormat="1" ht="11.25">
      <c r="B345" s="191"/>
      <c r="C345" s="192"/>
      <c r="D345" s="193" t="s">
        <v>146</v>
      </c>
      <c r="E345" s="194" t="s">
        <v>44</v>
      </c>
      <c r="F345" s="195" t="s">
        <v>438</v>
      </c>
      <c r="G345" s="192"/>
      <c r="H345" s="196">
        <v>3.1</v>
      </c>
      <c r="I345" s="197"/>
      <c r="J345" s="192"/>
      <c r="K345" s="192"/>
      <c r="L345" s="198"/>
      <c r="M345" s="199"/>
      <c r="N345" s="200"/>
      <c r="O345" s="200"/>
      <c r="P345" s="200"/>
      <c r="Q345" s="200"/>
      <c r="R345" s="200"/>
      <c r="S345" s="200"/>
      <c r="T345" s="201"/>
      <c r="AT345" s="202" t="s">
        <v>146</v>
      </c>
      <c r="AU345" s="202" t="s">
        <v>92</v>
      </c>
      <c r="AV345" s="13" t="s">
        <v>92</v>
      </c>
      <c r="AW345" s="13" t="s">
        <v>42</v>
      </c>
      <c r="AX345" s="13" t="s">
        <v>82</v>
      </c>
      <c r="AY345" s="202" t="s">
        <v>135</v>
      </c>
    </row>
    <row r="346" spans="1:65" s="13" customFormat="1" ht="11.25">
      <c r="B346" s="191"/>
      <c r="C346" s="192"/>
      <c r="D346" s="193" t="s">
        <v>146</v>
      </c>
      <c r="E346" s="194" t="s">
        <v>44</v>
      </c>
      <c r="F346" s="195" t="s">
        <v>439</v>
      </c>
      <c r="G346" s="192"/>
      <c r="H346" s="196">
        <v>11.163</v>
      </c>
      <c r="I346" s="197"/>
      <c r="J346" s="192"/>
      <c r="K346" s="192"/>
      <c r="L346" s="198"/>
      <c r="M346" s="199"/>
      <c r="N346" s="200"/>
      <c r="O346" s="200"/>
      <c r="P346" s="200"/>
      <c r="Q346" s="200"/>
      <c r="R346" s="200"/>
      <c r="S346" s="200"/>
      <c r="T346" s="201"/>
      <c r="AT346" s="202" t="s">
        <v>146</v>
      </c>
      <c r="AU346" s="202" t="s">
        <v>92</v>
      </c>
      <c r="AV346" s="13" t="s">
        <v>92</v>
      </c>
      <c r="AW346" s="13" t="s">
        <v>42</v>
      </c>
      <c r="AX346" s="13" t="s">
        <v>82</v>
      </c>
      <c r="AY346" s="202" t="s">
        <v>135</v>
      </c>
    </row>
    <row r="347" spans="1:65" s="13" customFormat="1" ht="11.25">
      <c r="B347" s="191"/>
      <c r="C347" s="192"/>
      <c r="D347" s="193" t="s">
        <v>146</v>
      </c>
      <c r="E347" s="194" t="s">
        <v>44</v>
      </c>
      <c r="F347" s="195" t="s">
        <v>440</v>
      </c>
      <c r="G347" s="192"/>
      <c r="H347" s="196">
        <v>4.9660000000000002</v>
      </c>
      <c r="I347" s="197"/>
      <c r="J347" s="192"/>
      <c r="K347" s="192"/>
      <c r="L347" s="198"/>
      <c r="M347" s="199"/>
      <c r="N347" s="200"/>
      <c r="O347" s="200"/>
      <c r="P347" s="200"/>
      <c r="Q347" s="200"/>
      <c r="R347" s="200"/>
      <c r="S347" s="200"/>
      <c r="T347" s="201"/>
      <c r="AT347" s="202" t="s">
        <v>146</v>
      </c>
      <c r="AU347" s="202" t="s">
        <v>92</v>
      </c>
      <c r="AV347" s="13" t="s">
        <v>92</v>
      </c>
      <c r="AW347" s="13" t="s">
        <v>42</v>
      </c>
      <c r="AX347" s="13" t="s">
        <v>82</v>
      </c>
      <c r="AY347" s="202" t="s">
        <v>135</v>
      </c>
    </row>
    <row r="348" spans="1:65" s="13" customFormat="1" ht="11.25">
      <c r="B348" s="191"/>
      <c r="C348" s="192"/>
      <c r="D348" s="193" t="s">
        <v>146</v>
      </c>
      <c r="E348" s="194" t="s">
        <v>44</v>
      </c>
      <c r="F348" s="195" t="s">
        <v>441</v>
      </c>
      <c r="G348" s="192"/>
      <c r="H348" s="196">
        <v>13.191000000000001</v>
      </c>
      <c r="I348" s="197"/>
      <c r="J348" s="192"/>
      <c r="K348" s="192"/>
      <c r="L348" s="198"/>
      <c r="M348" s="199"/>
      <c r="N348" s="200"/>
      <c r="O348" s="200"/>
      <c r="P348" s="200"/>
      <c r="Q348" s="200"/>
      <c r="R348" s="200"/>
      <c r="S348" s="200"/>
      <c r="T348" s="201"/>
      <c r="AT348" s="202" t="s">
        <v>146</v>
      </c>
      <c r="AU348" s="202" t="s">
        <v>92</v>
      </c>
      <c r="AV348" s="13" t="s">
        <v>92</v>
      </c>
      <c r="AW348" s="13" t="s">
        <v>42</v>
      </c>
      <c r="AX348" s="13" t="s">
        <v>82</v>
      </c>
      <c r="AY348" s="202" t="s">
        <v>135</v>
      </c>
    </row>
    <row r="349" spans="1:65" s="13" customFormat="1" ht="11.25">
      <c r="B349" s="191"/>
      <c r="C349" s="192"/>
      <c r="D349" s="193" t="s">
        <v>146</v>
      </c>
      <c r="E349" s="194" t="s">
        <v>44</v>
      </c>
      <c r="F349" s="195" t="s">
        <v>442</v>
      </c>
      <c r="G349" s="192"/>
      <c r="H349" s="196">
        <v>4.9660000000000002</v>
      </c>
      <c r="I349" s="197"/>
      <c r="J349" s="192"/>
      <c r="K349" s="192"/>
      <c r="L349" s="198"/>
      <c r="M349" s="199"/>
      <c r="N349" s="200"/>
      <c r="O349" s="200"/>
      <c r="P349" s="200"/>
      <c r="Q349" s="200"/>
      <c r="R349" s="200"/>
      <c r="S349" s="200"/>
      <c r="T349" s="201"/>
      <c r="AT349" s="202" t="s">
        <v>146</v>
      </c>
      <c r="AU349" s="202" t="s">
        <v>92</v>
      </c>
      <c r="AV349" s="13" t="s">
        <v>92</v>
      </c>
      <c r="AW349" s="13" t="s">
        <v>42</v>
      </c>
      <c r="AX349" s="13" t="s">
        <v>82</v>
      </c>
      <c r="AY349" s="202" t="s">
        <v>135</v>
      </c>
    </row>
    <row r="350" spans="1:65" s="13" customFormat="1" ht="11.25">
      <c r="B350" s="191"/>
      <c r="C350" s="192"/>
      <c r="D350" s="193" t="s">
        <v>146</v>
      </c>
      <c r="E350" s="194" t="s">
        <v>44</v>
      </c>
      <c r="F350" s="195" t="s">
        <v>443</v>
      </c>
      <c r="G350" s="192"/>
      <c r="H350" s="196">
        <v>13.191000000000001</v>
      </c>
      <c r="I350" s="197"/>
      <c r="J350" s="192"/>
      <c r="K350" s="192"/>
      <c r="L350" s="198"/>
      <c r="M350" s="199"/>
      <c r="N350" s="200"/>
      <c r="O350" s="200"/>
      <c r="P350" s="200"/>
      <c r="Q350" s="200"/>
      <c r="R350" s="200"/>
      <c r="S350" s="200"/>
      <c r="T350" s="201"/>
      <c r="AT350" s="202" t="s">
        <v>146</v>
      </c>
      <c r="AU350" s="202" t="s">
        <v>92</v>
      </c>
      <c r="AV350" s="13" t="s">
        <v>92</v>
      </c>
      <c r="AW350" s="13" t="s">
        <v>42</v>
      </c>
      <c r="AX350" s="13" t="s">
        <v>82</v>
      </c>
      <c r="AY350" s="202" t="s">
        <v>135</v>
      </c>
    </row>
    <row r="351" spans="1:65" s="13" customFormat="1" ht="11.25">
      <c r="B351" s="191"/>
      <c r="C351" s="192"/>
      <c r="D351" s="193" t="s">
        <v>146</v>
      </c>
      <c r="E351" s="194" t="s">
        <v>44</v>
      </c>
      <c r="F351" s="195" t="s">
        <v>444</v>
      </c>
      <c r="G351" s="192"/>
      <c r="H351" s="196">
        <v>3.72</v>
      </c>
      <c r="I351" s="197"/>
      <c r="J351" s="192"/>
      <c r="K351" s="192"/>
      <c r="L351" s="198"/>
      <c r="M351" s="199"/>
      <c r="N351" s="200"/>
      <c r="O351" s="200"/>
      <c r="P351" s="200"/>
      <c r="Q351" s="200"/>
      <c r="R351" s="200"/>
      <c r="S351" s="200"/>
      <c r="T351" s="201"/>
      <c r="AT351" s="202" t="s">
        <v>146</v>
      </c>
      <c r="AU351" s="202" t="s">
        <v>92</v>
      </c>
      <c r="AV351" s="13" t="s">
        <v>92</v>
      </c>
      <c r="AW351" s="13" t="s">
        <v>42</v>
      </c>
      <c r="AX351" s="13" t="s">
        <v>82</v>
      </c>
      <c r="AY351" s="202" t="s">
        <v>135</v>
      </c>
    </row>
    <row r="352" spans="1:65" s="13" customFormat="1" ht="11.25">
      <c r="B352" s="191"/>
      <c r="C352" s="192"/>
      <c r="D352" s="193" t="s">
        <v>146</v>
      </c>
      <c r="E352" s="194" t="s">
        <v>44</v>
      </c>
      <c r="F352" s="195" t="s">
        <v>445</v>
      </c>
      <c r="G352" s="192"/>
      <c r="H352" s="196">
        <v>3.72</v>
      </c>
      <c r="I352" s="197"/>
      <c r="J352" s="192"/>
      <c r="K352" s="192"/>
      <c r="L352" s="198"/>
      <c r="M352" s="199"/>
      <c r="N352" s="200"/>
      <c r="O352" s="200"/>
      <c r="P352" s="200"/>
      <c r="Q352" s="200"/>
      <c r="R352" s="200"/>
      <c r="S352" s="200"/>
      <c r="T352" s="201"/>
      <c r="AT352" s="202" t="s">
        <v>146</v>
      </c>
      <c r="AU352" s="202" t="s">
        <v>92</v>
      </c>
      <c r="AV352" s="13" t="s">
        <v>92</v>
      </c>
      <c r="AW352" s="13" t="s">
        <v>42</v>
      </c>
      <c r="AX352" s="13" t="s">
        <v>82</v>
      </c>
      <c r="AY352" s="202" t="s">
        <v>135</v>
      </c>
    </row>
    <row r="353" spans="2:51" s="13" customFormat="1" ht="11.25">
      <c r="B353" s="191"/>
      <c r="C353" s="192"/>
      <c r="D353" s="193" t="s">
        <v>146</v>
      </c>
      <c r="E353" s="194" t="s">
        <v>44</v>
      </c>
      <c r="F353" s="195" t="s">
        <v>446</v>
      </c>
      <c r="G353" s="192"/>
      <c r="H353" s="196">
        <v>0</v>
      </c>
      <c r="I353" s="197"/>
      <c r="J353" s="192"/>
      <c r="K353" s="192"/>
      <c r="L353" s="198"/>
      <c r="M353" s="199"/>
      <c r="N353" s="200"/>
      <c r="O353" s="200"/>
      <c r="P353" s="200"/>
      <c r="Q353" s="200"/>
      <c r="R353" s="200"/>
      <c r="S353" s="200"/>
      <c r="T353" s="201"/>
      <c r="AT353" s="202" t="s">
        <v>146</v>
      </c>
      <c r="AU353" s="202" t="s">
        <v>92</v>
      </c>
      <c r="AV353" s="13" t="s">
        <v>92</v>
      </c>
      <c r="AW353" s="13" t="s">
        <v>42</v>
      </c>
      <c r="AX353" s="13" t="s">
        <v>82</v>
      </c>
      <c r="AY353" s="202" t="s">
        <v>135</v>
      </c>
    </row>
    <row r="354" spans="2:51" s="13" customFormat="1" ht="11.25">
      <c r="B354" s="191"/>
      <c r="C354" s="192"/>
      <c r="D354" s="193" t="s">
        <v>146</v>
      </c>
      <c r="E354" s="194" t="s">
        <v>44</v>
      </c>
      <c r="F354" s="195" t="s">
        <v>447</v>
      </c>
      <c r="G354" s="192"/>
      <c r="H354" s="196">
        <v>4.2939999999999996</v>
      </c>
      <c r="I354" s="197"/>
      <c r="J354" s="192"/>
      <c r="K354" s="192"/>
      <c r="L354" s="198"/>
      <c r="M354" s="199"/>
      <c r="N354" s="200"/>
      <c r="O354" s="200"/>
      <c r="P354" s="200"/>
      <c r="Q354" s="200"/>
      <c r="R354" s="200"/>
      <c r="S354" s="200"/>
      <c r="T354" s="201"/>
      <c r="AT354" s="202" t="s">
        <v>146</v>
      </c>
      <c r="AU354" s="202" t="s">
        <v>92</v>
      </c>
      <c r="AV354" s="13" t="s">
        <v>92</v>
      </c>
      <c r="AW354" s="13" t="s">
        <v>42</v>
      </c>
      <c r="AX354" s="13" t="s">
        <v>82</v>
      </c>
      <c r="AY354" s="202" t="s">
        <v>135</v>
      </c>
    </row>
    <row r="355" spans="2:51" s="13" customFormat="1" ht="11.25">
      <c r="B355" s="191"/>
      <c r="C355" s="192"/>
      <c r="D355" s="193" t="s">
        <v>146</v>
      </c>
      <c r="E355" s="194" t="s">
        <v>44</v>
      </c>
      <c r="F355" s="195" t="s">
        <v>448</v>
      </c>
      <c r="G355" s="192"/>
      <c r="H355" s="196">
        <v>9.6050000000000004</v>
      </c>
      <c r="I355" s="197"/>
      <c r="J355" s="192"/>
      <c r="K355" s="192"/>
      <c r="L355" s="198"/>
      <c r="M355" s="199"/>
      <c r="N355" s="200"/>
      <c r="O355" s="200"/>
      <c r="P355" s="200"/>
      <c r="Q355" s="200"/>
      <c r="R355" s="200"/>
      <c r="S355" s="200"/>
      <c r="T355" s="201"/>
      <c r="AT355" s="202" t="s">
        <v>146</v>
      </c>
      <c r="AU355" s="202" t="s">
        <v>92</v>
      </c>
      <c r="AV355" s="13" t="s">
        <v>92</v>
      </c>
      <c r="AW355" s="13" t="s">
        <v>42</v>
      </c>
      <c r="AX355" s="13" t="s">
        <v>82</v>
      </c>
      <c r="AY355" s="202" t="s">
        <v>135</v>
      </c>
    </row>
    <row r="356" spans="2:51" s="13" customFormat="1" ht="11.25">
      <c r="B356" s="191"/>
      <c r="C356" s="192"/>
      <c r="D356" s="193" t="s">
        <v>146</v>
      </c>
      <c r="E356" s="194" t="s">
        <v>44</v>
      </c>
      <c r="F356" s="195" t="s">
        <v>449</v>
      </c>
      <c r="G356" s="192"/>
      <c r="H356" s="196">
        <v>0</v>
      </c>
      <c r="I356" s="197"/>
      <c r="J356" s="192"/>
      <c r="K356" s="192"/>
      <c r="L356" s="198"/>
      <c r="M356" s="199"/>
      <c r="N356" s="200"/>
      <c r="O356" s="200"/>
      <c r="P356" s="200"/>
      <c r="Q356" s="200"/>
      <c r="R356" s="200"/>
      <c r="S356" s="200"/>
      <c r="T356" s="201"/>
      <c r="AT356" s="202" t="s">
        <v>146</v>
      </c>
      <c r="AU356" s="202" t="s">
        <v>92</v>
      </c>
      <c r="AV356" s="13" t="s">
        <v>92</v>
      </c>
      <c r="AW356" s="13" t="s">
        <v>42</v>
      </c>
      <c r="AX356" s="13" t="s">
        <v>82</v>
      </c>
      <c r="AY356" s="202" t="s">
        <v>135</v>
      </c>
    </row>
    <row r="357" spans="2:51" s="13" customFormat="1" ht="11.25">
      <c r="B357" s="191"/>
      <c r="C357" s="192"/>
      <c r="D357" s="193" t="s">
        <v>146</v>
      </c>
      <c r="E357" s="194" t="s">
        <v>44</v>
      </c>
      <c r="F357" s="195" t="s">
        <v>450</v>
      </c>
      <c r="G357" s="192"/>
      <c r="H357" s="196">
        <v>4.2939999999999996</v>
      </c>
      <c r="I357" s="197"/>
      <c r="J357" s="192"/>
      <c r="K357" s="192"/>
      <c r="L357" s="198"/>
      <c r="M357" s="199"/>
      <c r="N357" s="200"/>
      <c r="O357" s="200"/>
      <c r="P357" s="200"/>
      <c r="Q357" s="200"/>
      <c r="R357" s="200"/>
      <c r="S357" s="200"/>
      <c r="T357" s="201"/>
      <c r="AT357" s="202" t="s">
        <v>146</v>
      </c>
      <c r="AU357" s="202" t="s">
        <v>92</v>
      </c>
      <c r="AV357" s="13" t="s">
        <v>92</v>
      </c>
      <c r="AW357" s="13" t="s">
        <v>42</v>
      </c>
      <c r="AX357" s="13" t="s">
        <v>82</v>
      </c>
      <c r="AY357" s="202" t="s">
        <v>135</v>
      </c>
    </row>
    <row r="358" spans="2:51" s="13" customFormat="1" ht="11.25">
      <c r="B358" s="191"/>
      <c r="C358" s="192"/>
      <c r="D358" s="193" t="s">
        <v>146</v>
      </c>
      <c r="E358" s="194" t="s">
        <v>44</v>
      </c>
      <c r="F358" s="195" t="s">
        <v>451</v>
      </c>
      <c r="G358" s="192"/>
      <c r="H358" s="196">
        <v>9.6050000000000004</v>
      </c>
      <c r="I358" s="197"/>
      <c r="J358" s="192"/>
      <c r="K358" s="192"/>
      <c r="L358" s="198"/>
      <c r="M358" s="199"/>
      <c r="N358" s="200"/>
      <c r="O358" s="200"/>
      <c r="P358" s="200"/>
      <c r="Q358" s="200"/>
      <c r="R358" s="200"/>
      <c r="S358" s="200"/>
      <c r="T358" s="201"/>
      <c r="AT358" s="202" t="s">
        <v>146</v>
      </c>
      <c r="AU358" s="202" t="s">
        <v>92</v>
      </c>
      <c r="AV358" s="13" t="s">
        <v>92</v>
      </c>
      <c r="AW358" s="13" t="s">
        <v>42</v>
      </c>
      <c r="AX358" s="13" t="s">
        <v>82</v>
      </c>
      <c r="AY358" s="202" t="s">
        <v>135</v>
      </c>
    </row>
    <row r="359" spans="2:51" s="13" customFormat="1" ht="11.25">
      <c r="B359" s="191"/>
      <c r="C359" s="192"/>
      <c r="D359" s="193" t="s">
        <v>146</v>
      </c>
      <c r="E359" s="194" t="s">
        <v>44</v>
      </c>
      <c r="F359" s="195" t="s">
        <v>452</v>
      </c>
      <c r="G359" s="192"/>
      <c r="H359" s="196">
        <v>0</v>
      </c>
      <c r="I359" s="197"/>
      <c r="J359" s="192"/>
      <c r="K359" s="192"/>
      <c r="L359" s="198"/>
      <c r="M359" s="199"/>
      <c r="N359" s="200"/>
      <c r="O359" s="200"/>
      <c r="P359" s="200"/>
      <c r="Q359" s="200"/>
      <c r="R359" s="200"/>
      <c r="S359" s="200"/>
      <c r="T359" s="201"/>
      <c r="AT359" s="202" t="s">
        <v>146</v>
      </c>
      <c r="AU359" s="202" t="s">
        <v>92</v>
      </c>
      <c r="AV359" s="13" t="s">
        <v>92</v>
      </c>
      <c r="AW359" s="13" t="s">
        <v>42</v>
      </c>
      <c r="AX359" s="13" t="s">
        <v>82</v>
      </c>
      <c r="AY359" s="202" t="s">
        <v>135</v>
      </c>
    </row>
    <row r="360" spans="2:51" s="13" customFormat="1" ht="11.25">
      <c r="B360" s="191"/>
      <c r="C360" s="192"/>
      <c r="D360" s="193" t="s">
        <v>146</v>
      </c>
      <c r="E360" s="194" t="s">
        <v>44</v>
      </c>
      <c r="F360" s="195" t="s">
        <v>453</v>
      </c>
      <c r="G360" s="192"/>
      <c r="H360" s="196">
        <v>4.2939999999999996</v>
      </c>
      <c r="I360" s="197"/>
      <c r="J360" s="192"/>
      <c r="K360" s="192"/>
      <c r="L360" s="198"/>
      <c r="M360" s="199"/>
      <c r="N360" s="200"/>
      <c r="O360" s="200"/>
      <c r="P360" s="200"/>
      <c r="Q360" s="200"/>
      <c r="R360" s="200"/>
      <c r="S360" s="200"/>
      <c r="T360" s="201"/>
      <c r="AT360" s="202" t="s">
        <v>146</v>
      </c>
      <c r="AU360" s="202" t="s">
        <v>92</v>
      </c>
      <c r="AV360" s="13" t="s">
        <v>92</v>
      </c>
      <c r="AW360" s="13" t="s">
        <v>42</v>
      </c>
      <c r="AX360" s="13" t="s">
        <v>82</v>
      </c>
      <c r="AY360" s="202" t="s">
        <v>135</v>
      </c>
    </row>
    <row r="361" spans="2:51" s="13" customFormat="1" ht="11.25">
      <c r="B361" s="191"/>
      <c r="C361" s="192"/>
      <c r="D361" s="193" t="s">
        <v>146</v>
      </c>
      <c r="E361" s="194" t="s">
        <v>44</v>
      </c>
      <c r="F361" s="195" t="s">
        <v>454</v>
      </c>
      <c r="G361" s="192"/>
      <c r="H361" s="196">
        <v>9.6050000000000004</v>
      </c>
      <c r="I361" s="197"/>
      <c r="J361" s="192"/>
      <c r="K361" s="192"/>
      <c r="L361" s="198"/>
      <c r="M361" s="199"/>
      <c r="N361" s="200"/>
      <c r="O361" s="200"/>
      <c r="P361" s="200"/>
      <c r="Q361" s="200"/>
      <c r="R361" s="200"/>
      <c r="S361" s="200"/>
      <c r="T361" s="201"/>
      <c r="AT361" s="202" t="s">
        <v>146</v>
      </c>
      <c r="AU361" s="202" t="s">
        <v>92</v>
      </c>
      <c r="AV361" s="13" t="s">
        <v>92</v>
      </c>
      <c r="AW361" s="13" t="s">
        <v>42</v>
      </c>
      <c r="AX361" s="13" t="s">
        <v>82</v>
      </c>
      <c r="AY361" s="202" t="s">
        <v>135</v>
      </c>
    </row>
    <row r="362" spans="2:51" s="13" customFormat="1" ht="11.25">
      <c r="B362" s="191"/>
      <c r="C362" s="192"/>
      <c r="D362" s="193" t="s">
        <v>146</v>
      </c>
      <c r="E362" s="194" t="s">
        <v>44</v>
      </c>
      <c r="F362" s="195" t="s">
        <v>455</v>
      </c>
      <c r="G362" s="192"/>
      <c r="H362" s="196">
        <v>0</v>
      </c>
      <c r="I362" s="197"/>
      <c r="J362" s="192"/>
      <c r="K362" s="192"/>
      <c r="L362" s="198"/>
      <c r="M362" s="199"/>
      <c r="N362" s="200"/>
      <c r="O362" s="200"/>
      <c r="P362" s="200"/>
      <c r="Q362" s="200"/>
      <c r="R362" s="200"/>
      <c r="S362" s="200"/>
      <c r="T362" s="201"/>
      <c r="AT362" s="202" t="s">
        <v>146</v>
      </c>
      <c r="AU362" s="202" t="s">
        <v>92</v>
      </c>
      <c r="AV362" s="13" t="s">
        <v>92</v>
      </c>
      <c r="AW362" s="13" t="s">
        <v>42</v>
      </c>
      <c r="AX362" s="13" t="s">
        <v>82</v>
      </c>
      <c r="AY362" s="202" t="s">
        <v>135</v>
      </c>
    </row>
    <row r="363" spans="2:51" s="13" customFormat="1" ht="11.25">
      <c r="B363" s="191"/>
      <c r="C363" s="192"/>
      <c r="D363" s="193" t="s">
        <v>146</v>
      </c>
      <c r="E363" s="194" t="s">
        <v>44</v>
      </c>
      <c r="F363" s="195" t="s">
        <v>456</v>
      </c>
      <c r="G363" s="192"/>
      <c r="H363" s="196">
        <v>4.2939999999999996</v>
      </c>
      <c r="I363" s="197"/>
      <c r="J363" s="192"/>
      <c r="K363" s="192"/>
      <c r="L363" s="198"/>
      <c r="M363" s="199"/>
      <c r="N363" s="200"/>
      <c r="O363" s="200"/>
      <c r="P363" s="200"/>
      <c r="Q363" s="200"/>
      <c r="R363" s="200"/>
      <c r="S363" s="200"/>
      <c r="T363" s="201"/>
      <c r="AT363" s="202" t="s">
        <v>146</v>
      </c>
      <c r="AU363" s="202" t="s">
        <v>92</v>
      </c>
      <c r="AV363" s="13" t="s">
        <v>92</v>
      </c>
      <c r="AW363" s="13" t="s">
        <v>42</v>
      </c>
      <c r="AX363" s="13" t="s">
        <v>82</v>
      </c>
      <c r="AY363" s="202" t="s">
        <v>135</v>
      </c>
    </row>
    <row r="364" spans="2:51" s="13" customFormat="1" ht="11.25">
      <c r="B364" s="191"/>
      <c r="C364" s="192"/>
      <c r="D364" s="193" t="s">
        <v>146</v>
      </c>
      <c r="E364" s="194" t="s">
        <v>44</v>
      </c>
      <c r="F364" s="195" t="s">
        <v>457</v>
      </c>
      <c r="G364" s="192"/>
      <c r="H364" s="196">
        <v>9.6050000000000004</v>
      </c>
      <c r="I364" s="197"/>
      <c r="J364" s="192"/>
      <c r="K364" s="192"/>
      <c r="L364" s="198"/>
      <c r="M364" s="199"/>
      <c r="N364" s="200"/>
      <c r="O364" s="200"/>
      <c r="P364" s="200"/>
      <c r="Q364" s="200"/>
      <c r="R364" s="200"/>
      <c r="S364" s="200"/>
      <c r="T364" s="201"/>
      <c r="AT364" s="202" t="s">
        <v>146</v>
      </c>
      <c r="AU364" s="202" t="s">
        <v>92</v>
      </c>
      <c r="AV364" s="13" t="s">
        <v>92</v>
      </c>
      <c r="AW364" s="13" t="s">
        <v>42</v>
      </c>
      <c r="AX364" s="13" t="s">
        <v>82</v>
      </c>
      <c r="AY364" s="202" t="s">
        <v>135</v>
      </c>
    </row>
    <row r="365" spans="2:51" s="13" customFormat="1" ht="11.25">
      <c r="B365" s="191"/>
      <c r="C365" s="192"/>
      <c r="D365" s="193" t="s">
        <v>146</v>
      </c>
      <c r="E365" s="194" t="s">
        <v>44</v>
      </c>
      <c r="F365" s="195" t="s">
        <v>458</v>
      </c>
      <c r="G365" s="192"/>
      <c r="H365" s="196">
        <v>0</v>
      </c>
      <c r="I365" s="197"/>
      <c r="J365" s="192"/>
      <c r="K365" s="192"/>
      <c r="L365" s="198"/>
      <c r="M365" s="199"/>
      <c r="N365" s="200"/>
      <c r="O365" s="200"/>
      <c r="P365" s="200"/>
      <c r="Q365" s="200"/>
      <c r="R365" s="200"/>
      <c r="S365" s="200"/>
      <c r="T365" s="201"/>
      <c r="AT365" s="202" t="s">
        <v>146</v>
      </c>
      <c r="AU365" s="202" t="s">
        <v>92</v>
      </c>
      <c r="AV365" s="13" t="s">
        <v>92</v>
      </c>
      <c r="AW365" s="13" t="s">
        <v>42</v>
      </c>
      <c r="AX365" s="13" t="s">
        <v>82</v>
      </c>
      <c r="AY365" s="202" t="s">
        <v>135</v>
      </c>
    </row>
    <row r="366" spans="2:51" s="13" customFormat="1" ht="11.25">
      <c r="B366" s="191"/>
      <c r="C366" s="192"/>
      <c r="D366" s="193" t="s">
        <v>146</v>
      </c>
      <c r="E366" s="194" t="s">
        <v>44</v>
      </c>
      <c r="F366" s="195" t="s">
        <v>459</v>
      </c>
      <c r="G366" s="192"/>
      <c r="H366" s="196">
        <v>4.2939999999999996</v>
      </c>
      <c r="I366" s="197"/>
      <c r="J366" s="192"/>
      <c r="K366" s="192"/>
      <c r="L366" s="198"/>
      <c r="M366" s="199"/>
      <c r="N366" s="200"/>
      <c r="O366" s="200"/>
      <c r="P366" s="200"/>
      <c r="Q366" s="200"/>
      <c r="R366" s="200"/>
      <c r="S366" s="200"/>
      <c r="T366" s="201"/>
      <c r="AT366" s="202" t="s">
        <v>146</v>
      </c>
      <c r="AU366" s="202" t="s">
        <v>92</v>
      </c>
      <c r="AV366" s="13" t="s">
        <v>92</v>
      </c>
      <c r="AW366" s="13" t="s">
        <v>42</v>
      </c>
      <c r="AX366" s="13" t="s">
        <v>82</v>
      </c>
      <c r="AY366" s="202" t="s">
        <v>135</v>
      </c>
    </row>
    <row r="367" spans="2:51" s="13" customFormat="1" ht="11.25">
      <c r="B367" s="191"/>
      <c r="C367" s="192"/>
      <c r="D367" s="193" t="s">
        <v>146</v>
      </c>
      <c r="E367" s="194" t="s">
        <v>44</v>
      </c>
      <c r="F367" s="195" t="s">
        <v>460</v>
      </c>
      <c r="G367" s="192"/>
      <c r="H367" s="196">
        <v>9.6050000000000004</v>
      </c>
      <c r="I367" s="197"/>
      <c r="J367" s="192"/>
      <c r="K367" s="192"/>
      <c r="L367" s="198"/>
      <c r="M367" s="199"/>
      <c r="N367" s="200"/>
      <c r="O367" s="200"/>
      <c r="P367" s="200"/>
      <c r="Q367" s="200"/>
      <c r="R367" s="200"/>
      <c r="S367" s="200"/>
      <c r="T367" s="201"/>
      <c r="AT367" s="202" t="s">
        <v>146</v>
      </c>
      <c r="AU367" s="202" t="s">
        <v>92</v>
      </c>
      <c r="AV367" s="13" t="s">
        <v>92</v>
      </c>
      <c r="AW367" s="13" t="s">
        <v>42</v>
      </c>
      <c r="AX367" s="13" t="s">
        <v>82</v>
      </c>
      <c r="AY367" s="202" t="s">
        <v>135</v>
      </c>
    </row>
    <row r="368" spans="2:51" s="13" customFormat="1" ht="11.25">
      <c r="B368" s="191"/>
      <c r="C368" s="192"/>
      <c r="D368" s="193" t="s">
        <v>146</v>
      </c>
      <c r="E368" s="194" t="s">
        <v>44</v>
      </c>
      <c r="F368" s="195" t="s">
        <v>461</v>
      </c>
      <c r="G368" s="192"/>
      <c r="H368" s="196">
        <v>1.86</v>
      </c>
      <c r="I368" s="197"/>
      <c r="J368" s="192"/>
      <c r="K368" s="192"/>
      <c r="L368" s="198"/>
      <c r="M368" s="199"/>
      <c r="N368" s="200"/>
      <c r="O368" s="200"/>
      <c r="P368" s="200"/>
      <c r="Q368" s="200"/>
      <c r="R368" s="200"/>
      <c r="S368" s="200"/>
      <c r="T368" s="201"/>
      <c r="AT368" s="202" t="s">
        <v>146</v>
      </c>
      <c r="AU368" s="202" t="s">
        <v>92</v>
      </c>
      <c r="AV368" s="13" t="s">
        <v>92</v>
      </c>
      <c r="AW368" s="13" t="s">
        <v>42</v>
      </c>
      <c r="AX368" s="13" t="s">
        <v>82</v>
      </c>
      <c r="AY368" s="202" t="s">
        <v>135</v>
      </c>
    </row>
    <row r="369" spans="2:51" s="13" customFormat="1" ht="11.25">
      <c r="B369" s="191"/>
      <c r="C369" s="192"/>
      <c r="D369" s="193" t="s">
        <v>146</v>
      </c>
      <c r="E369" s="194" t="s">
        <v>44</v>
      </c>
      <c r="F369" s="195" t="s">
        <v>462</v>
      </c>
      <c r="G369" s="192"/>
      <c r="H369" s="196">
        <v>1.86</v>
      </c>
      <c r="I369" s="197"/>
      <c r="J369" s="192"/>
      <c r="K369" s="192"/>
      <c r="L369" s="198"/>
      <c r="M369" s="199"/>
      <c r="N369" s="200"/>
      <c r="O369" s="200"/>
      <c r="P369" s="200"/>
      <c r="Q369" s="200"/>
      <c r="R369" s="200"/>
      <c r="S369" s="200"/>
      <c r="T369" s="201"/>
      <c r="AT369" s="202" t="s">
        <v>146</v>
      </c>
      <c r="AU369" s="202" t="s">
        <v>92</v>
      </c>
      <c r="AV369" s="13" t="s">
        <v>92</v>
      </c>
      <c r="AW369" s="13" t="s">
        <v>42</v>
      </c>
      <c r="AX369" s="13" t="s">
        <v>82</v>
      </c>
      <c r="AY369" s="202" t="s">
        <v>135</v>
      </c>
    </row>
    <row r="370" spans="2:51" s="13" customFormat="1" ht="11.25">
      <c r="B370" s="191"/>
      <c r="C370" s="192"/>
      <c r="D370" s="193" t="s">
        <v>146</v>
      </c>
      <c r="E370" s="194" t="s">
        <v>44</v>
      </c>
      <c r="F370" s="195" t="s">
        <v>463</v>
      </c>
      <c r="G370" s="192"/>
      <c r="H370" s="196">
        <v>1.86</v>
      </c>
      <c r="I370" s="197"/>
      <c r="J370" s="192"/>
      <c r="K370" s="192"/>
      <c r="L370" s="198"/>
      <c r="M370" s="199"/>
      <c r="N370" s="200"/>
      <c r="O370" s="200"/>
      <c r="P370" s="200"/>
      <c r="Q370" s="200"/>
      <c r="R370" s="200"/>
      <c r="S370" s="200"/>
      <c r="T370" s="201"/>
      <c r="AT370" s="202" t="s">
        <v>146</v>
      </c>
      <c r="AU370" s="202" t="s">
        <v>92</v>
      </c>
      <c r="AV370" s="13" t="s">
        <v>92</v>
      </c>
      <c r="AW370" s="13" t="s">
        <v>42</v>
      </c>
      <c r="AX370" s="13" t="s">
        <v>82</v>
      </c>
      <c r="AY370" s="202" t="s">
        <v>135</v>
      </c>
    </row>
    <row r="371" spans="2:51" s="13" customFormat="1" ht="11.25">
      <c r="B371" s="191"/>
      <c r="C371" s="192"/>
      <c r="D371" s="193" t="s">
        <v>146</v>
      </c>
      <c r="E371" s="194" t="s">
        <v>44</v>
      </c>
      <c r="F371" s="195" t="s">
        <v>464</v>
      </c>
      <c r="G371" s="192"/>
      <c r="H371" s="196">
        <v>1.86</v>
      </c>
      <c r="I371" s="197"/>
      <c r="J371" s="192"/>
      <c r="K371" s="192"/>
      <c r="L371" s="198"/>
      <c r="M371" s="199"/>
      <c r="N371" s="200"/>
      <c r="O371" s="200"/>
      <c r="P371" s="200"/>
      <c r="Q371" s="200"/>
      <c r="R371" s="200"/>
      <c r="S371" s="200"/>
      <c r="T371" s="201"/>
      <c r="AT371" s="202" t="s">
        <v>146</v>
      </c>
      <c r="AU371" s="202" t="s">
        <v>92</v>
      </c>
      <c r="AV371" s="13" t="s">
        <v>92</v>
      </c>
      <c r="AW371" s="13" t="s">
        <v>42</v>
      </c>
      <c r="AX371" s="13" t="s">
        <v>82</v>
      </c>
      <c r="AY371" s="202" t="s">
        <v>135</v>
      </c>
    </row>
    <row r="372" spans="2:51" s="13" customFormat="1" ht="11.25">
      <c r="B372" s="191"/>
      <c r="C372" s="192"/>
      <c r="D372" s="193" t="s">
        <v>146</v>
      </c>
      <c r="E372" s="194" t="s">
        <v>44</v>
      </c>
      <c r="F372" s="195" t="s">
        <v>465</v>
      </c>
      <c r="G372" s="192"/>
      <c r="H372" s="196">
        <v>1.86</v>
      </c>
      <c r="I372" s="197"/>
      <c r="J372" s="192"/>
      <c r="K372" s="192"/>
      <c r="L372" s="198"/>
      <c r="M372" s="199"/>
      <c r="N372" s="200"/>
      <c r="O372" s="200"/>
      <c r="P372" s="200"/>
      <c r="Q372" s="200"/>
      <c r="R372" s="200"/>
      <c r="S372" s="200"/>
      <c r="T372" s="201"/>
      <c r="AT372" s="202" t="s">
        <v>146</v>
      </c>
      <c r="AU372" s="202" t="s">
        <v>92</v>
      </c>
      <c r="AV372" s="13" t="s">
        <v>92</v>
      </c>
      <c r="AW372" s="13" t="s">
        <v>42</v>
      </c>
      <c r="AX372" s="13" t="s">
        <v>82</v>
      </c>
      <c r="AY372" s="202" t="s">
        <v>135</v>
      </c>
    </row>
    <row r="373" spans="2:51" s="13" customFormat="1" ht="11.25">
      <c r="B373" s="191"/>
      <c r="C373" s="192"/>
      <c r="D373" s="193" t="s">
        <v>146</v>
      </c>
      <c r="E373" s="194" t="s">
        <v>44</v>
      </c>
      <c r="F373" s="195" t="s">
        <v>466</v>
      </c>
      <c r="G373" s="192"/>
      <c r="H373" s="196">
        <v>1.86</v>
      </c>
      <c r="I373" s="197"/>
      <c r="J373" s="192"/>
      <c r="K373" s="192"/>
      <c r="L373" s="198"/>
      <c r="M373" s="199"/>
      <c r="N373" s="200"/>
      <c r="O373" s="200"/>
      <c r="P373" s="200"/>
      <c r="Q373" s="200"/>
      <c r="R373" s="200"/>
      <c r="S373" s="200"/>
      <c r="T373" s="201"/>
      <c r="AT373" s="202" t="s">
        <v>146</v>
      </c>
      <c r="AU373" s="202" t="s">
        <v>92</v>
      </c>
      <c r="AV373" s="13" t="s">
        <v>92</v>
      </c>
      <c r="AW373" s="13" t="s">
        <v>42</v>
      </c>
      <c r="AX373" s="13" t="s">
        <v>82</v>
      </c>
      <c r="AY373" s="202" t="s">
        <v>135</v>
      </c>
    </row>
    <row r="374" spans="2:51" s="13" customFormat="1" ht="11.25">
      <c r="B374" s="191"/>
      <c r="C374" s="192"/>
      <c r="D374" s="193" t="s">
        <v>146</v>
      </c>
      <c r="E374" s="194" t="s">
        <v>44</v>
      </c>
      <c r="F374" s="195" t="s">
        <v>467</v>
      </c>
      <c r="G374" s="192"/>
      <c r="H374" s="196">
        <v>1.86</v>
      </c>
      <c r="I374" s="197"/>
      <c r="J374" s="192"/>
      <c r="K374" s="192"/>
      <c r="L374" s="198"/>
      <c r="M374" s="199"/>
      <c r="N374" s="200"/>
      <c r="O374" s="200"/>
      <c r="P374" s="200"/>
      <c r="Q374" s="200"/>
      <c r="R374" s="200"/>
      <c r="S374" s="200"/>
      <c r="T374" s="201"/>
      <c r="AT374" s="202" t="s">
        <v>146</v>
      </c>
      <c r="AU374" s="202" t="s">
        <v>92</v>
      </c>
      <c r="AV374" s="13" t="s">
        <v>92</v>
      </c>
      <c r="AW374" s="13" t="s">
        <v>42</v>
      </c>
      <c r="AX374" s="13" t="s">
        <v>82</v>
      </c>
      <c r="AY374" s="202" t="s">
        <v>135</v>
      </c>
    </row>
    <row r="375" spans="2:51" s="13" customFormat="1" ht="11.25">
      <c r="B375" s="191"/>
      <c r="C375" s="192"/>
      <c r="D375" s="193" t="s">
        <v>146</v>
      </c>
      <c r="E375" s="194" t="s">
        <v>44</v>
      </c>
      <c r="F375" s="195" t="s">
        <v>468</v>
      </c>
      <c r="G375" s="192"/>
      <c r="H375" s="196">
        <v>1.86</v>
      </c>
      <c r="I375" s="197"/>
      <c r="J375" s="192"/>
      <c r="K375" s="192"/>
      <c r="L375" s="198"/>
      <c r="M375" s="199"/>
      <c r="N375" s="200"/>
      <c r="O375" s="200"/>
      <c r="P375" s="200"/>
      <c r="Q375" s="200"/>
      <c r="R375" s="200"/>
      <c r="S375" s="200"/>
      <c r="T375" s="201"/>
      <c r="AT375" s="202" t="s">
        <v>146</v>
      </c>
      <c r="AU375" s="202" t="s">
        <v>92</v>
      </c>
      <c r="AV375" s="13" t="s">
        <v>92</v>
      </c>
      <c r="AW375" s="13" t="s">
        <v>42</v>
      </c>
      <c r="AX375" s="13" t="s">
        <v>82</v>
      </c>
      <c r="AY375" s="202" t="s">
        <v>135</v>
      </c>
    </row>
    <row r="376" spans="2:51" s="13" customFormat="1" ht="11.25">
      <c r="B376" s="191"/>
      <c r="C376" s="192"/>
      <c r="D376" s="193" t="s">
        <v>146</v>
      </c>
      <c r="E376" s="194" t="s">
        <v>44</v>
      </c>
      <c r="F376" s="195" t="s">
        <v>469</v>
      </c>
      <c r="G376" s="192"/>
      <c r="H376" s="196">
        <v>1.86</v>
      </c>
      <c r="I376" s="197"/>
      <c r="J376" s="192"/>
      <c r="K376" s="192"/>
      <c r="L376" s="198"/>
      <c r="M376" s="199"/>
      <c r="N376" s="200"/>
      <c r="O376" s="200"/>
      <c r="P376" s="200"/>
      <c r="Q376" s="200"/>
      <c r="R376" s="200"/>
      <c r="S376" s="200"/>
      <c r="T376" s="201"/>
      <c r="AT376" s="202" t="s">
        <v>146</v>
      </c>
      <c r="AU376" s="202" t="s">
        <v>92</v>
      </c>
      <c r="AV376" s="13" t="s">
        <v>92</v>
      </c>
      <c r="AW376" s="13" t="s">
        <v>42</v>
      </c>
      <c r="AX376" s="13" t="s">
        <v>82</v>
      </c>
      <c r="AY376" s="202" t="s">
        <v>135</v>
      </c>
    </row>
    <row r="377" spans="2:51" s="13" customFormat="1" ht="11.25">
      <c r="B377" s="191"/>
      <c r="C377" s="192"/>
      <c r="D377" s="193" t="s">
        <v>146</v>
      </c>
      <c r="E377" s="194" t="s">
        <v>44</v>
      </c>
      <c r="F377" s="195" t="s">
        <v>470</v>
      </c>
      <c r="G377" s="192"/>
      <c r="H377" s="196">
        <v>1.86</v>
      </c>
      <c r="I377" s="197"/>
      <c r="J377" s="192"/>
      <c r="K377" s="192"/>
      <c r="L377" s="198"/>
      <c r="M377" s="199"/>
      <c r="N377" s="200"/>
      <c r="O377" s="200"/>
      <c r="P377" s="200"/>
      <c r="Q377" s="200"/>
      <c r="R377" s="200"/>
      <c r="S377" s="200"/>
      <c r="T377" s="201"/>
      <c r="AT377" s="202" t="s">
        <v>146</v>
      </c>
      <c r="AU377" s="202" t="s">
        <v>92</v>
      </c>
      <c r="AV377" s="13" t="s">
        <v>92</v>
      </c>
      <c r="AW377" s="13" t="s">
        <v>42</v>
      </c>
      <c r="AX377" s="13" t="s">
        <v>82</v>
      </c>
      <c r="AY377" s="202" t="s">
        <v>135</v>
      </c>
    </row>
    <row r="378" spans="2:51" s="13" customFormat="1" ht="11.25">
      <c r="B378" s="191"/>
      <c r="C378" s="192"/>
      <c r="D378" s="193" t="s">
        <v>146</v>
      </c>
      <c r="E378" s="194" t="s">
        <v>44</v>
      </c>
      <c r="F378" s="195" t="s">
        <v>471</v>
      </c>
      <c r="G378" s="192"/>
      <c r="H378" s="196">
        <v>11.163</v>
      </c>
      <c r="I378" s="197"/>
      <c r="J378" s="192"/>
      <c r="K378" s="192"/>
      <c r="L378" s="198"/>
      <c r="M378" s="199"/>
      <c r="N378" s="200"/>
      <c r="O378" s="200"/>
      <c r="P378" s="200"/>
      <c r="Q378" s="200"/>
      <c r="R378" s="200"/>
      <c r="S378" s="200"/>
      <c r="T378" s="201"/>
      <c r="AT378" s="202" t="s">
        <v>146</v>
      </c>
      <c r="AU378" s="202" t="s">
        <v>92</v>
      </c>
      <c r="AV378" s="13" t="s">
        <v>92</v>
      </c>
      <c r="AW378" s="13" t="s">
        <v>42</v>
      </c>
      <c r="AX378" s="13" t="s">
        <v>82</v>
      </c>
      <c r="AY378" s="202" t="s">
        <v>135</v>
      </c>
    </row>
    <row r="379" spans="2:51" s="13" customFormat="1" ht="11.25">
      <c r="B379" s="191"/>
      <c r="C379" s="192"/>
      <c r="D379" s="193" t="s">
        <v>146</v>
      </c>
      <c r="E379" s="194" t="s">
        <v>44</v>
      </c>
      <c r="F379" s="195" t="s">
        <v>472</v>
      </c>
      <c r="G379" s="192"/>
      <c r="H379" s="196">
        <v>0</v>
      </c>
      <c r="I379" s="197"/>
      <c r="J379" s="192"/>
      <c r="K379" s="192"/>
      <c r="L379" s="198"/>
      <c r="M379" s="199"/>
      <c r="N379" s="200"/>
      <c r="O379" s="200"/>
      <c r="P379" s="200"/>
      <c r="Q379" s="200"/>
      <c r="R379" s="200"/>
      <c r="S379" s="200"/>
      <c r="T379" s="201"/>
      <c r="AT379" s="202" t="s">
        <v>146</v>
      </c>
      <c r="AU379" s="202" t="s">
        <v>92</v>
      </c>
      <c r="AV379" s="13" t="s">
        <v>92</v>
      </c>
      <c r="AW379" s="13" t="s">
        <v>42</v>
      </c>
      <c r="AX379" s="13" t="s">
        <v>82</v>
      </c>
      <c r="AY379" s="202" t="s">
        <v>135</v>
      </c>
    </row>
    <row r="380" spans="2:51" s="13" customFormat="1" ht="11.25">
      <c r="B380" s="191"/>
      <c r="C380" s="192"/>
      <c r="D380" s="193" t="s">
        <v>146</v>
      </c>
      <c r="E380" s="194" t="s">
        <v>44</v>
      </c>
      <c r="F380" s="195" t="s">
        <v>473</v>
      </c>
      <c r="G380" s="192"/>
      <c r="H380" s="196">
        <v>0</v>
      </c>
      <c r="I380" s="197"/>
      <c r="J380" s="192"/>
      <c r="K380" s="192"/>
      <c r="L380" s="198"/>
      <c r="M380" s="199"/>
      <c r="N380" s="200"/>
      <c r="O380" s="200"/>
      <c r="P380" s="200"/>
      <c r="Q380" s="200"/>
      <c r="R380" s="200"/>
      <c r="S380" s="200"/>
      <c r="T380" s="201"/>
      <c r="AT380" s="202" t="s">
        <v>146</v>
      </c>
      <c r="AU380" s="202" t="s">
        <v>92</v>
      </c>
      <c r="AV380" s="13" t="s">
        <v>92</v>
      </c>
      <c r="AW380" s="13" t="s">
        <v>42</v>
      </c>
      <c r="AX380" s="13" t="s">
        <v>82</v>
      </c>
      <c r="AY380" s="202" t="s">
        <v>135</v>
      </c>
    </row>
    <row r="381" spans="2:51" s="13" customFormat="1" ht="11.25">
      <c r="B381" s="191"/>
      <c r="C381" s="192"/>
      <c r="D381" s="193" t="s">
        <v>146</v>
      </c>
      <c r="E381" s="194" t="s">
        <v>44</v>
      </c>
      <c r="F381" s="195" t="s">
        <v>474</v>
      </c>
      <c r="G381" s="192"/>
      <c r="H381" s="196">
        <v>0</v>
      </c>
      <c r="I381" s="197"/>
      <c r="J381" s="192"/>
      <c r="K381" s="192"/>
      <c r="L381" s="198"/>
      <c r="M381" s="199"/>
      <c r="N381" s="200"/>
      <c r="O381" s="200"/>
      <c r="P381" s="200"/>
      <c r="Q381" s="200"/>
      <c r="R381" s="200"/>
      <c r="S381" s="200"/>
      <c r="T381" s="201"/>
      <c r="AT381" s="202" t="s">
        <v>146</v>
      </c>
      <c r="AU381" s="202" t="s">
        <v>92</v>
      </c>
      <c r="AV381" s="13" t="s">
        <v>92</v>
      </c>
      <c r="AW381" s="13" t="s">
        <v>42</v>
      </c>
      <c r="AX381" s="13" t="s">
        <v>82</v>
      </c>
      <c r="AY381" s="202" t="s">
        <v>135</v>
      </c>
    </row>
    <row r="382" spans="2:51" s="13" customFormat="1" ht="11.25">
      <c r="B382" s="191"/>
      <c r="C382" s="192"/>
      <c r="D382" s="193" t="s">
        <v>146</v>
      </c>
      <c r="E382" s="194" t="s">
        <v>44</v>
      </c>
      <c r="F382" s="195" t="s">
        <v>475</v>
      </c>
      <c r="G382" s="192"/>
      <c r="H382" s="196">
        <v>0</v>
      </c>
      <c r="I382" s="197"/>
      <c r="J382" s="192"/>
      <c r="K382" s="192"/>
      <c r="L382" s="198"/>
      <c r="M382" s="199"/>
      <c r="N382" s="200"/>
      <c r="O382" s="200"/>
      <c r="P382" s="200"/>
      <c r="Q382" s="200"/>
      <c r="R382" s="200"/>
      <c r="S382" s="200"/>
      <c r="T382" s="201"/>
      <c r="AT382" s="202" t="s">
        <v>146</v>
      </c>
      <c r="AU382" s="202" t="s">
        <v>92</v>
      </c>
      <c r="AV382" s="13" t="s">
        <v>92</v>
      </c>
      <c r="AW382" s="13" t="s">
        <v>42</v>
      </c>
      <c r="AX382" s="13" t="s">
        <v>82</v>
      </c>
      <c r="AY382" s="202" t="s">
        <v>135</v>
      </c>
    </row>
    <row r="383" spans="2:51" s="13" customFormat="1" ht="11.25">
      <c r="B383" s="191"/>
      <c r="C383" s="192"/>
      <c r="D383" s="193" t="s">
        <v>146</v>
      </c>
      <c r="E383" s="194" t="s">
        <v>44</v>
      </c>
      <c r="F383" s="195" t="s">
        <v>476</v>
      </c>
      <c r="G383" s="192"/>
      <c r="H383" s="196">
        <v>2.9609999999999999</v>
      </c>
      <c r="I383" s="197"/>
      <c r="J383" s="192"/>
      <c r="K383" s="192"/>
      <c r="L383" s="198"/>
      <c r="M383" s="199"/>
      <c r="N383" s="200"/>
      <c r="O383" s="200"/>
      <c r="P383" s="200"/>
      <c r="Q383" s="200"/>
      <c r="R383" s="200"/>
      <c r="S383" s="200"/>
      <c r="T383" s="201"/>
      <c r="AT383" s="202" t="s">
        <v>146</v>
      </c>
      <c r="AU383" s="202" t="s">
        <v>92</v>
      </c>
      <c r="AV383" s="13" t="s">
        <v>92</v>
      </c>
      <c r="AW383" s="13" t="s">
        <v>42</v>
      </c>
      <c r="AX383" s="13" t="s">
        <v>82</v>
      </c>
      <c r="AY383" s="202" t="s">
        <v>135</v>
      </c>
    </row>
    <row r="384" spans="2:51" s="13" customFormat="1" ht="11.25">
      <c r="B384" s="191"/>
      <c r="C384" s="192"/>
      <c r="D384" s="193" t="s">
        <v>146</v>
      </c>
      <c r="E384" s="194" t="s">
        <v>44</v>
      </c>
      <c r="F384" s="195" t="s">
        <v>477</v>
      </c>
      <c r="G384" s="192"/>
      <c r="H384" s="196">
        <v>0</v>
      </c>
      <c r="I384" s="197"/>
      <c r="J384" s="192"/>
      <c r="K384" s="192"/>
      <c r="L384" s="198"/>
      <c r="M384" s="199"/>
      <c r="N384" s="200"/>
      <c r="O384" s="200"/>
      <c r="P384" s="200"/>
      <c r="Q384" s="200"/>
      <c r="R384" s="200"/>
      <c r="S384" s="200"/>
      <c r="T384" s="201"/>
      <c r="AT384" s="202" t="s">
        <v>146</v>
      </c>
      <c r="AU384" s="202" t="s">
        <v>92</v>
      </c>
      <c r="AV384" s="13" t="s">
        <v>92</v>
      </c>
      <c r="AW384" s="13" t="s">
        <v>42</v>
      </c>
      <c r="AX384" s="13" t="s">
        <v>82</v>
      </c>
      <c r="AY384" s="202" t="s">
        <v>135</v>
      </c>
    </row>
    <row r="385" spans="1:65" s="13" customFormat="1" ht="11.25">
      <c r="B385" s="191"/>
      <c r="C385" s="192"/>
      <c r="D385" s="193" t="s">
        <v>146</v>
      </c>
      <c r="E385" s="194" t="s">
        <v>44</v>
      </c>
      <c r="F385" s="195" t="s">
        <v>478</v>
      </c>
      <c r="G385" s="192"/>
      <c r="H385" s="196">
        <v>0</v>
      </c>
      <c r="I385" s="197"/>
      <c r="J385" s="192"/>
      <c r="K385" s="192"/>
      <c r="L385" s="198"/>
      <c r="M385" s="199"/>
      <c r="N385" s="200"/>
      <c r="O385" s="200"/>
      <c r="P385" s="200"/>
      <c r="Q385" s="200"/>
      <c r="R385" s="200"/>
      <c r="S385" s="200"/>
      <c r="T385" s="201"/>
      <c r="AT385" s="202" t="s">
        <v>146</v>
      </c>
      <c r="AU385" s="202" t="s">
        <v>92</v>
      </c>
      <c r="AV385" s="13" t="s">
        <v>92</v>
      </c>
      <c r="AW385" s="13" t="s">
        <v>42</v>
      </c>
      <c r="AX385" s="13" t="s">
        <v>82</v>
      </c>
      <c r="AY385" s="202" t="s">
        <v>135</v>
      </c>
    </row>
    <row r="386" spans="1:65" s="13" customFormat="1" ht="11.25">
      <c r="B386" s="191"/>
      <c r="C386" s="192"/>
      <c r="D386" s="193" t="s">
        <v>146</v>
      </c>
      <c r="E386" s="194" t="s">
        <v>44</v>
      </c>
      <c r="F386" s="195" t="s">
        <v>479</v>
      </c>
      <c r="G386" s="192"/>
      <c r="H386" s="196">
        <v>0</v>
      </c>
      <c r="I386" s="197"/>
      <c r="J386" s="192"/>
      <c r="K386" s="192"/>
      <c r="L386" s="198"/>
      <c r="M386" s="199"/>
      <c r="N386" s="200"/>
      <c r="O386" s="200"/>
      <c r="P386" s="200"/>
      <c r="Q386" s="200"/>
      <c r="R386" s="200"/>
      <c r="S386" s="200"/>
      <c r="T386" s="201"/>
      <c r="AT386" s="202" t="s">
        <v>146</v>
      </c>
      <c r="AU386" s="202" t="s">
        <v>92</v>
      </c>
      <c r="AV386" s="13" t="s">
        <v>92</v>
      </c>
      <c r="AW386" s="13" t="s">
        <v>42</v>
      </c>
      <c r="AX386" s="13" t="s">
        <v>82</v>
      </c>
      <c r="AY386" s="202" t="s">
        <v>135</v>
      </c>
    </row>
    <row r="387" spans="1:65" s="13" customFormat="1" ht="11.25">
      <c r="B387" s="191"/>
      <c r="C387" s="192"/>
      <c r="D387" s="193" t="s">
        <v>146</v>
      </c>
      <c r="E387" s="194" t="s">
        <v>44</v>
      </c>
      <c r="F387" s="195" t="s">
        <v>480</v>
      </c>
      <c r="G387" s="192"/>
      <c r="H387" s="196">
        <v>8.8510000000000009</v>
      </c>
      <c r="I387" s="197"/>
      <c r="J387" s="192"/>
      <c r="K387" s="192"/>
      <c r="L387" s="198"/>
      <c r="M387" s="199"/>
      <c r="N387" s="200"/>
      <c r="O387" s="200"/>
      <c r="P387" s="200"/>
      <c r="Q387" s="200"/>
      <c r="R387" s="200"/>
      <c r="S387" s="200"/>
      <c r="T387" s="201"/>
      <c r="AT387" s="202" t="s">
        <v>146</v>
      </c>
      <c r="AU387" s="202" t="s">
        <v>92</v>
      </c>
      <c r="AV387" s="13" t="s">
        <v>92</v>
      </c>
      <c r="AW387" s="13" t="s">
        <v>42</v>
      </c>
      <c r="AX387" s="13" t="s">
        <v>82</v>
      </c>
      <c r="AY387" s="202" t="s">
        <v>135</v>
      </c>
    </row>
    <row r="388" spans="1:65" s="13" customFormat="1" ht="11.25">
      <c r="B388" s="191"/>
      <c r="C388" s="192"/>
      <c r="D388" s="193" t="s">
        <v>146</v>
      </c>
      <c r="E388" s="194" t="s">
        <v>44</v>
      </c>
      <c r="F388" s="195" t="s">
        <v>481</v>
      </c>
      <c r="G388" s="192"/>
      <c r="H388" s="196">
        <v>6.484</v>
      </c>
      <c r="I388" s="197"/>
      <c r="J388" s="192"/>
      <c r="K388" s="192"/>
      <c r="L388" s="198"/>
      <c r="M388" s="199"/>
      <c r="N388" s="200"/>
      <c r="O388" s="200"/>
      <c r="P388" s="200"/>
      <c r="Q388" s="200"/>
      <c r="R388" s="200"/>
      <c r="S388" s="200"/>
      <c r="T388" s="201"/>
      <c r="AT388" s="202" t="s">
        <v>146</v>
      </c>
      <c r="AU388" s="202" t="s">
        <v>92</v>
      </c>
      <c r="AV388" s="13" t="s">
        <v>92</v>
      </c>
      <c r="AW388" s="13" t="s">
        <v>42</v>
      </c>
      <c r="AX388" s="13" t="s">
        <v>82</v>
      </c>
      <c r="AY388" s="202" t="s">
        <v>135</v>
      </c>
    </row>
    <row r="389" spans="1:65" s="13" customFormat="1" ht="11.25">
      <c r="B389" s="191"/>
      <c r="C389" s="192"/>
      <c r="D389" s="193" t="s">
        <v>146</v>
      </c>
      <c r="E389" s="194" t="s">
        <v>44</v>
      </c>
      <c r="F389" s="195" t="s">
        <v>482</v>
      </c>
      <c r="G389" s="192"/>
      <c r="H389" s="196">
        <v>13.304</v>
      </c>
      <c r="I389" s="197"/>
      <c r="J389" s="192"/>
      <c r="K389" s="192"/>
      <c r="L389" s="198"/>
      <c r="M389" s="199"/>
      <c r="N389" s="200"/>
      <c r="O389" s="200"/>
      <c r="P389" s="200"/>
      <c r="Q389" s="200"/>
      <c r="R389" s="200"/>
      <c r="S389" s="200"/>
      <c r="T389" s="201"/>
      <c r="AT389" s="202" t="s">
        <v>146</v>
      </c>
      <c r="AU389" s="202" t="s">
        <v>92</v>
      </c>
      <c r="AV389" s="13" t="s">
        <v>92</v>
      </c>
      <c r="AW389" s="13" t="s">
        <v>42</v>
      </c>
      <c r="AX389" s="13" t="s">
        <v>82</v>
      </c>
      <c r="AY389" s="202" t="s">
        <v>135</v>
      </c>
    </row>
    <row r="390" spans="1:65" s="13" customFormat="1" ht="11.25">
      <c r="B390" s="191"/>
      <c r="C390" s="192"/>
      <c r="D390" s="193" t="s">
        <v>146</v>
      </c>
      <c r="E390" s="194" t="s">
        <v>44</v>
      </c>
      <c r="F390" s="195" t="s">
        <v>483</v>
      </c>
      <c r="G390" s="192"/>
      <c r="H390" s="196">
        <v>8.0340000000000007</v>
      </c>
      <c r="I390" s="197"/>
      <c r="J390" s="192"/>
      <c r="K390" s="192"/>
      <c r="L390" s="198"/>
      <c r="M390" s="199"/>
      <c r="N390" s="200"/>
      <c r="O390" s="200"/>
      <c r="P390" s="200"/>
      <c r="Q390" s="200"/>
      <c r="R390" s="200"/>
      <c r="S390" s="200"/>
      <c r="T390" s="201"/>
      <c r="AT390" s="202" t="s">
        <v>146</v>
      </c>
      <c r="AU390" s="202" t="s">
        <v>92</v>
      </c>
      <c r="AV390" s="13" t="s">
        <v>92</v>
      </c>
      <c r="AW390" s="13" t="s">
        <v>42</v>
      </c>
      <c r="AX390" s="13" t="s">
        <v>82</v>
      </c>
      <c r="AY390" s="202" t="s">
        <v>135</v>
      </c>
    </row>
    <row r="391" spans="1:65" s="13" customFormat="1" ht="11.25">
      <c r="B391" s="191"/>
      <c r="C391" s="192"/>
      <c r="D391" s="193" t="s">
        <v>146</v>
      </c>
      <c r="E391" s="194" t="s">
        <v>44</v>
      </c>
      <c r="F391" s="195" t="s">
        <v>484</v>
      </c>
      <c r="G391" s="192"/>
      <c r="H391" s="196">
        <v>0</v>
      </c>
      <c r="I391" s="197"/>
      <c r="J391" s="192"/>
      <c r="K391" s="192"/>
      <c r="L391" s="198"/>
      <c r="M391" s="199"/>
      <c r="N391" s="200"/>
      <c r="O391" s="200"/>
      <c r="P391" s="200"/>
      <c r="Q391" s="200"/>
      <c r="R391" s="200"/>
      <c r="S391" s="200"/>
      <c r="T391" s="201"/>
      <c r="AT391" s="202" t="s">
        <v>146</v>
      </c>
      <c r="AU391" s="202" t="s">
        <v>92</v>
      </c>
      <c r="AV391" s="13" t="s">
        <v>92</v>
      </c>
      <c r="AW391" s="13" t="s">
        <v>42</v>
      </c>
      <c r="AX391" s="13" t="s">
        <v>82</v>
      </c>
      <c r="AY391" s="202" t="s">
        <v>135</v>
      </c>
    </row>
    <row r="392" spans="1:65" s="13" customFormat="1" ht="11.25">
      <c r="B392" s="191"/>
      <c r="C392" s="192"/>
      <c r="D392" s="193" t="s">
        <v>146</v>
      </c>
      <c r="E392" s="194" t="s">
        <v>44</v>
      </c>
      <c r="F392" s="195" t="s">
        <v>485</v>
      </c>
      <c r="G392" s="192"/>
      <c r="H392" s="196">
        <v>0</v>
      </c>
      <c r="I392" s="197"/>
      <c r="J392" s="192"/>
      <c r="K392" s="192"/>
      <c r="L392" s="198"/>
      <c r="M392" s="199"/>
      <c r="N392" s="200"/>
      <c r="O392" s="200"/>
      <c r="P392" s="200"/>
      <c r="Q392" s="200"/>
      <c r="R392" s="200"/>
      <c r="S392" s="200"/>
      <c r="T392" s="201"/>
      <c r="AT392" s="202" t="s">
        <v>146</v>
      </c>
      <c r="AU392" s="202" t="s">
        <v>92</v>
      </c>
      <c r="AV392" s="13" t="s">
        <v>92</v>
      </c>
      <c r="AW392" s="13" t="s">
        <v>42</v>
      </c>
      <c r="AX392" s="13" t="s">
        <v>82</v>
      </c>
      <c r="AY392" s="202" t="s">
        <v>135</v>
      </c>
    </row>
    <row r="393" spans="1:65" s="13" customFormat="1" ht="11.25">
      <c r="B393" s="191"/>
      <c r="C393" s="192"/>
      <c r="D393" s="193" t="s">
        <v>146</v>
      </c>
      <c r="E393" s="194" t="s">
        <v>44</v>
      </c>
      <c r="F393" s="195" t="s">
        <v>486</v>
      </c>
      <c r="G393" s="192"/>
      <c r="H393" s="196">
        <v>0</v>
      </c>
      <c r="I393" s="197"/>
      <c r="J393" s="192"/>
      <c r="K393" s="192"/>
      <c r="L393" s="198"/>
      <c r="M393" s="199"/>
      <c r="N393" s="200"/>
      <c r="O393" s="200"/>
      <c r="P393" s="200"/>
      <c r="Q393" s="200"/>
      <c r="R393" s="200"/>
      <c r="S393" s="200"/>
      <c r="T393" s="201"/>
      <c r="AT393" s="202" t="s">
        <v>146</v>
      </c>
      <c r="AU393" s="202" t="s">
        <v>92</v>
      </c>
      <c r="AV393" s="13" t="s">
        <v>92</v>
      </c>
      <c r="AW393" s="13" t="s">
        <v>42</v>
      </c>
      <c r="AX393" s="13" t="s">
        <v>82</v>
      </c>
      <c r="AY393" s="202" t="s">
        <v>135</v>
      </c>
    </row>
    <row r="394" spans="1:65" s="13" customFormat="1" ht="11.25">
      <c r="B394" s="191"/>
      <c r="C394" s="192"/>
      <c r="D394" s="193" t="s">
        <v>146</v>
      </c>
      <c r="E394" s="194" t="s">
        <v>44</v>
      </c>
      <c r="F394" s="195" t="s">
        <v>487</v>
      </c>
      <c r="G394" s="192"/>
      <c r="H394" s="196">
        <v>0</v>
      </c>
      <c r="I394" s="197"/>
      <c r="J394" s="192"/>
      <c r="K394" s="192"/>
      <c r="L394" s="198"/>
      <c r="M394" s="199"/>
      <c r="N394" s="200"/>
      <c r="O394" s="200"/>
      <c r="P394" s="200"/>
      <c r="Q394" s="200"/>
      <c r="R394" s="200"/>
      <c r="S394" s="200"/>
      <c r="T394" s="201"/>
      <c r="AT394" s="202" t="s">
        <v>146</v>
      </c>
      <c r="AU394" s="202" t="s">
        <v>92</v>
      </c>
      <c r="AV394" s="13" t="s">
        <v>92</v>
      </c>
      <c r="AW394" s="13" t="s">
        <v>42</v>
      </c>
      <c r="AX394" s="13" t="s">
        <v>82</v>
      </c>
      <c r="AY394" s="202" t="s">
        <v>135</v>
      </c>
    </row>
    <row r="395" spans="1:65" s="15" customFormat="1" ht="11.25">
      <c r="B395" s="214"/>
      <c r="C395" s="215"/>
      <c r="D395" s="193" t="s">
        <v>146</v>
      </c>
      <c r="E395" s="216" t="s">
        <v>44</v>
      </c>
      <c r="F395" s="217" t="s">
        <v>488</v>
      </c>
      <c r="G395" s="215"/>
      <c r="H395" s="216" t="s">
        <v>44</v>
      </c>
      <c r="I395" s="218"/>
      <c r="J395" s="215"/>
      <c r="K395" s="215"/>
      <c r="L395" s="219"/>
      <c r="M395" s="220"/>
      <c r="N395" s="221"/>
      <c r="O395" s="221"/>
      <c r="P395" s="221"/>
      <c r="Q395" s="221"/>
      <c r="R395" s="221"/>
      <c r="S395" s="221"/>
      <c r="T395" s="222"/>
      <c r="AT395" s="223" t="s">
        <v>146</v>
      </c>
      <c r="AU395" s="223" t="s">
        <v>92</v>
      </c>
      <c r="AV395" s="15" t="s">
        <v>90</v>
      </c>
      <c r="AW395" s="15" t="s">
        <v>42</v>
      </c>
      <c r="AX395" s="15" t="s">
        <v>82</v>
      </c>
      <c r="AY395" s="223" t="s">
        <v>135</v>
      </c>
    </row>
    <row r="396" spans="1:65" s="14" customFormat="1" ht="11.25">
      <c r="B396" s="203"/>
      <c r="C396" s="204"/>
      <c r="D396" s="193" t="s">
        <v>146</v>
      </c>
      <c r="E396" s="205" t="s">
        <v>44</v>
      </c>
      <c r="F396" s="206" t="s">
        <v>159</v>
      </c>
      <c r="G396" s="204"/>
      <c r="H396" s="207">
        <v>196.90899999999999</v>
      </c>
      <c r="I396" s="208"/>
      <c r="J396" s="204"/>
      <c r="K396" s="204"/>
      <c r="L396" s="209"/>
      <c r="M396" s="210"/>
      <c r="N396" s="211"/>
      <c r="O396" s="211"/>
      <c r="P396" s="211"/>
      <c r="Q396" s="211"/>
      <c r="R396" s="211"/>
      <c r="S396" s="211"/>
      <c r="T396" s="212"/>
      <c r="AT396" s="213" t="s">
        <v>146</v>
      </c>
      <c r="AU396" s="213" t="s">
        <v>92</v>
      </c>
      <c r="AV396" s="14" t="s">
        <v>142</v>
      </c>
      <c r="AW396" s="14" t="s">
        <v>42</v>
      </c>
      <c r="AX396" s="14" t="s">
        <v>90</v>
      </c>
      <c r="AY396" s="213" t="s">
        <v>135</v>
      </c>
    </row>
    <row r="397" spans="1:65" s="2" customFormat="1" ht="16.5" customHeight="1">
      <c r="A397" s="36"/>
      <c r="B397" s="37"/>
      <c r="C397" s="172" t="s">
        <v>489</v>
      </c>
      <c r="D397" s="172" t="s">
        <v>138</v>
      </c>
      <c r="E397" s="173" t="s">
        <v>490</v>
      </c>
      <c r="F397" s="174" t="s">
        <v>491</v>
      </c>
      <c r="G397" s="175" t="s">
        <v>345</v>
      </c>
      <c r="H397" s="176">
        <v>17.97</v>
      </c>
      <c r="I397" s="177"/>
      <c r="J397" s="178">
        <f>ROUND(I397*H397,2)</f>
        <v>0</v>
      </c>
      <c r="K397" s="179"/>
      <c r="L397" s="41"/>
      <c r="M397" s="180" t="s">
        <v>44</v>
      </c>
      <c r="N397" s="181" t="s">
        <v>53</v>
      </c>
      <c r="O397" s="66"/>
      <c r="P397" s="182">
        <f>O397*H397</f>
        <v>0</v>
      </c>
      <c r="Q397" s="182">
        <v>0</v>
      </c>
      <c r="R397" s="182">
        <f>Q397*H397</f>
        <v>0</v>
      </c>
      <c r="S397" s="182">
        <v>2.2000000000000002</v>
      </c>
      <c r="T397" s="183">
        <f>S397*H397</f>
        <v>39.533999999999999</v>
      </c>
      <c r="U397" s="36"/>
      <c r="V397" s="36"/>
      <c r="W397" s="36"/>
      <c r="X397" s="36"/>
      <c r="Y397" s="36"/>
      <c r="Z397" s="36"/>
      <c r="AA397" s="36"/>
      <c r="AB397" s="36"/>
      <c r="AC397" s="36"/>
      <c r="AD397" s="36"/>
      <c r="AE397" s="36"/>
      <c r="AR397" s="184" t="s">
        <v>142</v>
      </c>
      <c r="AT397" s="184" t="s">
        <v>138</v>
      </c>
      <c r="AU397" s="184" t="s">
        <v>92</v>
      </c>
      <c r="AY397" s="18" t="s">
        <v>135</v>
      </c>
      <c r="BE397" s="185">
        <f>IF(N397="základní",J397,0)</f>
        <v>0</v>
      </c>
      <c r="BF397" s="185">
        <f>IF(N397="snížená",J397,0)</f>
        <v>0</v>
      </c>
      <c r="BG397" s="185">
        <f>IF(N397="zákl. přenesená",J397,0)</f>
        <v>0</v>
      </c>
      <c r="BH397" s="185">
        <f>IF(N397="sníž. přenesená",J397,0)</f>
        <v>0</v>
      </c>
      <c r="BI397" s="185">
        <f>IF(N397="nulová",J397,0)</f>
        <v>0</v>
      </c>
      <c r="BJ397" s="18" t="s">
        <v>90</v>
      </c>
      <c r="BK397" s="185">
        <f>ROUND(I397*H397,2)</f>
        <v>0</v>
      </c>
      <c r="BL397" s="18" t="s">
        <v>142</v>
      </c>
      <c r="BM397" s="184" t="s">
        <v>492</v>
      </c>
    </row>
    <row r="398" spans="1:65" s="2" customFormat="1" ht="11.25">
      <c r="A398" s="36"/>
      <c r="B398" s="37"/>
      <c r="C398" s="38"/>
      <c r="D398" s="186" t="s">
        <v>144</v>
      </c>
      <c r="E398" s="38"/>
      <c r="F398" s="187" t="s">
        <v>493</v>
      </c>
      <c r="G398" s="38"/>
      <c r="H398" s="38"/>
      <c r="I398" s="188"/>
      <c r="J398" s="38"/>
      <c r="K398" s="38"/>
      <c r="L398" s="41"/>
      <c r="M398" s="189"/>
      <c r="N398" s="190"/>
      <c r="O398" s="66"/>
      <c r="P398" s="66"/>
      <c r="Q398" s="66"/>
      <c r="R398" s="66"/>
      <c r="S398" s="66"/>
      <c r="T398" s="67"/>
      <c r="U398" s="36"/>
      <c r="V398" s="36"/>
      <c r="W398" s="36"/>
      <c r="X398" s="36"/>
      <c r="Y398" s="36"/>
      <c r="Z398" s="36"/>
      <c r="AA398" s="36"/>
      <c r="AB398" s="36"/>
      <c r="AC398" s="36"/>
      <c r="AD398" s="36"/>
      <c r="AE398" s="36"/>
      <c r="AT398" s="18" t="s">
        <v>144</v>
      </c>
      <c r="AU398" s="18" t="s">
        <v>92</v>
      </c>
    </row>
    <row r="399" spans="1:65" s="15" customFormat="1" ht="11.25">
      <c r="B399" s="214"/>
      <c r="C399" s="215"/>
      <c r="D399" s="193" t="s">
        <v>146</v>
      </c>
      <c r="E399" s="216" t="s">
        <v>44</v>
      </c>
      <c r="F399" s="217" t="s">
        <v>349</v>
      </c>
      <c r="G399" s="215"/>
      <c r="H399" s="216" t="s">
        <v>44</v>
      </c>
      <c r="I399" s="218"/>
      <c r="J399" s="215"/>
      <c r="K399" s="215"/>
      <c r="L399" s="219"/>
      <c r="M399" s="220"/>
      <c r="N399" s="221"/>
      <c r="O399" s="221"/>
      <c r="P399" s="221"/>
      <c r="Q399" s="221"/>
      <c r="R399" s="221"/>
      <c r="S399" s="221"/>
      <c r="T399" s="222"/>
      <c r="AT399" s="223" t="s">
        <v>146</v>
      </c>
      <c r="AU399" s="223" t="s">
        <v>92</v>
      </c>
      <c r="AV399" s="15" t="s">
        <v>90</v>
      </c>
      <c r="AW399" s="15" t="s">
        <v>42</v>
      </c>
      <c r="AX399" s="15" t="s">
        <v>82</v>
      </c>
      <c r="AY399" s="223" t="s">
        <v>135</v>
      </c>
    </row>
    <row r="400" spans="1:65" s="13" customFormat="1" ht="11.25">
      <c r="B400" s="191"/>
      <c r="C400" s="192"/>
      <c r="D400" s="193" t="s">
        <v>146</v>
      </c>
      <c r="E400" s="194" t="s">
        <v>44</v>
      </c>
      <c r="F400" s="195" t="s">
        <v>350</v>
      </c>
      <c r="G400" s="192"/>
      <c r="H400" s="196">
        <v>0.65500000000000003</v>
      </c>
      <c r="I400" s="197"/>
      <c r="J400" s="192"/>
      <c r="K400" s="192"/>
      <c r="L400" s="198"/>
      <c r="M400" s="199"/>
      <c r="N400" s="200"/>
      <c r="O400" s="200"/>
      <c r="P400" s="200"/>
      <c r="Q400" s="200"/>
      <c r="R400" s="200"/>
      <c r="S400" s="200"/>
      <c r="T400" s="201"/>
      <c r="AT400" s="202" t="s">
        <v>146</v>
      </c>
      <c r="AU400" s="202" t="s">
        <v>92</v>
      </c>
      <c r="AV400" s="13" t="s">
        <v>92</v>
      </c>
      <c r="AW400" s="13" t="s">
        <v>42</v>
      </c>
      <c r="AX400" s="13" t="s">
        <v>82</v>
      </c>
      <c r="AY400" s="202" t="s">
        <v>135</v>
      </c>
    </row>
    <row r="401" spans="1:65" s="13" customFormat="1" ht="11.25">
      <c r="B401" s="191"/>
      <c r="C401" s="192"/>
      <c r="D401" s="193" t="s">
        <v>146</v>
      </c>
      <c r="E401" s="194" t="s">
        <v>44</v>
      </c>
      <c r="F401" s="195" t="s">
        <v>351</v>
      </c>
      <c r="G401" s="192"/>
      <c r="H401" s="196">
        <v>0.65500000000000003</v>
      </c>
      <c r="I401" s="197"/>
      <c r="J401" s="192"/>
      <c r="K401" s="192"/>
      <c r="L401" s="198"/>
      <c r="M401" s="199"/>
      <c r="N401" s="200"/>
      <c r="O401" s="200"/>
      <c r="P401" s="200"/>
      <c r="Q401" s="200"/>
      <c r="R401" s="200"/>
      <c r="S401" s="200"/>
      <c r="T401" s="201"/>
      <c r="AT401" s="202" t="s">
        <v>146</v>
      </c>
      <c r="AU401" s="202" t="s">
        <v>92</v>
      </c>
      <c r="AV401" s="13" t="s">
        <v>92</v>
      </c>
      <c r="AW401" s="13" t="s">
        <v>42</v>
      </c>
      <c r="AX401" s="13" t="s">
        <v>82</v>
      </c>
      <c r="AY401" s="202" t="s">
        <v>135</v>
      </c>
    </row>
    <row r="402" spans="1:65" s="13" customFormat="1" ht="11.25">
      <c r="B402" s="191"/>
      <c r="C402" s="192"/>
      <c r="D402" s="193" t="s">
        <v>146</v>
      </c>
      <c r="E402" s="194" t="s">
        <v>44</v>
      </c>
      <c r="F402" s="195" t="s">
        <v>352</v>
      </c>
      <c r="G402" s="192"/>
      <c r="H402" s="196">
        <v>5.5229999999999997</v>
      </c>
      <c r="I402" s="197"/>
      <c r="J402" s="192"/>
      <c r="K402" s="192"/>
      <c r="L402" s="198"/>
      <c r="M402" s="199"/>
      <c r="N402" s="200"/>
      <c r="O402" s="200"/>
      <c r="P402" s="200"/>
      <c r="Q402" s="200"/>
      <c r="R402" s="200"/>
      <c r="S402" s="200"/>
      <c r="T402" s="201"/>
      <c r="AT402" s="202" t="s">
        <v>146</v>
      </c>
      <c r="AU402" s="202" t="s">
        <v>92</v>
      </c>
      <c r="AV402" s="13" t="s">
        <v>92</v>
      </c>
      <c r="AW402" s="13" t="s">
        <v>42</v>
      </c>
      <c r="AX402" s="13" t="s">
        <v>82</v>
      </c>
      <c r="AY402" s="202" t="s">
        <v>135</v>
      </c>
    </row>
    <row r="403" spans="1:65" s="13" customFormat="1" ht="11.25">
      <c r="B403" s="191"/>
      <c r="C403" s="192"/>
      <c r="D403" s="193" t="s">
        <v>146</v>
      </c>
      <c r="E403" s="194" t="s">
        <v>44</v>
      </c>
      <c r="F403" s="195" t="s">
        <v>353</v>
      </c>
      <c r="G403" s="192"/>
      <c r="H403" s="196">
        <v>5.5229999999999997</v>
      </c>
      <c r="I403" s="197"/>
      <c r="J403" s="192"/>
      <c r="K403" s="192"/>
      <c r="L403" s="198"/>
      <c r="M403" s="199"/>
      <c r="N403" s="200"/>
      <c r="O403" s="200"/>
      <c r="P403" s="200"/>
      <c r="Q403" s="200"/>
      <c r="R403" s="200"/>
      <c r="S403" s="200"/>
      <c r="T403" s="201"/>
      <c r="AT403" s="202" t="s">
        <v>146</v>
      </c>
      <c r="AU403" s="202" t="s">
        <v>92</v>
      </c>
      <c r="AV403" s="13" t="s">
        <v>92</v>
      </c>
      <c r="AW403" s="13" t="s">
        <v>42</v>
      </c>
      <c r="AX403" s="13" t="s">
        <v>82</v>
      </c>
      <c r="AY403" s="202" t="s">
        <v>135</v>
      </c>
    </row>
    <row r="404" spans="1:65" s="13" customFormat="1" ht="11.25">
      <c r="B404" s="191"/>
      <c r="C404" s="192"/>
      <c r="D404" s="193" t="s">
        <v>146</v>
      </c>
      <c r="E404" s="194" t="s">
        <v>44</v>
      </c>
      <c r="F404" s="195" t="s">
        <v>354</v>
      </c>
      <c r="G404" s="192"/>
      <c r="H404" s="196">
        <v>0.72199999999999998</v>
      </c>
      <c r="I404" s="197"/>
      <c r="J404" s="192"/>
      <c r="K404" s="192"/>
      <c r="L404" s="198"/>
      <c r="M404" s="199"/>
      <c r="N404" s="200"/>
      <c r="O404" s="200"/>
      <c r="P404" s="200"/>
      <c r="Q404" s="200"/>
      <c r="R404" s="200"/>
      <c r="S404" s="200"/>
      <c r="T404" s="201"/>
      <c r="AT404" s="202" t="s">
        <v>146</v>
      </c>
      <c r="AU404" s="202" t="s">
        <v>92</v>
      </c>
      <c r="AV404" s="13" t="s">
        <v>92</v>
      </c>
      <c r="AW404" s="13" t="s">
        <v>42</v>
      </c>
      <c r="AX404" s="13" t="s">
        <v>82</v>
      </c>
      <c r="AY404" s="202" t="s">
        <v>135</v>
      </c>
    </row>
    <row r="405" spans="1:65" s="13" customFormat="1" ht="11.25">
      <c r="B405" s="191"/>
      <c r="C405" s="192"/>
      <c r="D405" s="193" t="s">
        <v>146</v>
      </c>
      <c r="E405" s="194" t="s">
        <v>44</v>
      </c>
      <c r="F405" s="195" t="s">
        <v>355</v>
      </c>
      <c r="G405" s="192"/>
      <c r="H405" s="196">
        <v>0.72199999999999998</v>
      </c>
      <c r="I405" s="197"/>
      <c r="J405" s="192"/>
      <c r="K405" s="192"/>
      <c r="L405" s="198"/>
      <c r="M405" s="199"/>
      <c r="N405" s="200"/>
      <c r="O405" s="200"/>
      <c r="P405" s="200"/>
      <c r="Q405" s="200"/>
      <c r="R405" s="200"/>
      <c r="S405" s="200"/>
      <c r="T405" s="201"/>
      <c r="AT405" s="202" t="s">
        <v>146</v>
      </c>
      <c r="AU405" s="202" t="s">
        <v>92</v>
      </c>
      <c r="AV405" s="13" t="s">
        <v>92</v>
      </c>
      <c r="AW405" s="13" t="s">
        <v>42</v>
      </c>
      <c r="AX405" s="13" t="s">
        <v>82</v>
      </c>
      <c r="AY405" s="202" t="s">
        <v>135</v>
      </c>
    </row>
    <row r="406" spans="1:65" s="13" customFormat="1" ht="11.25">
      <c r="B406" s="191"/>
      <c r="C406" s="192"/>
      <c r="D406" s="193" t="s">
        <v>146</v>
      </c>
      <c r="E406" s="194" t="s">
        <v>44</v>
      </c>
      <c r="F406" s="195" t="s">
        <v>356</v>
      </c>
      <c r="G406" s="192"/>
      <c r="H406" s="196">
        <v>0.72199999999999998</v>
      </c>
      <c r="I406" s="197"/>
      <c r="J406" s="192"/>
      <c r="K406" s="192"/>
      <c r="L406" s="198"/>
      <c r="M406" s="199"/>
      <c r="N406" s="200"/>
      <c r="O406" s="200"/>
      <c r="P406" s="200"/>
      <c r="Q406" s="200"/>
      <c r="R406" s="200"/>
      <c r="S406" s="200"/>
      <c r="T406" s="201"/>
      <c r="AT406" s="202" t="s">
        <v>146</v>
      </c>
      <c r="AU406" s="202" t="s">
        <v>92</v>
      </c>
      <c r="AV406" s="13" t="s">
        <v>92</v>
      </c>
      <c r="AW406" s="13" t="s">
        <v>42</v>
      </c>
      <c r="AX406" s="13" t="s">
        <v>82</v>
      </c>
      <c r="AY406" s="202" t="s">
        <v>135</v>
      </c>
    </row>
    <row r="407" spans="1:65" s="13" customFormat="1" ht="11.25">
      <c r="B407" s="191"/>
      <c r="C407" s="192"/>
      <c r="D407" s="193" t="s">
        <v>146</v>
      </c>
      <c r="E407" s="194" t="s">
        <v>44</v>
      </c>
      <c r="F407" s="195" t="s">
        <v>357</v>
      </c>
      <c r="G407" s="192"/>
      <c r="H407" s="196">
        <v>0.72199999999999998</v>
      </c>
      <c r="I407" s="197"/>
      <c r="J407" s="192"/>
      <c r="K407" s="192"/>
      <c r="L407" s="198"/>
      <c r="M407" s="199"/>
      <c r="N407" s="200"/>
      <c r="O407" s="200"/>
      <c r="P407" s="200"/>
      <c r="Q407" s="200"/>
      <c r="R407" s="200"/>
      <c r="S407" s="200"/>
      <c r="T407" s="201"/>
      <c r="AT407" s="202" t="s">
        <v>146</v>
      </c>
      <c r="AU407" s="202" t="s">
        <v>92</v>
      </c>
      <c r="AV407" s="13" t="s">
        <v>92</v>
      </c>
      <c r="AW407" s="13" t="s">
        <v>42</v>
      </c>
      <c r="AX407" s="13" t="s">
        <v>82</v>
      </c>
      <c r="AY407" s="202" t="s">
        <v>135</v>
      </c>
    </row>
    <row r="408" spans="1:65" s="13" customFormat="1" ht="11.25">
      <c r="B408" s="191"/>
      <c r="C408" s="192"/>
      <c r="D408" s="193" t="s">
        <v>146</v>
      </c>
      <c r="E408" s="194" t="s">
        <v>44</v>
      </c>
      <c r="F408" s="195" t="s">
        <v>358</v>
      </c>
      <c r="G408" s="192"/>
      <c r="H408" s="196">
        <v>0.72199999999999998</v>
      </c>
      <c r="I408" s="197"/>
      <c r="J408" s="192"/>
      <c r="K408" s="192"/>
      <c r="L408" s="198"/>
      <c r="M408" s="199"/>
      <c r="N408" s="200"/>
      <c r="O408" s="200"/>
      <c r="P408" s="200"/>
      <c r="Q408" s="200"/>
      <c r="R408" s="200"/>
      <c r="S408" s="200"/>
      <c r="T408" s="201"/>
      <c r="AT408" s="202" t="s">
        <v>146</v>
      </c>
      <c r="AU408" s="202" t="s">
        <v>92</v>
      </c>
      <c r="AV408" s="13" t="s">
        <v>92</v>
      </c>
      <c r="AW408" s="13" t="s">
        <v>42</v>
      </c>
      <c r="AX408" s="13" t="s">
        <v>82</v>
      </c>
      <c r="AY408" s="202" t="s">
        <v>135</v>
      </c>
    </row>
    <row r="409" spans="1:65" s="13" customFormat="1" ht="11.25">
      <c r="B409" s="191"/>
      <c r="C409" s="192"/>
      <c r="D409" s="193" t="s">
        <v>146</v>
      </c>
      <c r="E409" s="194" t="s">
        <v>44</v>
      </c>
      <c r="F409" s="195" t="s">
        <v>359</v>
      </c>
      <c r="G409" s="192"/>
      <c r="H409" s="196">
        <v>1.28</v>
      </c>
      <c r="I409" s="197"/>
      <c r="J409" s="192"/>
      <c r="K409" s="192"/>
      <c r="L409" s="198"/>
      <c r="M409" s="199"/>
      <c r="N409" s="200"/>
      <c r="O409" s="200"/>
      <c r="P409" s="200"/>
      <c r="Q409" s="200"/>
      <c r="R409" s="200"/>
      <c r="S409" s="200"/>
      <c r="T409" s="201"/>
      <c r="AT409" s="202" t="s">
        <v>146</v>
      </c>
      <c r="AU409" s="202" t="s">
        <v>92</v>
      </c>
      <c r="AV409" s="13" t="s">
        <v>92</v>
      </c>
      <c r="AW409" s="13" t="s">
        <v>42</v>
      </c>
      <c r="AX409" s="13" t="s">
        <v>82</v>
      </c>
      <c r="AY409" s="202" t="s">
        <v>135</v>
      </c>
    </row>
    <row r="410" spans="1:65" s="13" customFormat="1" ht="11.25">
      <c r="B410" s="191"/>
      <c r="C410" s="192"/>
      <c r="D410" s="193" t="s">
        <v>146</v>
      </c>
      <c r="E410" s="194" t="s">
        <v>44</v>
      </c>
      <c r="F410" s="195" t="s">
        <v>360</v>
      </c>
      <c r="G410" s="192"/>
      <c r="H410" s="196">
        <v>0.624</v>
      </c>
      <c r="I410" s="197"/>
      <c r="J410" s="192"/>
      <c r="K410" s="192"/>
      <c r="L410" s="198"/>
      <c r="M410" s="199"/>
      <c r="N410" s="200"/>
      <c r="O410" s="200"/>
      <c r="P410" s="200"/>
      <c r="Q410" s="200"/>
      <c r="R410" s="200"/>
      <c r="S410" s="200"/>
      <c r="T410" s="201"/>
      <c r="AT410" s="202" t="s">
        <v>146</v>
      </c>
      <c r="AU410" s="202" t="s">
        <v>92</v>
      </c>
      <c r="AV410" s="13" t="s">
        <v>92</v>
      </c>
      <c r="AW410" s="13" t="s">
        <v>42</v>
      </c>
      <c r="AX410" s="13" t="s">
        <v>82</v>
      </c>
      <c r="AY410" s="202" t="s">
        <v>135</v>
      </c>
    </row>
    <row r="411" spans="1:65" s="13" customFormat="1" ht="11.25">
      <c r="B411" s="191"/>
      <c r="C411" s="192"/>
      <c r="D411" s="193" t="s">
        <v>146</v>
      </c>
      <c r="E411" s="194" t="s">
        <v>44</v>
      </c>
      <c r="F411" s="195" t="s">
        <v>361</v>
      </c>
      <c r="G411" s="192"/>
      <c r="H411" s="196">
        <v>0.1</v>
      </c>
      <c r="I411" s="197"/>
      <c r="J411" s="192"/>
      <c r="K411" s="192"/>
      <c r="L411" s="198"/>
      <c r="M411" s="199"/>
      <c r="N411" s="200"/>
      <c r="O411" s="200"/>
      <c r="P411" s="200"/>
      <c r="Q411" s="200"/>
      <c r="R411" s="200"/>
      <c r="S411" s="200"/>
      <c r="T411" s="201"/>
      <c r="AT411" s="202" t="s">
        <v>146</v>
      </c>
      <c r="AU411" s="202" t="s">
        <v>92</v>
      </c>
      <c r="AV411" s="13" t="s">
        <v>92</v>
      </c>
      <c r="AW411" s="13" t="s">
        <v>42</v>
      </c>
      <c r="AX411" s="13" t="s">
        <v>82</v>
      </c>
      <c r="AY411" s="202" t="s">
        <v>135</v>
      </c>
    </row>
    <row r="412" spans="1:65" s="14" customFormat="1" ht="11.25">
      <c r="B412" s="203"/>
      <c r="C412" s="204"/>
      <c r="D412" s="193" t="s">
        <v>146</v>
      </c>
      <c r="E412" s="205" t="s">
        <v>44</v>
      </c>
      <c r="F412" s="206" t="s">
        <v>159</v>
      </c>
      <c r="G412" s="204"/>
      <c r="H412" s="207">
        <v>17.97</v>
      </c>
      <c r="I412" s="208"/>
      <c r="J412" s="204"/>
      <c r="K412" s="204"/>
      <c r="L412" s="209"/>
      <c r="M412" s="210"/>
      <c r="N412" s="211"/>
      <c r="O412" s="211"/>
      <c r="P412" s="211"/>
      <c r="Q412" s="211"/>
      <c r="R412" s="211"/>
      <c r="S412" s="211"/>
      <c r="T412" s="212"/>
      <c r="AT412" s="213" t="s">
        <v>146</v>
      </c>
      <c r="AU412" s="213" t="s">
        <v>92</v>
      </c>
      <c r="AV412" s="14" t="s">
        <v>142</v>
      </c>
      <c r="AW412" s="14" t="s">
        <v>42</v>
      </c>
      <c r="AX412" s="14" t="s">
        <v>90</v>
      </c>
      <c r="AY412" s="213" t="s">
        <v>135</v>
      </c>
    </row>
    <row r="413" spans="1:65" s="2" customFormat="1" ht="24.2" customHeight="1">
      <c r="A413" s="36"/>
      <c r="B413" s="37"/>
      <c r="C413" s="172" t="s">
        <v>494</v>
      </c>
      <c r="D413" s="172" t="s">
        <v>138</v>
      </c>
      <c r="E413" s="173" t="s">
        <v>495</v>
      </c>
      <c r="F413" s="174" t="s">
        <v>496</v>
      </c>
      <c r="G413" s="175" t="s">
        <v>168</v>
      </c>
      <c r="H413" s="176">
        <v>733.6</v>
      </c>
      <c r="I413" s="177"/>
      <c r="J413" s="178">
        <f>ROUND(I413*H413,2)</f>
        <v>0</v>
      </c>
      <c r="K413" s="179"/>
      <c r="L413" s="41"/>
      <c r="M413" s="180" t="s">
        <v>44</v>
      </c>
      <c r="N413" s="181" t="s">
        <v>53</v>
      </c>
      <c r="O413" s="66"/>
      <c r="P413" s="182">
        <f>O413*H413</f>
        <v>0</v>
      </c>
      <c r="Q413" s="182">
        <v>0</v>
      </c>
      <c r="R413" s="182">
        <f>Q413*H413</f>
        <v>0</v>
      </c>
      <c r="S413" s="182">
        <v>0</v>
      </c>
      <c r="T413" s="183">
        <f>S413*H413</f>
        <v>0</v>
      </c>
      <c r="U413" s="36"/>
      <c r="V413" s="36"/>
      <c r="W413" s="36"/>
      <c r="X413" s="36"/>
      <c r="Y413" s="36"/>
      <c r="Z413" s="36"/>
      <c r="AA413" s="36"/>
      <c r="AB413" s="36"/>
      <c r="AC413" s="36"/>
      <c r="AD413" s="36"/>
      <c r="AE413" s="36"/>
      <c r="AR413" s="184" t="s">
        <v>142</v>
      </c>
      <c r="AT413" s="184" t="s">
        <v>138</v>
      </c>
      <c r="AU413" s="184" t="s">
        <v>92</v>
      </c>
      <c r="AY413" s="18" t="s">
        <v>135</v>
      </c>
      <c r="BE413" s="185">
        <f>IF(N413="základní",J413,0)</f>
        <v>0</v>
      </c>
      <c r="BF413" s="185">
        <f>IF(N413="snížená",J413,0)</f>
        <v>0</v>
      </c>
      <c r="BG413" s="185">
        <f>IF(N413="zákl. přenesená",J413,0)</f>
        <v>0</v>
      </c>
      <c r="BH413" s="185">
        <f>IF(N413="sníž. přenesená",J413,0)</f>
        <v>0</v>
      </c>
      <c r="BI413" s="185">
        <f>IF(N413="nulová",J413,0)</f>
        <v>0</v>
      </c>
      <c r="BJ413" s="18" t="s">
        <v>90</v>
      </c>
      <c r="BK413" s="185">
        <f>ROUND(I413*H413,2)</f>
        <v>0</v>
      </c>
      <c r="BL413" s="18" t="s">
        <v>142</v>
      </c>
      <c r="BM413" s="184" t="s">
        <v>497</v>
      </c>
    </row>
    <row r="414" spans="1:65" s="13" customFormat="1" ht="11.25">
      <c r="B414" s="191"/>
      <c r="C414" s="192"/>
      <c r="D414" s="193" t="s">
        <v>146</v>
      </c>
      <c r="E414" s="194" t="s">
        <v>44</v>
      </c>
      <c r="F414" s="195" t="s">
        <v>498</v>
      </c>
      <c r="G414" s="192"/>
      <c r="H414" s="196">
        <v>111.07</v>
      </c>
      <c r="I414" s="197"/>
      <c r="J414" s="192"/>
      <c r="K414" s="192"/>
      <c r="L414" s="198"/>
      <c r="M414" s="199"/>
      <c r="N414" s="200"/>
      <c r="O414" s="200"/>
      <c r="P414" s="200"/>
      <c r="Q414" s="200"/>
      <c r="R414" s="200"/>
      <c r="S414" s="200"/>
      <c r="T414" s="201"/>
      <c r="AT414" s="202" t="s">
        <v>146</v>
      </c>
      <c r="AU414" s="202" t="s">
        <v>92</v>
      </c>
      <c r="AV414" s="13" t="s">
        <v>92</v>
      </c>
      <c r="AW414" s="13" t="s">
        <v>42</v>
      </c>
      <c r="AX414" s="13" t="s">
        <v>82</v>
      </c>
      <c r="AY414" s="202" t="s">
        <v>135</v>
      </c>
    </row>
    <row r="415" spans="1:65" s="13" customFormat="1" ht="11.25">
      <c r="B415" s="191"/>
      <c r="C415" s="192"/>
      <c r="D415" s="193" t="s">
        <v>146</v>
      </c>
      <c r="E415" s="194" t="s">
        <v>44</v>
      </c>
      <c r="F415" s="195" t="s">
        <v>499</v>
      </c>
      <c r="G415" s="192"/>
      <c r="H415" s="196">
        <v>622.53</v>
      </c>
      <c r="I415" s="197"/>
      <c r="J415" s="192"/>
      <c r="K415" s="192"/>
      <c r="L415" s="198"/>
      <c r="M415" s="199"/>
      <c r="N415" s="200"/>
      <c r="O415" s="200"/>
      <c r="P415" s="200"/>
      <c r="Q415" s="200"/>
      <c r="R415" s="200"/>
      <c r="S415" s="200"/>
      <c r="T415" s="201"/>
      <c r="AT415" s="202" t="s">
        <v>146</v>
      </c>
      <c r="AU415" s="202" t="s">
        <v>92</v>
      </c>
      <c r="AV415" s="13" t="s">
        <v>92</v>
      </c>
      <c r="AW415" s="13" t="s">
        <v>42</v>
      </c>
      <c r="AX415" s="13" t="s">
        <v>82</v>
      </c>
      <c r="AY415" s="202" t="s">
        <v>135</v>
      </c>
    </row>
    <row r="416" spans="1:65" s="14" customFormat="1" ht="11.25">
      <c r="B416" s="203"/>
      <c r="C416" s="204"/>
      <c r="D416" s="193" t="s">
        <v>146</v>
      </c>
      <c r="E416" s="205" t="s">
        <v>44</v>
      </c>
      <c r="F416" s="206" t="s">
        <v>159</v>
      </c>
      <c r="G416" s="204"/>
      <c r="H416" s="207">
        <v>733.6</v>
      </c>
      <c r="I416" s="208"/>
      <c r="J416" s="204"/>
      <c r="K416" s="204"/>
      <c r="L416" s="209"/>
      <c r="M416" s="210"/>
      <c r="N416" s="211"/>
      <c r="O416" s="211"/>
      <c r="P416" s="211"/>
      <c r="Q416" s="211"/>
      <c r="R416" s="211"/>
      <c r="S416" s="211"/>
      <c r="T416" s="212"/>
      <c r="AT416" s="213" t="s">
        <v>146</v>
      </c>
      <c r="AU416" s="213" t="s">
        <v>92</v>
      </c>
      <c r="AV416" s="14" t="s">
        <v>142</v>
      </c>
      <c r="AW416" s="14" t="s">
        <v>42</v>
      </c>
      <c r="AX416" s="14" t="s">
        <v>90</v>
      </c>
      <c r="AY416" s="213" t="s">
        <v>135</v>
      </c>
    </row>
    <row r="417" spans="1:65" s="2" customFormat="1" ht="16.5" customHeight="1">
      <c r="A417" s="36"/>
      <c r="B417" s="37"/>
      <c r="C417" s="172" t="s">
        <v>500</v>
      </c>
      <c r="D417" s="172" t="s">
        <v>138</v>
      </c>
      <c r="E417" s="173" t="s">
        <v>501</v>
      </c>
      <c r="F417" s="174" t="s">
        <v>502</v>
      </c>
      <c r="G417" s="175" t="s">
        <v>168</v>
      </c>
      <c r="H417" s="176">
        <v>7.4859999999999998</v>
      </c>
      <c r="I417" s="177"/>
      <c r="J417" s="178">
        <f>ROUND(I417*H417,2)</f>
        <v>0</v>
      </c>
      <c r="K417" s="179"/>
      <c r="L417" s="41"/>
      <c r="M417" s="180" t="s">
        <v>44</v>
      </c>
      <c r="N417" s="181" t="s">
        <v>53</v>
      </c>
      <c r="O417" s="66"/>
      <c r="P417" s="182">
        <f>O417*H417</f>
        <v>0</v>
      </c>
      <c r="Q417" s="182">
        <v>0</v>
      </c>
      <c r="R417" s="182">
        <f>Q417*H417</f>
        <v>0</v>
      </c>
      <c r="S417" s="182">
        <v>7.5999999999999998E-2</v>
      </c>
      <c r="T417" s="183">
        <f>S417*H417</f>
        <v>0.568936</v>
      </c>
      <c r="U417" s="36"/>
      <c r="V417" s="36"/>
      <c r="W417" s="36"/>
      <c r="X417" s="36"/>
      <c r="Y417" s="36"/>
      <c r="Z417" s="36"/>
      <c r="AA417" s="36"/>
      <c r="AB417" s="36"/>
      <c r="AC417" s="36"/>
      <c r="AD417" s="36"/>
      <c r="AE417" s="36"/>
      <c r="AR417" s="184" t="s">
        <v>142</v>
      </c>
      <c r="AT417" s="184" t="s">
        <v>138</v>
      </c>
      <c r="AU417" s="184" t="s">
        <v>92</v>
      </c>
      <c r="AY417" s="18" t="s">
        <v>135</v>
      </c>
      <c r="BE417" s="185">
        <f>IF(N417="základní",J417,0)</f>
        <v>0</v>
      </c>
      <c r="BF417" s="185">
        <f>IF(N417="snížená",J417,0)</f>
        <v>0</v>
      </c>
      <c r="BG417" s="185">
        <f>IF(N417="zákl. přenesená",J417,0)</f>
        <v>0</v>
      </c>
      <c r="BH417" s="185">
        <f>IF(N417="sníž. přenesená",J417,0)</f>
        <v>0</v>
      </c>
      <c r="BI417" s="185">
        <f>IF(N417="nulová",J417,0)</f>
        <v>0</v>
      </c>
      <c r="BJ417" s="18" t="s">
        <v>90</v>
      </c>
      <c r="BK417" s="185">
        <f>ROUND(I417*H417,2)</f>
        <v>0</v>
      </c>
      <c r="BL417" s="18" t="s">
        <v>142</v>
      </c>
      <c r="BM417" s="184" t="s">
        <v>503</v>
      </c>
    </row>
    <row r="418" spans="1:65" s="13" customFormat="1" ht="11.25">
      <c r="B418" s="191"/>
      <c r="C418" s="192"/>
      <c r="D418" s="193" t="s">
        <v>146</v>
      </c>
      <c r="E418" s="194" t="s">
        <v>44</v>
      </c>
      <c r="F418" s="195" t="s">
        <v>504</v>
      </c>
      <c r="G418" s="192"/>
      <c r="H418" s="196">
        <v>4.7279999999999998</v>
      </c>
      <c r="I418" s="197"/>
      <c r="J418" s="192"/>
      <c r="K418" s="192"/>
      <c r="L418" s="198"/>
      <c r="M418" s="199"/>
      <c r="N418" s="200"/>
      <c r="O418" s="200"/>
      <c r="P418" s="200"/>
      <c r="Q418" s="200"/>
      <c r="R418" s="200"/>
      <c r="S418" s="200"/>
      <c r="T418" s="201"/>
      <c r="AT418" s="202" t="s">
        <v>146</v>
      </c>
      <c r="AU418" s="202" t="s">
        <v>92</v>
      </c>
      <c r="AV418" s="13" t="s">
        <v>92</v>
      </c>
      <c r="AW418" s="13" t="s">
        <v>42</v>
      </c>
      <c r="AX418" s="13" t="s">
        <v>82</v>
      </c>
      <c r="AY418" s="202" t="s">
        <v>135</v>
      </c>
    </row>
    <row r="419" spans="1:65" s="13" customFormat="1" ht="11.25">
      <c r="B419" s="191"/>
      <c r="C419" s="192"/>
      <c r="D419" s="193" t="s">
        <v>146</v>
      </c>
      <c r="E419" s="194" t="s">
        <v>44</v>
      </c>
      <c r="F419" s="195" t="s">
        <v>505</v>
      </c>
      <c r="G419" s="192"/>
      <c r="H419" s="196">
        <v>1.379</v>
      </c>
      <c r="I419" s="197"/>
      <c r="J419" s="192"/>
      <c r="K419" s="192"/>
      <c r="L419" s="198"/>
      <c r="M419" s="199"/>
      <c r="N419" s="200"/>
      <c r="O419" s="200"/>
      <c r="P419" s="200"/>
      <c r="Q419" s="200"/>
      <c r="R419" s="200"/>
      <c r="S419" s="200"/>
      <c r="T419" s="201"/>
      <c r="AT419" s="202" t="s">
        <v>146</v>
      </c>
      <c r="AU419" s="202" t="s">
        <v>92</v>
      </c>
      <c r="AV419" s="13" t="s">
        <v>92</v>
      </c>
      <c r="AW419" s="13" t="s">
        <v>42</v>
      </c>
      <c r="AX419" s="13" t="s">
        <v>82</v>
      </c>
      <c r="AY419" s="202" t="s">
        <v>135</v>
      </c>
    </row>
    <row r="420" spans="1:65" s="13" customFormat="1" ht="11.25">
      <c r="B420" s="191"/>
      <c r="C420" s="192"/>
      <c r="D420" s="193" t="s">
        <v>146</v>
      </c>
      <c r="E420" s="194" t="s">
        <v>44</v>
      </c>
      <c r="F420" s="195" t="s">
        <v>506</v>
      </c>
      <c r="G420" s="192"/>
      <c r="H420" s="196">
        <v>1.379</v>
      </c>
      <c r="I420" s="197"/>
      <c r="J420" s="192"/>
      <c r="K420" s="192"/>
      <c r="L420" s="198"/>
      <c r="M420" s="199"/>
      <c r="N420" s="200"/>
      <c r="O420" s="200"/>
      <c r="P420" s="200"/>
      <c r="Q420" s="200"/>
      <c r="R420" s="200"/>
      <c r="S420" s="200"/>
      <c r="T420" s="201"/>
      <c r="AT420" s="202" t="s">
        <v>146</v>
      </c>
      <c r="AU420" s="202" t="s">
        <v>92</v>
      </c>
      <c r="AV420" s="13" t="s">
        <v>92</v>
      </c>
      <c r="AW420" s="13" t="s">
        <v>42</v>
      </c>
      <c r="AX420" s="13" t="s">
        <v>82</v>
      </c>
      <c r="AY420" s="202" t="s">
        <v>135</v>
      </c>
    </row>
    <row r="421" spans="1:65" s="14" customFormat="1" ht="11.25">
      <c r="B421" s="203"/>
      <c r="C421" s="204"/>
      <c r="D421" s="193" t="s">
        <v>146</v>
      </c>
      <c r="E421" s="205" t="s">
        <v>44</v>
      </c>
      <c r="F421" s="206" t="s">
        <v>159</v>
      </c>
      <c r="G421" s="204"/>
      <c r="H421" s="207">
        <v>7.4859999999999998</v>
      </c>
      <c r="I421" s="208"/>
      <c r="J421" s="204"/>
      <c r="K421" s="204"/>
      <c r="L421" s="209"/>
      <c r="M421" s="210"/>
      <c r="N421" s="211"/>
      <c r="O421" s="211"/>
      <c r="P421" s="211"/>
      <c r="Q421" s="211"/>
      <c r="R421" s="211"/>
      <c r="S421" s="211"/>
      <c r="T421" s="212"/>
      <c r="AT421" s="213" t="s">
        <v>146</v>
      </c>
      <c r="AU421" s="213" t="s">
        <v>92</v>
      </c>
      <c r="AV421" s="14" t="s">
        <v>142</v>
      </c>
      <c r="AW421" s="14" t="s">
        <v>42</v>
      </c>
      <c r="AX421" s="14" t="s">
        <v>90</v>
      </c>
      <c r="AY421" s="213" t="s">
        <v>135</v>
      </c>
    </row>
    <row r="422" spans="1:65" s="2" customFormat="1" ht="44.25" customHeight="1">
      <c r="A422" s="36"/>
      <c r="B422" s="37"/>
      <c r="C422" s="172" t="s">
        <v>507</v>
      </c>
      <c r="D422" s="172" t="s">
        <v>138</v>
      </c>
      <c r="E422" s="173" t="s">
        <v>508</v>
      </c>
      <c r="F422" s="174" t="s">
        <v>509</v>
      </c>
      <c r="G422" s="175" t="s">
        <v>141</v>
      </c>
      <c r="H422" s="176">
        <v>22</v>
      </c>
      <c r="I422" s="177"/>
      <c r="J422" s="178">
        <f>ROUND(I422*H422,2)</f>
        <v>0</v>
      </c>
      <c r="K422" s="179"/>
      <c r="L422" s="41"/>
      <c r="M422" s="180" t="s">
        <v>44</v>
      </c>
      <c r="N422" s="181" t="s">
        <v>53</v>
      </c>
      <c r="O422" s="66"/>
      <c r="P422" s="182">
        <f>O422*H422</f>
        <v>0</v>
      </c>
      <c r="Q422" s="182">
        <v>0</v>
      </c>
      <c r="R422" s="182">
        <f>Q422*H422</f>
        <v>0</v>
      </c>
      <c r="S422" s="182">
        <v>2.5000000000000001E-2</v>
      </c>
      <c r="T422" s="183">
        <f>S422*H422</f>
        <v>0.55000000000000004</v>
      </c>
      <c r="U422" s="36"/>
      <c r="V422" s="36"/>
      <c r="W422" s="36"/>
      <c r="X422" s="36"/>
      <c r="Y422" s="36"/>
      <c r="Z422" s="36"/>
      <c r="AA422" s="36"/>
      <c r="AB422" s="36"/>
      <c r="AC422" s="36"/>
      <c r="AD422" s="36"/>
      <c r="AE422" s="36"/>
      <c r="AR422" s="184" t="s">
        <v>142</v>
      </c>
      <c r="AT422" s="184" t="s">
        <v>138</v>
      </c>
      <c r="AU422" s="184" t="s">
        <v>92</v>
      </c>
      <c r="AY422" s="18" t="s">
        <v>135</v>
      </c>
      <c r="BE422" s="185">
        <f>IF(N422="základní",J422,0)</f>
        <v>0</v>
      </c>
      <c r="BF422" s="185">
        <f>IF(N422="snížená",J422,0)</f>
        <v>0</v>
      </c>
      <c r="BG422" s="185">
        <f>IF(N422="zákl. přenesená",J422,0)</f>
        <v>0</v>
      </c>
      <c r="BH422" s="185">
        <f>IF(N422="sníž. přenesená",J422,0)</f>
        <v>0</v>
      </c>
      <c r="BI422" s="185">
        <f>IF(N422="nulová",J422,0)</f>
        <v>0</v>
      </c>
      <c r="BJ422" s="18" t="s">
        <v>90</v>
      </c>
      <c r="BK422" s="185">
        <f>ROUND(I422*H422,2)</f>
        <v>0</v>
      </c>
      <c r="BL422" s="18" t="s">
        <v>142</v>
      </c>
      <c r="BM422" s="184" t="s">
        <v>510</v>
      </c>
    </row>
    <row r="423" spans="1:65" s="2" customFormat="1" ht="11.25">
      <c r="A423" s="36"/>
      <c r="B423" s="37"/>
      <c r="C423" s="38"/>
      <c r="D423" s="186" t="s">
        <v>144</v>
      </c>
      <c r="E423" s="38"/>
      <c r="F423" s="187" t="s">
        <v>511</v>
      </c>
      <c r="G423" s="38"/>
      <c r="H423" s="38"/>
      <c r="I423" s="188"/>
      <c r="J423" s="38"/>
      <c r="K423" s="38"/>
      <c r="L423" s="41"/>
      <c r="M423" s="189"/>
      <c r="N423" s="190"/>
      <c r="O423" s="66"/>
      <c r="P423" s="66"/>
      <c r="Q423" s="66"/>
      <c r="R423" s="66"/>
      <c r="S423" s="66"/>
      <c r="T423" s="67"/>
      <c r="U423" s="36"/>
      <c r="V423" s="36"/>
      <c r="W423" s="36"/>
      <c r="X423" s="36"/>
      <c r="Y423" s="36"/>
      <c r="Z423" s="36"/>
      <c r="AA423" s="36"/>
      <c r="AB423" s="36"/>
      <c r="AC423" s="36"/>
      <c r="AD423" s="36"/>
      <c r="AE423" s="36"/>
      <c r="AT423" s="18" t="s">
        <v>144</v>
      </c>
      <c r="AU423" s="18" t="s">
        <v>92</v>
      </c>
    </row>
    <row r="424" spans="1:65" s="15" customFormat="1" ht="11.25">
      <c r="B424" s="214"/>
      <c r="C424" s="215"/>
      <c r="D424" s="193" t="s">
        <v>146</v>
      </c>
      <c r="E424" s="216" t="s">
        <v>44</v>
      </c>
      <c r="F424" s="217" t="s">
        <v>178</v>
      </c>
      <c r="G424" s="215"/>
      <c r="H424" s="216" t="s">
        <v>44</v>
      </c>
      <c r="I424" s="218"/>
      <c r="J424" s="215"/>
      <c r="K424" s="215"/>
      <c r="L424" s="219"/>
      <c r="M424" s="220"/>
      <c r="N424" s="221"/>
      <c r="O424" s="221"/>
      <c r="P424" s="221"/>
      <c r="Q424" s="221"/>
      <c r="R424" s="221"/>
      <c r="S424" s="221"/>
      <c r="T424" s="222"/>
      <c r="AT424" s="223" t="s">
        <v>146</v>
      </c>
      <c r="AU424" s="223" t="s">
        <v>92</v>
      </c>
      <c r="AV424" s="15" t="s">
        <v>90</v>
      </c>
      <c r="AW424" s="15" t="s">
        <v>42</v>
      </c>
      <c r="AX424" s="15" t="s">
        <v>82</v>
      </c>
      <c r="AY424" s="223" t="s">
        <v>135</v>
      </c>
    </row>
    <row r="425" spans="1:65" s="13" customFormat="1" ht="11.25">
      <c r="B425" s="191"/>
      <c r="C425" s="192"/>
      <c r="D425" s="193" t="s">
        <v>146</v>
      </c>
      <c r="E425" s="194" t="s">
        <v>44</v>
      </c>
      <c r="F425" s="195" t="s">
        <v>179</v>
      </c>
      <c r="G425" s="192"/>
      <c r="H425" s="196">
        <v>22</v>
      </c>
      <c r="I425" s="197"/>
      <c r="J425" s="192"/>
      <c r="K425" s="192"/>
      <c r="L425" s="198"/>
      <c r="M425" s="199"/>
      <c r="N425" s="200"/>
      <c r="O425" s="200"/>
      <c r="P425" s="200"/>
      <c r="Q425" s="200"/>
      <c r="R425" s="200"/>
      <c r="S425" s="200"/>
      <c r="T425" s="201"/>
      <c r="AT425" s="202" t="s">
        <v>146</v>
      </c>
      <c r="AU425" s="202" t="s">
        <v>92</v>
      </c>
      <c r="AV425" s="13" t="s">
        <v>92</v>
      </c>
      <c r="AW425" s="13" t="s">
        <v>42</v>
      </c>
      <c r="AX425" s="13" t="s">
        <v>82</v>
      </c>
      <c r="AY425" s="202" t="s">
        <v>135</v>
      </c>
    </row>
    <row r="426" spans="1:65" s="14" customFormat="1" ht="11.25">
      <c r="B426" s="203"/>
      <c r="C426" s="204"/>
      <c r="D426" s="193" t="s">
        <v>146</v>
      </c>
      <c r="E426" s="205" t="s">
        <v>44</v>
      </c>
      <c r="F426" s="206" t="s">
        <v>159</v>
      </c>
      <c r="G426" s="204"/>
      <c r="H426" s="207">
        <v>22</v>
      </c>
      <c r="I426" s="208"/>
      <c r="J426" s="204"/>
      <c r="K426" s="204"/>
      <c r="L426" s="209"/>
      <c r="M426" s="210"/>
      <c r="N426" s="211"/>
      <c r="O426" s="211"/>
      <c r="P426" s="211"/>
      <c r="Q426" s="211"/>
      <c r="R426" s="211"/>
      <c r="S426" s="211"/>
      <c r="T426" s="212"/>
      <c r="AT426" s="213" t="s">
        <v>146</v>
      </c>
      <c r="AU426" s="213" t="s">
        <v>92</v>
      </c>
      <c r="AV426" s="14" t="s">
        <v>142</v>
      </c>
      <c r="AW426" s="14" t="s">
        <v>42</v>
      </c>
      <c r="AX426" s="14" t="s">
        <v>90</v>
      </c>
      <c r="AY426" s="213" t="s">
        <v>135</v>
      </c>
    </row>
    <row r="427" spans="1:65" s="2" customFormat="1" ht="37.9" customHeight="1">
      <c r="A427" s="36"/>
      <c r="B427" s="37"/>
      <c r="C427" s="172" t="s">
        <v>512</v>
      </c>
      <c r="D427" s="172" t="s">
        <v>138</v>
      </c>
      <c r="E427" s="173" t="s">
        <v>513</v>
      </c>
      <c r="F427" s="174" t="s">
        <v>514</v>
      </c>
      <c r="G427" s="175" t="s">
        <v>515</v>
      </c>
      <c r="H427" s="176">
        <v>15</v>
      </c>
      <c r="I427" s="177"/>
      <c r="J427" s="178">
        <f>ROUND(I427*H427,2)</f>
        <v>0</v>
      </c>
      <c r="K427" s="179"/>
      <c r="L427" s="41"/>
      <c r="M427" s="180" t="s">
        <v>44</v>
      </c>
      <c r="N427" s="181" t="s">
        <v>53</v>
      </c>
      <c r="O427" s="66"/>
      <c r="P427" s="182">
        <f>O427*H427</f>
        <v>0</v>
      </c>
      <c r="Q427" s="182">
        <v>0</v>
      </c>
      <c r="R427" s="182">
        <f>Q427*H427</f>
        <v>0</v>
      </c>
      <c r="S427" s="182">
        <v>1.0999999999999999E-2</v>
      </c>
      <c r="T427" s="183">
        <f>S427*H427</f>
        <v>0.16499999999999998</v>
      </c>
      <c r="U427" s="36"/>
      <c r="V427" s="36"/>
      <c r="W427" s="36"/>
      <c r="X427" s="36"/>
      <c r="Y427" s="36"/>
      <c r="Z427" s="36"/>
      <c r="AA427" s="36"/>
      <c r="AB427" s="36"/>
      <c r="AC427" s="36"/>
      <c r="AD427" s="36"/>
      <c r="AE427" s="36"/>
      <c r="AR427" s="184" t="s">
        <v>142</v>
      </c>
      <c r="AT427" s="184" t="s">
        <v>138</v>
      </c>
      <c r="AU427" s="184" t="s">
        <v>92</v>
      </c>
      <c r="AY427" s="18" t="s">
        <v>135</v>
      </c>
      <c r="BE427" s="185">
        <f>IF(N427="základní",J427,0)</f>
        <v>0</v>
      </c>
      <c r="BF427" s="185">
        <f>IF(N427="snížená",J427,0)</f>
        <v>0</v>
      </c>
      <c r="BG427" s="185">
        <f>IF(N427="zákl. přenesená",J427,0)</f>
        <v>0</v>
      </c>
      <c r="BH427" s="185">
        <f>IF(N427="sníž. přenesená",J427,0)</f>
        <v>0</v>
      </c>
      <c r="BI427" s="185">
        <f>IF(N427="nulová",J427,0)</f>
        <v>0</v>
      </c>
      <c r="BJ427" s="18" t="s">
        <v>90</v>
      </c>
      <c r="BK427" s="185">
        <f>ROUND(I427*H427,2)</f>
        <v>0</v>
      </c>
      <c r="BL427" s="18" t="s">
        <v>142</v>
      </c>
      <c r="BM427" s="184" t="s">
        <v>516</v>
      </c>
    </row>
    <row r="428" spans="1:65" s="2" customFormat="1" ht="11.25">
      <c r="A428" s="36"/>
      <c r="B428" s="37"/>
      <c r="C428" s="38"/>
      <c r="D428" s="186" t="s">
        <v>144</v>
      </c>
      <c r="E428" s="38"/>
      <c r="F428" s="187" t="s">
        <v>517</v>
      </c>
      <c r="G428" s="38"/>
      <c r="H428" s="38"/>
      <c r="I428" s="188"/>
      <c r="J428" s="38"/>
      <c r="K428" s="38"/>
      <c r="L428" s="41"/>
      <c r="M428" s="189"/>
      <c r="N428" s="190"/>
      <c r="O428" s="66"/>
      <c r="P428" s="66"/>
      <c r="Q428" s="66"/>
      <c r="R428" s="66"/>
      <c r="S428" s="66"/>
      <c r="T428" s="67"/>
      <c r="U428" s="36"/>
      <c r="V428" s="36"/>
      <c r="W428" s="36"/>
      <c r="X428" s="36"/>
      <c r="Y428" s="36"/>
      <c r="Z428" s="36"/>
      <c r="AA428" s="36"/>
      <c r="AB428" s="36"/>
      <c r="AC428" s="36"/>
      <c r="AD428" s="36"/>
      <c r="AE428" s="36"/>
      <c r="AT428" s="18" t="s">
        <v>144</v>
      </c>
      <c r="AU428" s="18" t="s">
        <v>92</v>
      </c>
    </row>
    <row r="429" spans="1:65" s="13" customFormat="1" ht="11.25">
      <c r="B429" s="191"/>
      <c r="C429" s="192"/>
      <c r="D429" s="193" t="s">
        <v>146</v>
      </c>
      <c r="E429" s="194" t="s">
        <v>44</v>
      </c>
      <c r="F429" s="195" t="s">
        <v>518</v>
      </c>
      <c r="G429" s="192"/>
      <c r="H429" s="196">
        <v>15</v>
      </c>
      <c r="I429" s="197"/>
      <c r="J429" s="192"/>
      <c r="K429" s="192"/>
      <c r="L429" s="198"/>
      <c r="M429" s="199"/>
      <c r="N429" s="200"/>
      <c r="O429" s="200"/>
      <c r="P429" s="200"/>
      <c r="Q429" s="200"/>
      <c r="R429" s="200"/>
      <c r="S429" s="200"/>
      <c r="T429" s="201"/>
      <c r="AT429" s="202" t="s">
        <v>146</v>
      </c>
      <c r="AU429" s="202" t="s">
        <v>92</v>
      </c>
      <c r="AV429" s="13" t="s">
        <v>92</v>
      </c>
      <c r="AW429" s="13" t="s">
        <v>42</v>
      </c>
      <c r="AX429" s="13" t="s">
        <v>82</v>
      </c>
      <c r="AY429" s="202" t="s">
        <v>135</v>
      </c>
    </row>
    <row r="430" spans="1:65" s="14" customFormat="1" ht="11.25">
      <c r="B430" s="203"/>
      <c r="C430" s="204"/>
      <c r="D430" s="193" t="s">
        <v>146</v>
      </c>
      <c r="E430" s="205" t="s">
        <v>44</v>
      </c>
      <c r="F430" s="206" t="s">
        <v>159</v>
      </c>
      <c r="G430" s="204"/>
      <c r="H430" s="207">
        <v>15</v>
      </c>
      <c r="I430" s="208"/>
      <c r="J430" s="204"/>
      <c r="K430" s="204"/>
      <c r="L430" s="209"/>
      <c r="M430" s="210"/>
      <c r="N430" s="211"/>
      <c r="O430" s="211"/>
      <c r="P430" s="211"/>
      <c r="Q430" s="211"/>
      <c r="R430" s="211"/>
      <c r="S430" s="211"/>
      <c r="T430" s="212"/>
      <c r="AT430" s="213" t="s">
        <v>146</v>
      </c>
      <c r="AU430" s="213" t="s">
        <v>92</v>
      </c>
      <c r="AV430" s="14" t="s">
        <v>142</v>
      </c>
      <c r="AW430" s="14" t="s">
        <v>42</v>
      </c>
      <c r="AX430" s="14" t="s">
        <v>90</v>
      </c>
      <c r="AY430" s="213" t="s">
        <v>135</v>
      </c>
    </row>
    <row r="431" spans="1:65" s="2" customFormat="1" ht="24.2" customHeight="1">
      <c r="A431" s="36"/>
      <c r="B431" s="37"/>
      <c r="C431" s="172" t="s">
        <v>519</v>
      </c>
      <c r="D431" s="172" t="s">
        <v>138</v>
      </c>
      <c r="E431" s="173" t="s">
        <v>520</v>
      </c>
      <c r="F431" s="174" t="s">
        <v>521</v>
      </c>
      <c r="G431" s="175" t="s">
        <v>515</v>
      </c>
      <c r="H431" s="176">
        <v>52.8</v>
      </c>
      <c r="I431" s="177"/>
      <c r="J431" s="178">
        <f>ROUND(I431*H431,2)</f>
        <v>0</v>
      </c>
      <c r="K431" s="179"/>
      <c r="L431" s="41"/>
      <c r="M431" s="180" t="s">
        <v>44</v>
      </c>
      <c r="N431" s="181" t="s">
        <v>53</v>
      </c>
      <c r="O431" s="66"/>
      <c r="P431" s="182">
        <f>O431*H431</f>
        <v>0</v>
      </c>
      <c r="Q431" s="182">
        <v>0</v>
      </c>
      <c r="R431" s="182">
        <f>Q431*H431</f>
        <v>0</v>
      </c>
      <c r="S431" s="182">
        <v>0</v>
      </c>
      <c r="T431" s="183">
        <f>S431*H431</f>
        <v>0</v>
      </c>
      <c r="U431" s="36"/>
      <c r="V431" s="36"/>
      <c r="W431" s="36"/>
      <c r="X431" s="36"/>
      <c r="Y431" s="36"/>
      <c r="Z431" s="36"/>
      <c r="AA431" s="36"/>
      <c r="AB431" s="36"/>
      <c r="AC431" s="36"/>
      <c r="AD431" s="36"/>
      <c r="AE431" s="36"/>
      <c r="AR431" s="184" t="s">
        <v>142</v>
      </c>
      <c r="AT431" s="184" t="s">
        <v>138</v>
      </c>
      <c r="AU431" s="184" t="s">
        <v>92</v>
      </c>
      <c r="AY431" s="18" t="s">
        <v>135</v>
      </c>
      <c r="BE431" s="185">
        <f>IF(N431="základní",J431,0)</f>
        <v>0</v>
      </c>
      <c r="BF431" s="185">
        <f>IF(N431="snížená",J431,0)</f>
        <v>0</v>
      </c>
      <c r="BG431" s="185">
        <f>IF(N431="zákl. přenesená",J431,0)</f>
        <v>0</v>
      </c>
      <c r="BH431" s="185">
        <f>IF(N431="sníž. přenesená",J431,0)</f>
        <v>0</v>
      </c>
      <c r="BI431" s="185">
        <f>IF(N431="nulová",J431,0)</f>
        <v>0</v>
      </c>
      <c r="BJ431" s="18" t="s">
        <v>90</v>
      </c>
      <c r="BK431" s="185">
        <f>ROUND(I431*H431,2)</f>
        <v>0</v>
      </c>
      <c r="BL431" s="18" t="s">
        <v>142</v>
      </c>
      <c r="BM431" s="184" t="s">
        <v>522</v>
      </c>
    </row>
    <row r="432" spans="1:65" s="2" customFormat="1" ht="11.25">
      <c r="A432" s="36"/>
      <c r="B432" s="37"/>
      <c r="C432" s="38"/>
      <c r="D432" s="186" t="s">
        <v>144</v>
      </c>
      <c r="E432" s="38"/>
      <c r="F432" s="187" t="s">
        <v>523</v>
      </c>
      <c r="G432" s="38"/>
      <c r="H432" s="38"/>
      <c r="I432" s="188"/>
      <c r="J432" s="38"/>
      <c r="K432" s="38"/>
      <c r="L432" s="41"/>
      <c r="M432" s="189"/>
      <c r="N432" s="190"/>
      <c r="O432" s="66"/>
      <c r="P432" s="66"/>
      <c r="Q432" s="66"/>
      <c r="R432" s="66"/>
      <c r="S432" s="66"/>
      <c r="T432" s="67"/>
      <c r="U432" s="36"/>
      <c r="V432" s="36"/>
      <c r="W432" s="36"/>
      <c r="X432" s="36"/>
      <c r="Y432" s="36"/>
      <c r="Z432" s="36"/>
      <c r="AA432" s="36"/>
      <c r="AB432" s="36"/>
      <c r="AC432" s="36"/>
      <c r="AD432" s="36"/>
      <c r="AE432" s="36"/>
      <c r="AT432" s="18" t="s">
        <v>144</v>
      </c>
      <c r="AU432" s="18" t="s">
        <v>92</v>
      </c>
    </row>
    <row r="433" spans="1:65" s="13" customFormat="1" ht="11.25">
      <c r="B433" s="191"/>
      <c r="C433" s="192"/>
      <c r="D433" s="193" t="s">
        <v>146</v>
      </c>
      <c r="E433" s="194" t="s">
        <v>44</v>
      </c>
      <c r="F433" s="195" t="s">
        <v>524</v>
      </c>
      <c r="G433" s="192"/>
      <c r="H433" s="196">
        <v>14.2</v>
      </c>
      <c r="I433" s="197"/>
      <c r="J433" s="192"/>
      <c r="K433" s="192"/>
      <c r="L433" s="198"/>
      <c r="M433" s="199"/>
      <c r="N433" s="200"/>
      <c r="O433" s="200"/>
      <c r="P433" s="200"/>
      <c r="Q433" s="200"/>
      <c r="R433" s="200"/>
      <c r="S433" s="200"/>
      <c r="T433" s="201"/>
      <c r="AT433" s="202" t="s">
        <v>146</v>
      </c>
      <c r="AU433" s="202" t="s">
        <v>92</v>
      </c>
      <c r="AV433" s="13" t="s">
        <v>92</v>
      </c>
      <c r="AW433" s="13" t="s">
        <v>42</v>
      </c>
      <c r="AX433" s="13" t="s">
        <v>82</v>
      </c>
      <c r="AY433" s="202" t="s">
        <v>135</v>
      </c>
    </row>
    <row r="434" spans="1:65" s="13" customFormat="1" ht="11.25">
      <c r="B434" s="191"/>
      <c r="C434" s="192"/>
      <c r="D434" s="193" t="s">
        <v>146</v>
      </c>
      <c r="E434" s="194" t="s">
        <v>44</v>
      </c>
      <c r="F434" s="195" t="s">
        <v>525</v>
      </c>
      <c r="G434" s="192"/>
      <c r="H434" s="196">
        <v>10.4</v>
      </c>
      <c r="I434" s="197"/>
      <c r="J434" s="192"/>
      <c r="K434" s="192"/>
      <c r="L434" s="198"/>
      <c r="M434" s="199"/>
      <c r="N434" s="200"/>
      <c r="O434" s="200"/>
      <c r="P434" s="200"/>
      <c r="Q434" s="200"/>
      <c r="R434" s="200"/>
      <c r="S434" s="200"/>
      <c r="T434" s="201"/>
      <c r="AT434" s="202" t="s">
        <v>146</v>
      </c>
      <c r="AU434" s="202" t="s">
        <v>92</v>
      </c>
      <c r="AV434" s="13" t="s">
        <v>92</v>
      </c>
      <c r="AW434" s="13" t="s">
        <v>42</v>
      </c>
      <c r="AX434" s="13" t="s">
        <v>82</v>
      </c>
      <c r="AY434" s="202" t="s">
        <v>135</v>
      </c>
    </row>
    <row r="435" spans="1:65" s="13" customFormat="1" ht="11.25">
      <c r="B435" s="191"/>
      <c r="C435" s="192"/>
      <c r="D435" s="193" t="s">
        <v>146</v>
      </c>
      <c r="E435" s="194" t="s">
        <v>44</v>
      </c>
      <c r="F435" s="195" t="s">
        <v>526</v>
      </c>
      <c r="G435" s="192"/>
      <c r="H435" s="196">
        <v>3.7</v>
      </c>
      <c r="I435" s="197"/>
      <c r="J435" s="192"/>
      <c r="K435" s="192"/>
      <c r="L435" s="198"/>
      <c r="M435" s="199"/>
      <c r="N435" s="200"/>
      <c r="O435" s="200"/>
      <c r="P435" s="200"/>
      <c r="Q435" s="200"/>
      <c r="R435" s="200"/>
      <c r="S435" s="200"/>
      <c r="T435" s="201"/>
      <c r="AT435" s="202" t="s">
        <v>146</v>
      </c>
      <c r="AU435" s="202" t="s">
        <v>92</v>
      </c>
      <c r="AV435" s="13" t="s">
        <v>92</v>
      </c>
      <c r="AW435" s="13" t="s">
        <v>42</v>
      </c>
      <c r="AX435" s="13" t="s">
        <v>82</v>
      </c>
      <c r="AY435" s="202" t="s">
        <v>135</v>
      </c>
    </row>
    <row r="436" spans="1:65" s="13" customFormat="1" ht="11.25">
      <c r="B436" s="191"/>
      <c r="C436" s="192"/>
      <c r="D436" s="193" t="s">
        <v>146</v>
      </c>
      <c r="E436" s="194" t="s">
        <v>44</v>
      </c>
      <c r="F436" s="195" t="s">
        <v>527</v>
      </c>
      <c r="G436" s="192"/>
      <c r="H436" s="196">
        <v>3.7</v>
      </c>
      <c r="I436" s="197"/>
      <c r="J436" s="192"/>
      <c r="K436" s="192"/>
      <c r="L436" s="198"/>
      <c r="M436" s="199"/>
      <c r="N436" s="200"/>
      <c r="O436" s="200"/>
      <c r="P436" s="200"/>
      <c r="Q436" s="200"/>
      <c r="R436" s="200"/>
      <c r="S436" s="200"/>
      <c r="T436" s="201"/>
      <c r="AT436" s="202" t="s">
        <v>146</v>
      </c>
      <c r="AU436" s="202" t="s">
        <v>92</v>
      </c>
      <c r="AV436" s="13" t="s">
        <v>92</v>
      </c>
      <c r="AW436" s="13" t="s">
        <v>42</v>
      </c>
      <c r="AX436" s="13" t="s">
        <v>82</v>
      </c>
      <c r="AY436" s="202" t="s">
        <v>135</v>
      </c>
    </row>
    <row r="437" spans="1:65" s="13" customFormat="1" ht="11.25">
      <c r="B437" s="191"/>
      <c r="C437" s="192"/>
      <c r="D437" s="193" t="s">
        <v>146</v>
      </c>
      <c r="E437" s="194" t="s">
        <v>44</v>
      </c>
      <c r="F437" s="195" t="s">
        <v>528</v>
      </c>
      <c r="G437" s="192"/>
      <c r="H437" s="196">
        <v>3.7</v>
      </c>
      <c r="I437" s="197"/>
      <c r="J437" s="192"/>
      <c r="K437" s="192"/>
      <c r="L437" s="198"/>
      <c r="M437" s="199"/>
      <c r="N437" s="200"/>
      <c r="O437" s="200"/>
      <c r="P437" s="200"/>
      <c r="Q437" s="200"/>
      <c r="R437" s="200"/>
      <c r="S437" s="200"/>
      <c r="T437" s="201"/>
      <c r="AT437" s="202" t="s">
        <v>146</v>
      </c>
      <c r="AU437" s="202" t="s">
        <v>92</v>
      </c>
      <c r="AV437" s="13" t="s">
        <v>92</v>
      </c>
      <c r="AW437" s="13" t="s">
        <v>42</v>
      </c>
      <c r="AX437" s="13" t="s">
        <v>82</v>
      </c>
      <c r="AY437" s="202" t="s">
        <v>135</v>
      </c>
    </row>
    <row r="438" spans="1:65" s="13" customFormat="1" ht="11.25">
      <c r="B438" s="191"/>
      <c r="C438" s="192"/>
      <c r="D438" s="193" t="s">
        <v>146</v>
      </c>
      <c r="E438" s="194" t="s">
        <v>44</v>
      </c>
      <c r="F438" s="195" t="s">
        <v>529</v>
      </c>
      <c r="G438" s="192"/>
      <c r="H438" s="196">
        <v>3.7</v>
      </c>
      <c r="I438" s="197"/>
      <c r="J438" s="192"/>
      <c r="K438" s="192"/>
      <c r="L438" s="198"/>
      <c r="M438" s="199"/>
      <c r="N438" s="200"/>
      <c r="O438" s="200"/>
      <c r="P438" s="200"/>
      <c r="Q438" s="200"/>
      <c r="R438" s="200"/>
      <c r="S438" s="200"/>
      <c r="T438" s="201"/>
      <c r="AT438" s="202" t="s">
        <v>146</v>
      </c>
      <c r="AU438" s="202" t="s">
        <v>92</v>
      </c>
      <c r="AV438" s="13" t="s">
        <v>92</v>
      </c>
      <c r="AW438" s="13" t="s">
        <v>42</v>
      </c>
      <c r="AX438" s="13" t="s">
        <v>82</v>
      </c>
      <c r="AY438" s="202" t="s">
        <v>135</v>
      </c>
    </row>
    <row r="439" spans="1:65" s="13" customFormat="1" ht="11.25">
      <c r="B439" s="191"/>
      <c r="C439" s="192"/>
      <c r="D439" s="193" t="s">
        <v>146</v>
      </c>
      <c r="E439" s="194" t="s">
        <v>44</v>
      </c>
      <c r="F439" s="195" t="s">
        <v>530</v>
      </c>
      <c r="G439" s="192"/>
      <c r="H439" s="196">
        <v>3.7</v>
      </c>
      <c r="I439" s="197"/>
      <c r="J439" s="192"/>
      <c r="K439" s="192"/>
      <c r="L439" s="198"/>
      <c r="M439" s="199"/>
      <c r="N439" s="200"/>
      <c r="O439" s="200"/>
      <c r="P439" s="200"/>
      <c r="Q439" s="200"/>
      <c r="R439" s="200"/>
      <c r="S439" s="200"/>
      <c r="T439" s="201"/>
      <c r="AT439" s="202" t="s">
        <v>146</v>
      </c>
      <c r="AU439" s="202" t="s">
        <v>92</v>
      </c>
      <c r="AV439" s="13" t="s">
        <v>92</v>
      </c>
      <c r="AW439" s="13" t="s">
        <v>42</v>
      </c>
      <c r="AX439" s="13" t="s">
        <v>82</v>
      </c>
      <c r="AY439" s="202" t="s">
        <v>135</v>
      </c>
    </row>
    <row r="440" spans="1:65" s="13" customFormat="1" ht="11.25">
      <c r="B440" s="191"/>
      <c r="C440" s="192"/>
      <c r="D440" s="193" t="s">
        <v>146</v>
      </c>
      <c r="E440" s="194" t="s">
        <v>44</v>
      </c>
      <c r="F440" s="195" t="s">
        <v>531</v>
      </c>
      <c r="G440" s="192"/>
      <c r="H440" s="196">
        <v>1</v>
      </c>
      <c r="I440" s="197"/>
      <c r="J440" s="192"/>
      <c r="K440" s="192"/>
      <c r="L440" s="198"/>
      <c r="M440" s="199"/>
      <c r="N440" s="200"/>
      <c r="O440" s="200"/>
      <c r="P440" s="200"/>
      <c r="Q440" s="200"/>
      <c r="R440" s="200"/>
      <c r="S440" s="200"/>
      <c r="T440" s="201"/>
      <c r="AT440" s="202" t="s">
        <v>146</v>
      </c>
      <c r="AU440" s="202" t="s">
        <v>92</v>
      </c>
      <c r="AV440" s="13" t="s">
        <v>92</v>
      </c>
      <c r="AW440" s="13" t="s">
        <v>42</v>
      </c>
      <c r="AX440" s="13" t="s">
        <v>82</v>
      </c>
      <c r="AY440" s="202" t="s">
        <v>135</v>
      </c>
    </row>
    <row r="441" spans="1:65" s="13" customFormat="1" ht="11.25">
      <c r="B441" s="191"/>
      <c r="C441" s="192"/>
      <c r="D441" s="193" t="s">
        <v>146</v>
      </c>
      <c r="E441" s="194" t="s">
        <v>44</v>
      </c>
      <c r="F441" s="195" t="s">
        <v>532</v>
      </c>
      <c r="G441" s="192"/>
      <c r="H441" s="196">
        <v>5</v>
      </c>
      <c r="I441" s="197"/>
      <c r="J441" s="192"/>
      <c r="K441" s="192"/>
      <c r="L441" s="198"/>
      <c r="M441" s="199"/>
      <c r="N441" s="200"/>
      <c r="O441" s="200"/>
      <c r="P441" s="200"/>
      <c r="Q441" s="200"/>
      <c r="R441" s="200"/>
      <c r="S441" s="200"/>
      <c r="T441" s="201"/>
      <c r="AT441" s="202" t="s">
        <v>146</v>
      </c>
      <c r="AU441" s="202" t="s">
        <v>92</v>
      </c>
      <c r="AV441" s="13" t="s">
        <v>92</v>
      </c>
      <c r="AW441" s="13" t="s">
        <v>42</v>
      </c>
      <c r="AX441" s="13" t="s">
        <v>82</v>
      </c>
      <c r="AY441" s="202" t="s">
        <v>135</v>
      </c>
    </row>
    <row r="442" spans="1:65" s="13" customFormat="1" ht="11.25">
      <c r="B442" s="191"/>
      <c r="C442" s="192"/>
      <c r="D442" s="193" t="s">
        <v>146</v>
      </c>
      <c r="E442" s="194" t="s">
        <v>44</v>
      </c>
      <c r="F442" s="195" t="s">
        <v>533</v>
      </c>
      <c r="G442" s="192"/>
      <c r="H442" s="196">
        <v>3.7</v>
      </c>
      <c r="I442" s="197"/>
      <c r="J442" s="192"/>
      <c r="K442" s="192"/>
      <c r="L442" s="198"/>
      <c r="M442" s="199"/>
      <c r="N442" s="200"/>
      <c r="O442" s="200"/>
      <c r="P442" s="200"/>
      <c r="Q442" s="200"/>
      <c r="R442" s="200"/>
      <c r="S442" s="200"/>
      <c r="T442" s="201"/>
      <c r="AT442" s="202" t="s">
        <v>146</v>
      </c>
      <c r="AU442" s="202" t="s">
        <v>92</v>
      </c>
      <c r="AV442" s="13" t="s">
        <v>92</v>
      </c>
      <c r="AW442" s="13" t="s">
        <v>42</v>
      </c>
      <c r="AX442" s="13" t="s">
        <v>82</v>
      </c>
      <c r="AY442" s="202" t="s">
        <v>135</v>
      </c>
    </row>
    <row r="443" spans="1:65" s="14" customFormat="1" ht="11.25">
      <c r="B443" s="203"/>
      <c r="C443" s="204"/>
      <c r="D443" s="193" t="s">
        <v>146</v>
      </c>
      <c r="E443" s="205" t="s">
        <v>44</v>
      </c>
      <c r="F443" s="206" t="s">
        <v>159</v>
      </c>
      <c r="G443" s="204"/>
      <c r="H443" s="207">
        <v>52.8</v>
      </c>
      <c r="I443" s="208"/>
      <c r="J443" s="204"/>
      <c r="K443" s="204"/>
      <c r="L443" s="209"/>
      <c r="M443" s="210"/>
      <c r="N443" s="211"/>
      <c r="O443" s="211"/>
      <c r="P443" s="211"/>
      <c r="Q443" s="211"/>
      <c r="R443" s="211"/>
      <c r="S443" s="211"/>
      <c r="T443" s="212"/>
      <c r="AT443" s="213" t="s">
        <v>146</v>
      </c>
      <c r="AU443" s="213" t="s">
        <v>92</v>
      </c>
      <c r="AV443" s="14" t="s">
        <v>142</v>
      </c>
      <c r="AW443" s="14" t="s">
        <v>42</v>
      </c>
      <c r="AX443" s="14" t="s">
        <v>90</v>
      </c>
      <c r="AY443" s="213" t="s">
        <v>135</v>
      </c>
    </row>
    <row r="444" spans="1:65" s="2" customFormat="1" ht="33" customHeight="1">
      <c r="A444" s="36"/>
      <c r="B444" s="37"/>
      <c r="C444" s="172" t="s">
        <v>534</v>
      </c>
      <c r="D444" s="172" t="s">
        <v>138</v>
      </c>
      <c r="E444" s="173" t="s">
        <v>535</v>
      </c>
      <c r="F444" s="174" t="s">
        <v>536</v>
      </c>
      <c r="G444" s="175" t="s">
        <v>168</v>
      </c>
      <c r="H444" s="176">
        <v>377.28</v>
      </c>
      <c r="I444" s="177"/>
      <c r="J444" s="178">
        <f>ROUND(I444*H444,2)</f>
        <v>0</v>
      </c>
      <c r="K444" s="179"/>
      <c r="L444" s="41"/>
      <c r="M444" s="180" t="s">
        <v>44</v>
      </c>
      <c r="N444" s="181" t="s">
        <v>53</v>
      </c>
      <c r="O444" s="66"/>
      <c r="P444" s="182">
        <f>O444*H444</f>
        <v>0</v>
      </c>
      <c r="Q444" s="182">
        <v>0</v>
      </c>
      <c r="R444" s="182">
        <f>Q444*H444</f>
        <v>0</v>
      </c>
      <c r="S444" s="182">
        <v>4.0000000000000001E-3</v>
      </c>
      <c r="T444" s="183">
        <f>S444*H444</f>
        <v>1.50912</v>
      </c>
      <c r="U444" s="36"/>
      <c r="V444" s="36"/>
      <c r="W444" s="36"/>
      <c r="X444" s="36"/>
      <c r="Y444" s="36"/>
      <c r="Z444" s="36"/>
      <c r="AA444" s="36"/>
      <c r="AB444" s="36"/>
      <c r="AC444" s="36"/>
      <c r="AD444" s="36"/>
      <c r="AE444" s="36"/>
      <c r="AR444" s="184" t="s">
        <v>142</v>
      </c>
      <c r="AT444" s="184" t="s">
        <v>138</v>
      </c>
      <c r="AU444" s="184" t="s">
        <v>92</v>
      </c>
      <c r="AY444" s="18" t="s">
        <v>135</v>
      </c>
      <c r="BE444" s="185">
        <f>IF(N444="základní",J444,0)</f>
        <v>0</v>
      </c>
      <c r="BF444" s="185">
        <f>IF(N444="snížená",J444,0)</f>
        <v>0</v>
      </c>
      <c r="BG444" s="185">
        <f>IF(N444="zákl. přenesená",J444,0)</f>
        <v>0</v>
      </c>
      <c r="BH444" s="185">
        <f>IF(N444="sníž. přenesená",J444,0)</f>
        <v>0</v>
      </c>
      <c r="BI444" s="185">
        <f>IF(N444="nulová",J444,0)</f>
        <v>0</v>
      </c>
      <c r="BJ444" s="18" t="s">
        <v>90</v>
      </c>
      <c r="BK444" s="185">
        <f>ROUND(I444*H444,2)</f>
        <v>0</v>
      </c>
      <c r="BL444" s="18" t="s">
        <v>142</v>
      </c>
      <c r="BM444" s="184" t="s">
        <v>537</v>
      </c>
    </row>
    <row r="445" spans="1:65" s="2" customFormat="1" ht="11.25">
      <c r="A445" s="36"/>
      <c r="B445" s="37"/>
      <c r="C445" s="38"/>
      <c r="D445" s="186" t="s">
        <v>144</v>
      </c>
      <c r="E445" s="38"/>
      <c r="F445" s="187" t="s">
        <v>538</v>
      </c>
      <c r="G445" s="38"/>
      <c r="H445" s="38"/>
      <c r="I445" s="188"/>
      <c r="J445" s="38"/>
      <c r="K445" s="38"/>
      <c r="L445" s="41"/>
      <c r="M445" s="189"/>
      <c r="N445" s="190"/>
      <c r="O445" s="66"/>
      <c r="P445" s="66"/>
      <c r="Q445" s="66"/>
      <c r="R445" s="66"/>
      <c r="S445" s="66"/>
      <c r="T445" s="67"/>
      <c r="U445" s="36"/>
      <c r="V445" s="36"/>
      <c r="W445" s="36"/>
      <c r="X445" s="36"/>
      <c r="Y445" s="36"/>
      <c r="Z445" s="36"/>
      <c r="AA445" s="36"/>
      <c r="AB445" s="36"/>
      <c r="AC445" s="36"/>
      <c r="AD445" s="36"/>
      <c r="AE445" s="36"/>
      <c r="AT445" s="18" t="s">
        <v>144</v>
      </c>
      <c r="AU445" s="18" t="s">
        <v>92</v>
      </c>
    </row>
    <row r="446" spans="1:65" s="2" customFormat="1" ht="24.2" customHeight="1">
      <c r="A446" s="36"/>
      <c r="B446" s="37"/>
      <c r="C446" s="172" t="s">
        <v>539</v>
      </c>
      <c r="D446" s="172" t="s">
        <v>138</v>
      </c>
      <c r="E446" s="173" t="s">
        <v>540</v>
      </c>
      <c r="F446" s="174" t="s">
        <v>541</v>
      </c>
      <c r="G446" s="175" t="s">
        <v>168</v>
      </c>
      <c r="H446" s="176">
        <v>1321.385</v>
      </c>
      <c r="I446" s="177"/>
      <c r="J446" s="178">
        <f>ROUND(I446*H446,2)</f>
        <v>0</v>
      </c>
      <c r="K446" s="179"/>
      <c r="L446" s="41"/>
      <c r="M446" s="180" t="s">
        <v>44</v>
      </c>
      <c r="N446" s="181" t="s">
        <v>53</v>
      </c>
      <c r="O446" s="66"/>
      <c r="P446" s="182">
        <f>O446*H446</f>
        <v>0</v>
      </c>
      <c r="Q446" s="182">
        <v>0</v>
      </c>
      <c r="R446" s="182">
        <f>Q446*H446</f>
        <v>0</v>
      </c>
      <c r="S446" s="182">
        <v>4.0000000000000001E-3</v>
      </c>
      <c r="T446" s="183">
        <f>S446*H446</f>
        <v>5.2855400000000001</v>
      </c>
      <c r="U446" s="36"/>
      <c r="V446" s="36"/>
      <c r="W446" s="36"/>
      <c r="X446" s="36"/>
      <c r="Y446" s="36"/>
      <c r="Z446" s="36"/>
      <c r="AA446" s="36"/>
      <c r="AB446" s="36"/>
      <c r="AC446" s="36"/>
      <c r="AD446" s="36"/>
      <c r="AE446" s="36"/>
      <c r="AR446" s="184" t="s">
        <v>142</v>
      </c>
      <c r="AT446" s="184" t="s">
        <v>138</v>
      </c>
      <c r="AU446" s="184" t="s">
        <v>92</v>
      </c>
      <c r="AY446" s="18" t="s">
        <v>135</v>
      </c>
      <c r="BE446" s="185">
        <f>IF(N446="základní",J446,0)</f>
        <v>0</v>
      </c>
      <c r="BF446" s="185">
        <f>IF(N446="snížená",J446,0)</f>
        <v>0</v>
      </c>
      <c r="BG446" s="185">
        <f>IF(N446="zákl. přenesená",J446,0)</f>
        <v>0</v>
      </c>
      <c r="BH446" s="185">
        <f>IF(N446="sníž. přenesená",J446,0)</f>
        <v>0</v>
      </c>
      <c r="BI446" s="185">
        <f>IF(N446="nulová",J446,0)</f>
        <v>0</v>
      </c>
      <c r="BJ446" s="18" t="s">
        <v>90</v>
      </c>
      <c r="BK446" s="185">
        <f>ROUND(I446*H446,2)</f>
        <v>0</v>
      </c>
      <c r="BL446" s="18" t="s">
        <v>142</v>
      </c>
      <c r="BM446" s="184" t="s">
        <v>542</v>
      </c>
    </row>
    <row r="447" spans="1:65" s="2" customFormat="1" ht="11.25">
      <c r="A447" s="36"/>
      <c r="B447" s="37"/>
      <c r="C447" s="38"/>
      <c r="D447" s="186" t="s">
        <v>144</v>
      </c>
      <c r="E447" s="38"/>
      <c r="F447" s="187" t="s">
        <v>543</v>
      </c>
      <c r="G447" s="38"/>
      <c r="H447" s="38"/>
      <c r="I447" s="188"/>
      <c r="J447" s="38"/>
      <c r="K447" s="38"/>
      <c r="L447" s="41"/>
      <c r="M447" s="189"/>
      <c r="N447" s="190"/>
      <c r="O447" s="66"/>
      <c r="P447" s="66"/>
      <c r="Q447" s="66"/>
      <c r="R447" s="66"/>
      <c r="S447" s="66"/>
      <c r="T447" s="67"/>
      <c r="U447" s="36"/>
      <c r="V447" s="36"/>
      <c r="W447" s="36"/>
      <c r="X447" s="36"/>
      <c r="Y447" s="36"/>
      <c r="Z447" s="36"/>
      <c r="AA447" s="36"/>
      <c r="AB447" s="36"/>
      <c r="AC447" s="36"/>
      <c r="AD447" s="36"/>
      <c r="AE447" s="36"/>
      <c r="AT447" s="18" t="s">
        <v>144</v>
      </c>
      <c r="AU447" s="18" t="s">
        <v>92</v>
      </c>
    </row>
    <row r="448" spans="1:65" s="2" customFormat="1" ht="24.2" customHeight="1">
      <c r="A448" s="36"/>
      <c r="B448" s="37"/>
      <c r="C448" s="172" t="s">
        <v>544</v>
      </c>
      <c r="D448" s="172" t="s">
        <v>138</v>
      </c>
      <c r="E448" s="173" t="s">
        <v>545</v>
      </c>
      <c r="F448" s="174" t="s">
        <v>546</v>
      </c>
      <c r="G448" s="175" t="s">
        <v>168</v>
      </c>
      <c r="H448" s="176">
        <v>75.001000000000005</v>
      </c>
      <c r="I448" s="177"/>
      <c r="J448" s="178">
        <f>ROUND(I448*H448,2)</f>
        <v>0</v>
      </c>
      <c r="K448" s="179"/>
      <c r="L448" s="41"/>
      <c r="M448" s="180" t="s">
        <v>44</v>
      </c>
      <c r="N448" s="181" t="s">
        <v>53</v>
      </c>
      <c r="O448" s="66"/>
      <c r="P448" s="182">
        <f>O448*H448</f>
        <v>0</v>
      </c>
      <c r="Q448" s="182">
        <v>0</v>
      </c>
      <c r="R448" s="182">
        <f>Q448*H448</f>
        <v>0</v>
      </c>
      <c r="S448" s="182">
        <v>6.0999999999999999E-2</v>
      </c>
      <c r="T448" s="183">
        <f>S448*H448</f>
        <v>4.5750609999999998</v>
      </c>
      <c r="U448" s="36"/>
      <c r="V448" s="36"/>
      <c r="W448" s="36"/>
      <c r="X448" s="36"/>
      <c r="Y448" s="36"/>
      <c r="Z448" s="36"/>
      <c r="AA448" s="36"/>
      <c r="AB448" s="36"/>
      <c r="AC448" s="36"/>
      <c r="AD448" s="36"/>
      <c r="AE448" s="36"/>
      <c r="AR448" s="184" t="s">
        <v>142</v>
      </c>
      <c r="AT448" s="184" t="s">
        <v>138</v>
      </c>
      <c r="AU448" s="184" t="s">
        <v>92</v>
      </c>
      <c r="AY448" s="18" t="s">
        <v>135</v>
      </c>
      <c r="BE448" s="185">
        <f>IF(N448="základní",J448,0)</f>
        <v>0</v>
      </c>
      <c r="BF448" s="185">
        <f>IF(N448="snížená",J448,0)</f>
        <v>0</v>
      </c>
      <c r="BG448" s="185">
        <f>IF(N448="zákl. přenesená",J448,0)</f>
        <v>0</v>
      </c>
      <c r="BH448" s="185">
        <f>IF(N448="sníž. přenesená",J448,0)</f>
        <v>0</v>
      </c>
      <c r="BI448" s="185">
        <f>IF(N448="nulová",J448,0)</f>
        <v>0</v>
      </c>
      <c r="BJ448" s="18" t="s">
        <v>90</v>
      </c>
      <c r="BK448" s="185">
        <f>ROUND(I448*H448,2)</f>
        <v>0</v>
      </c>
      <c r="BL448" s="18" t="s">
        <v>142</v>
      </c>
      <c r="BM448" s="184" t="s">
        <v>547</v>
      </c>
    </row>
    <row r="449" spans="1:51" s="2" customFormat="1" ht="11.25">
      <c r="A449" s="36"/>
      <c r="B449" s="37"/>
      <c r="C449" s="38"/>
      <c r="D449" s="186" t="s">
        <v>144</v>
      </c>
      <c r="E449" s="38"/>
      <c r="F449" s="187" t="s">
        <v>548</v>
      </c>
      <c r="G449" s="38"/>
      <c r="H449" s="38"/>
      <c r="I449" s="188"/>
      <c r="J449" s="38"/>
      <c r="K449" s="38"/>
      <c r="L449" s="41"/>
      <c r="M449" s="189"/>
      <c r="N449" s="190"/>
      <c r="O449" s="66"/>
      <c r="P449" s="66"/>
      <c r="Q449" s="66"/>
      <c r="R449" s="66"/>
      <c r="S449" s="66"/>
      <c r="T449" s="67"/>
      <c r="U449" s="36"/>
      <c r="V449" s="36"/>
      <c r="W449" s="36"/>
      <c r="X449" s="36"/>
      <c r="Y449" s="36"/>
      <c r="Z449" s="36"/>
      <c r="AA449" s="36"/>
      <c r="AB449" s="36"/>
      <c r="AC449" s="36"/>
      <c r="AD449" s="36"/>
      <c r="AE449" s="36"/>
      <c r="AT449" s="18" t="s">
        <v>144</v>
      </c>
      <c r="AU449" s="18" t="s">
        <v>92</v>
      </c>
    </row>
    <row r="450" spans="1:51" s="15" customFormat="1" ht="11.25">
      <c r="B450" s="214"/>
      <c r="C450" s="215"/>
      <c r="D450" s="193" t="s">
        <v>146</v>
      </c>
      <c r="E450" s="216" t="s">
        <v>44</v>
      </c>
      <c r="F450" s="217" t="s">
        <v>185</v>
      </c>
      <c r="G450" s="215"/>
      <c r="H450" s="216" t="s">
        <v>44</v>
      </c>
      <c r="I450" s="218"/>
      <c r="J450" s="215"/>
      <c r="K450" s="215"/>
      <c r="L450" s="219"/>
      <c r="M450" s="220"/>
      <c r="N450" s="221"/>
      <c r="O450" s="221"/>
      <c r="P450" s="221"/>
      <c r="Q450" s="221"/>
      <c r="R450" s="221"/>
      <c r="S450" s="221"/>
      <c r="T450" s="222"/>
      <c r="AT450" s="223" t="s">
        <v>146</v>
      </c>
      <c r="AU450" s="223" t="s">
        <v>92</v>
      </c>
      <c r="AV450" s="15" t="s">
        <v>90</v>
      </c>
      <c r="AW450" s="15" t="s">
        <v>42</v>
      </c>
      <c r="AX450" s="15" t="s">
        <v>82</v>
      </c>
      <c r="AY450" s="223" t="s">
        <v>135</v>
      </c>
    </row>
    <row r="451" spans="1:51" s="13" customFormat="1" ht="11.25">
      <c r="B451" s="191"/>
      <c r="C451" s="192"/>
      <c r="D451" s="193" t="s">
        <v>146</v>
      </c>
      <c r="E451" s="194" t="s">
        <v>44</v>
      </c>
      <c r="F451" s="195" t="s">
        <v>549</v>
      </c>
      <c r="G451" s="192"/>
      <c r="H451" s="196">
        <v>7.75</v>
      </c>
      <c r="I451" s="197"/>
      <c r="J451" s="192"/>
      <c r="K451" s="192"/>
      <c r="L451" s="198"/>
      <c r="M451" s="199"/>
      <c r="N451" s="200"/>
      <c r="O451" s="200"/>
      <c r="P451" s="200"/>
      <c r="Q451" s="200"/>
      <c r="R451" s="200"/>
      <c r="S451" s="200"/>
      <c r="T451" s="201"/>
      <c r="AT451" s="202" t="s">
        <v>146</v>
      </c>
      <c r="AU451" s="202" t="s">
        <v>92</v>
      </c>
      <c r="AV451" s="13" t="s">
        <v>92</v>
      </c>
      <c r="AW451" s="13" t="s">
        <v>42</v>
      </c>
      <c r="AX451" s="13" t="s">
        <v>82</v>
      </c>
      <c r="AY451" s="202" t="s">
        <v>135</v>
      </c>
    </row>
    <row r="452" spans="1:51" s="13" customFormat="1" ht="11.25">
      <c r="B452" s="191"/>
      <c r="C452" s="192"/>
      <c r="D452" s="193" t="s">
        <v>146</v>
      </c>
      <c r="E452" s="194" t="s">
        <v>44</v>
      </c>
      <c r="F452" s="195" t="s">
        <v>550</v>
      </c>
      <c r="G452" s="192"/>
      <c r="H452" s="196">
        <v>2.3180000000000001</v>
      </c>
      <c r="I452" s="197"/>
      <c r="J452" s="192"/>
      <c r="K452" s="192"/>
      <c r="L452" s="198"/>
      <c r="M452" s="199"/>
      <c r="N452" s="200"/>
      <c r="O452" s="200"/>
      <c r="P452" s="200"/>
      <c r="Q452" s="200"/>
      <c r="R452" s="200"/>
      <c r="S452" s="200"/>
      <c r="T452" s="201"/>
      <c r="AT452" s="202" t="s">
        <v>146</v>
      </c>
      <c r="AU452" s="202" t="s">
        <v>92</v>
      </c>
      <c r="AV452" s="13" t="s">
        <v>92</v>
      </c>
      <c r="AW452" s="13" t="s">
        <v>42</v>
      </c>
      <c r="AX452" s="13" t="s">
        <v>82</v>
      </c>
      <c r="AY452" s="202" t="s">
        <v>135</v>
      </c>
    </row>
    <row r="453" spans="1:51" s="13" customFormat="1" ht="11.25">
      <c r="B453" s="191"/>
      <c r="C453" s="192"/>
      <c r="D453" s="193" t="s">
        <v>146</v>
      </c>
      <c r="E453" s="194" t="s">
        <v>44</v>
      </c>
      <c r="F453" s="195" t="s">
        <v>551</v>
      </c>
      <c r="G453" s="192"/>
      <c r="H453" s="196">
        <v>2.3180000000000001</v>
      </c>
      <c r="I453" s="197"/>
      <c r="J453" s="192"/>
      <c r="K453" s="192"/>
      <c r="L453" s="198"/>
      <c r="M453" s="199"/>
      <c r="N453" s="200"/>
      <c r="O453" s="200"/>
      <c r="P453" s="200"/>
      <c r="Q453" s="200"/>
      <c r="R453" s="200"/>
      <c r="S453" s="200"/>
      <c r="T453" s="201"/>
      <c r="AT453" s="202" t="s">
        <v>146</v>
      </c>
      <c r="AU453" s="202" t="s">
        <v>92</v>
      </c>
      <c r="AV453" s="13" t="s">
        <v>92</v>
      </c>
      <c r="AW453" s="13" t="s">
        <v>42</v>
      </c>
      <c r="AX453" s="13" t="s">
        <v>82</v>
      </c>
      <c r="AY453" s="202" t="s">
        <v>135</v>
      </c>
    </row>
    <row r="454" spans="1:51" s="13" customFormat="1" ht="11.25">
      <c r="B454" s="191"/>
      <c r="C454" s="192"/>
      <c r="D454" s="193" t="s">
        <v>146</v>
      </c>
      <c r="E454" s="194" t="s">
        <v>44</v>
      </c>
      <c r="F454" s="195" t="s">
        <v>552</v>
      </c>
      <c r="G454" s="192"/>
      <c r="H454" s="196">
        <v>2.6349999999999998</v>
      </c>
      <c r="I454" s="197"/>
      <c r="J454" s="192"/>
      <c r="K454" s="192"/>
      <c r="L454" s="198"/>
      <c r="M454" s="199"/>
      <c r="N454" s="200"/>
      <c r="O454" s="200"/>
      <c r="P454" s="200"/>
      <c r="Q454" s="200"/>
      <c r="R454" s="200"/>
      <c r="S454" s="200"/>
      <c r="T454" s="201"/>
      <c r="AT454" s="202" t="s">
        <v>146</v>
      </c>
      <c r="AU454" s="202" t="s">
        <v>92</v>
      </c>
      <c r="AV454" s="13" t="s">
        <v>92</v>
      </c>
      <c r="AW454" s="13" t="s">
        <v>42</v>
      </c>
      <c r="AX454" s="13" t="s">
        <v>82</v>
      </c>
      <c r="AY454" s="202" t="s">
        <v>135</v>
      </c>
    </row>
    <row r="455" spans="1:51" s="13" customFormat="1" ht="11.25">
      <c r="B455" s="191"/>
      <c r="C455" s="192"/>
      <c r="D455" s="193" t="s">
        <v>146</v>
      </c>
      <c r="E455" s="194" t="s">
        <v>44</v>
      </c>
      <c r="F455" s="195" t="s">
        <v>553</v>
      </c>
      <c r="G455" s="192"/>
      <c r="H455" s="196">
        <v>2.6349999999999998</v>
      </c>
      <c r="I455" s="197"/>
      <c r="J455" s="192"/>
      <c r="K455" s="192"/>
      <c r="L455" s="198"/>
      <c r="M455" s="199"/>
      <c r="N455" s="200"/>
      <c r="O455" s="200"/>
      <c r="P455" s="200"/>
      <c r="Q455" s="200"/>
      <c r="R455" s="200"/>
      <c r="S455" s="200"/>
      <c r="T455" s="201"/>
      <c r="AT455" s="202" t="s">
        <v>146</v>
      </c>
      <c r="AU455" s="202" t="s">
        <v>92</v>
      </c>
      <c r="AV455" s="13" t="s">
        <v>92</v>
      </c>
      <c r="AW455" s="13" t="s">
        <v>42</v>
      </c>
      <c r="AX455" s="13" t="s">
        <v>82</v>
      </c>
      <c r="AY455" s="202" t="s">
        <v>135</v>
      </c>
    </row>
    <row r="456" spans="1:51" s="13" customFormat="1" ht="11.25">
      <c r="B456" s="191"/>
      <c r="C456" s="192"/>
      <c r="D456" s="193" t="s">
        <v>146</v>
      </c>
      <c r="E456" s="194" t="s">
        <v>44</v>
      </c>
      <c r="F456" s="195" t="s">
        <v>554</v>
      </c>
      <c r="G456" s="192"/>
      <c r="H456" s="196">
        <v>2.6349999999999998</v>
      </c>
      <c r="I456" s="197"/>
      <c r="J456" s="192"/>
      <c r="K456" s="192"/>
      <c r="L456" s="198"/>
      <c r="M456" s="199"/>
      <c r="N456" s="200"/>
      <c r="O456" s="200"/>
      <c r="P456" s="200"/>
      <c r="Q456" s="200"/>
      <c r="R456" s="200"/>
      <c r="S456" s="200"/>
      <c r="T456" s="201"/>
      <c r="AT456" s="202" t="s">
        <v>146</v>
      </c>
      <c r="AU456" s="202" t="s">
        <v>92</v>
      </c>
      <c r="AV456" s="13" t="s">
        <v>92</v>
      </c>
      <c r="AW456" s="13" t="s">
        <v>42</v>
      </c>
      <c r="AX456" s="13" t="s">
        <v>82</v>
      </c>
      <c r="AY456" s="202" t="s">
        <v>135</v>
      </c>
    </row>
    <row r="457" spans="1:51" s="13" customFormat="1" ht="11.25">
      <c r="B457" s="191"/>
      <c r="C457" s="192"/>
      <c r="D457" s="193" t="s">
        <v>146</v>
      </c>
      <c r="E457" s="194" t="s">
        <v>44</v>
      </c>
      <c r="F457" s="195" t="s">
        <v>555</v>
      </c>
      <c r="G457" s="192"/>
      <c r="H457" s="196">
        <v>2.6349999999999998</v>
      </c>
      <c r="I457" s="197"/>
      <c r="J457" s="192"/>
      <c r="K457" s="192"/>
      <c r="L457" s="198"/>
      <c r="M457" s="199"/>
      <c r="N457" s="200"/>
      <c r="O457" s="200"/>
      <c r="P457" s="200"/>
      <c r="Q457" s="200"/>
      <c r="R457" s="200"/>
      <c r="S457" s="200"/>
      <c r="T457" s="201"/>
      <c r="AT457" s="202" t="s">
        <v>146</v>
      </c>
      <c r="AU457" s="202" t="s">
        <v>92</v>
      </c>
      <c r="AV457" s="13" t="s">
        <v>92</v>
      </c>
      <c r="AW457" s="13" t="s">
        <v>42</v>
      </c>
      <c r="AX457" s="13" t="s">
        <v>82</v>
      </c>
      <c r="AY457" s="202" t="s">
        <v>135</v>
      </c>
    </row>
    <row r="458" spans="1:51" s="13" customFormat="1" ht="11.25">
      <c r="B458" s="191"/>
      <c r="C458" s="192"/>
      <c r="D458" s="193" t="s">
        <v>146</v>
      </c>
      <c r="E458" s="194" t="s">
        <v>44</v>
      </c>
      <c r="F458" s="195" t="s">
        <v>556</v>
      </c>
      <c r="G458" s="192"/>
      <c r="H458" s="196">
        <v>2.6349999999999998</v>
      </c>
      <c r="I458" s="197"/>
      <c r="J458" s="192"/>
      <c r="K458" s="192"/>
      <c r="L458" s="198"/>
      <c r="M458" s="199"/>
      <c r="N458" s="200"/>
      <c r="O458" s="200"/>
      <c r="P458" s="200"/>
      <c r="Q458" s="200"/>
      <c r="R458" s="200"/>
      <c r="S458" s="200"/>
      <c r="T458" s="201"/>
      <c r="AT458" s="202" t="s">
        <v>146</v>
      </c>
      <c r="AU458" s="202" t="s">
        <v>92</v>
      </c>
      <c r="AV458" s="13" t="s">
        <v>92</v>
      </c>
      <c r="AW458" s="13" t="s">
        <v>42</v>
      </c>
      <c r="AX458" s="13" t="s">
        <v>82</v>
      </c>
      <c r="AY458" s="202" t="s">
        <v>135</v>
      </c>
    </row>
    <row r="459" spans="1:51" s="13" customFormat="1" ht="11.25">
      <c r="B459" s="191"/>
      <c r="C459" s="192"/>
      <c r="D459" s="193" t="s">
        <v>146</v>
      </c>
      <c r="E459" s="194" t="s">
        <v>44</v>
      </c>
      <c r="F459" s="195" t="s">
        <v>557</v>
      </c>
      <c r="G459" s="192"/>
      <c r="H459" s="196">
        <v>2.6349999999999998</v>
      </c>
      <c r="I459" s="197"/>
      <c r="J459" s="192"/>
      <c r="K459" s="192"/>
      <c r="L459" s="198"/>
      <c r="M459" s="199"/>
      <c r="N459" s="200"/>
      <c r="O459" s="200"/>
      <c r="P459" s="200"/>
      <c r="Q459" s="200"/>
      <c r="R459" s="200"/>
      <c r="S459" s="200"/>
      <c r="T459" s="201"/>
      <c r="AT459" s="202" t="s">
        <v>146</v>
      </c>
      <c r="AU459" s="202" t="s">
        <v>92</v>
      </c>
      <c r="AV459" s="13" t="s">
        <v>92</v>
      </c>
      <c r="AW459" s="13" t="s">
        <v>42</v>
      </c>
      <c r="AX459" s="13" t="s">
        <v>82</v>
      </c>
      <c r="AY459" s="202" t="s">
        <v>135</v>
      </c>
    </row>
    <row r="460" spans="1:51" s="13" customFormat="1" ht="11.25">
      <c r="B460" s="191"/>
      <c r="C460" s="192"/>
      <c r="D460" s="193" t="s">
        <v>146</v>
      </c>
      <c r="E460" s="194" t="s">
        <v>44</v>
      </c>
      <c r="F460" s="195" t="s">
        <v>558</v>
      </c>
      <c r="G460" s="192"/>
      <c r="H460" s="196">
        <v>2.6349999999999998</v>
      </c>
      <c r="I460" s="197"/>
      <c r="J460" s="192"/>
      <c r="K460" s="192"/>
      <c r="L460" s="198"/>
      <c r="M460" s="199"/>
      <c r="N460" s="200"/>
      <c r="O460" s="200"/>
      <c r="P460" s="200"/>
      <c r="Q460" s="200"/>
      <c r="R460" s="200"/>
      <c r="S460" s="200"/>
      <c r="T460" s="201"/>
      <c r="AT460" s="202" t="s">
        <v>146</v>
      </c>
      <c r="AU460" s="202" t="s">
        <v>92</v>
      </c>
      <c r="AV460" s="13" t="s">
        <v>92</v>
      </c>
      <c r="AW460" s="13" t="s">
        <v>42</v>
      </c>
      <c r="AX460" s="13" t="s">
        <v>82</v>
      </c>
      <c r="AY460" s="202" t="s">
        <v>135</v>
      </c>
    </row>
    <row r="461" spans="1:51" s="13" customFormat="1" ht="11.25">
      <c r="B461" s="191"/>
      <c r="C461" s="192"/>
      <c r="D461" s="193" t="s">
        <v>146</v>
      </c>
      <c r="E461" s="194" t="s">
        <v>44</v>
      </c>
      <c r="F461" s="195" t="s">
        <v>559</v>
      </c>
      <c r="G461" s="192"/>
      <c r="H461" s="196">
        <v>2.6349999999999998</v>
      </c>
      <c r="I461" s="197"/>
      <c r="J461" s="192"/>
      <c r="K461" s="192"/>
      <c r="L461" s="198"/>
      <c r="M461" s="199"/>
      <c r="N461" s="200"/>
      <c r="O461" s="200"/>
      <c r="P461" s="200"/>
      <c r="Q461" s="200"/>
      <c r="R461" s="200"/>
      <c r="S461" s="200"/>
      <c r="T461" s="201"/>
      <c r="AT461" s="202" t="s">
        <v>146</v>
      </c>
      <c r="AU461" s="202" t="s">
        <v>92</v>
      </c>
      <c r="AV461" s="13" t="s">
        <v>92</v>
      </c>
      <c r="AW461" s="13" t="s">
        <v>42</v>
      </c>
      <c r="AX461" s="13" t="s">
        <v>82</v>
      </c>
      <c r="AY461" s="202" t="s">
        <v>135</v>
      </c>
    </row>
    <row r="462" spans="1:51" s="13" customFormat="1" ht="11.25">
      <c r="B462" s="191"/>
      <c r="C462" s="192"/>
      <c r="D462" s="193" t="s">
        <v>146</v>
      </c>
      <c r="E462" s="194" t="s">
        <v>44</v>
      </c>
      <c r="F462" s="195" t="s">
        <v>560</v>
      </c>
      <c r="G462" s="192"/>
      <c r="H462" s="196">
        <v>2.6349999999999998</v>
      </c>
      <c r="I462" s="197"/>
      <c r="J462" s="192"/>
      <c r="K462" s="192"/>
      <c r="L462" s="198"/>
      <c r="M462" s="199"/>
      <c r="N462" s="200"/>
      <c r="O462" s="200"/>
      <c r="P462" s="200"/>
      <c r="Q462" s="200"/>
      <c r="R462" s="200"/>
      <c r="S462" s="200"/>
      <c r="T462" s="201"/>
      <c r="AT462" s="202" t="s">
        <v>146</v>
      </c>
      <c r="AU462" s="202" t="s">
        <v>92</v>
      </c>
      <c r="AV462" s="13" t="s">
        <v>92</v>
      </c>
      <c r="AW462" s="13" t="s">
        <v>42</v>
      </c>
      <c r="AX462" s="13" t="s">
        <v>82</v>
      </c>
      <c r="AY462" s="202" t="s">
        <v>135</v>
      </c>
    </row>
    <row r="463" spans="1:51" s="13" customFormat="1" ht="11.25">
      <c r="B463" s="191"/>
      <c r="C463" s="192"/>
      <c r="D463" s="193" t="s">
        <v>146</v>
      </c>
      <c r="E463" s="194" t="s">
        <v>44</v>
      </c>
      <c r="F463" s="195" t="s">
        <v>561</v>
      </c>
      <c r="G463" s="192"/>
      <c r="H463" s="196">
        <v>2.6349999999999998</v>
      </c>
      <c r="I463" s="197"/>
      <c r="J463" s="192"/>
      <c r="K463" s="192"/>
      <c r="L463" s="198"/>
      <c r="M463" s="199"/>
      <c r="N463" s="200"/>
      <c r="O463" s="200"/>
      <c r="P463" s="200"/>
      <c r="Q463" s="200"/>
      <c r="R463" s="200"/>
      <c r="S463" s="200"/>
      <c r="T463" s="201"/>
      <c r="AT463" s="202" t="s">
        <v>146</v>
      </c>
      <c r="AU463" s="202" t="s">
        <v>92</v>
      </c>
      <c r="AV463" s="13" t="s">
        <v>92</v>
      </c>
      <c r="AW463" s="13" t="s">
        <v>42</v>
      </c>
      <c r="AX463" s="13" t="s">
        <v>82</v>
      </c>
      <c r="AY463" s="202" t="s">
        <v>135</v>
      </c>
    </row>
    <row r="464" spans="1:51" s="13" customFormat="1" ht="11.25">
      <c r="B464" s="191"/>
      <c r="C464" s="192"/>
      <c r="D464" s="193" t="s">
        <v>146</v>
      </c>
      <c r="E464" s="194" t="s">
        <v>44</v>
      </c>
      <c r="F464" s="195" t="s">
        <v>562</v>
      </c>
      <c r="G464" s="192"/>
      <c r="H464" s="196">
        <v>7.75</v>
      </c>
      <c r="I464" s="197"/>
      <c r="J464" s="192"/>
      <c r="K464" s="192"/>
      <c r="L464" s="198"/>
      <c r="M464" s="199"/>
      <c r="N464" s="200"/>
      <c r="O464" s="200"/>
      <c r="P464" s="200"/>
      <c r="Q464" s="200"/>
      <c r="R464" s="200"/>
      <c r="S464" s="200"/>
      <c r="T464" s="201"/>
      <c r="AT464" s="202" t="s">
        <v>146</v>
      </c>
      <c r="AU464" s="202" t="s">
        <v>92</v>
      </c>
      <c r="AV464" s="13" t="s">
        <v>92</v>
      </c>
      <c r="AW464" s="13" t="s">
        <v>42</v>
      </c>
      <c r="AX464" s="13" t="s">
        <v>82</v>
      </c>
      <c r="AY464" s="202" t="s">
        <v>135</v>
      </c>
    </row>
    <row r="465" spans="1:65" s="13" customFormat="1" ht="11.25">
      <c r="B465" s="191"/>
      <c r="C465" s="192"/>
      <c r="D465" s="193" t="s">
        <v>146</v>
      </c>
      <c r="E465" s="194" t="s">
        <v>44</v>
      </c>
      <c r="F465" s="195" t="s">
        <v>563</v>
      </c>
      <c r="G465" s="192"/>
      <c r="H465" s="196">
        <v>9.3000000000000007</v>
      </c>
      <c r="I465" s="197"/>
      <c r="J465" s="192"/>
      <c r="K465" s="192"/>
      <c r="L465" s="198"/>
      <c r="M465" s="199"/>
      <c r="N465" s="200"/>
      <c r="O465" s="200"/>
      <c r="P465" s="200"/>
      <c r="Q465" s="200"/>
      <c r="R465" s="200"/>
      <c r="S465" s="200"/>
      <c r="T465" s="201"/>
      <c r="AT465" s="202" t="s">
        <v>146</v>
      </c>
      <c r="AU465" s="202" t="s">
        <v>92</v>
      </c>
      <c r="AV465" s="13" t="s">
        <v>92</v>
      </c>
      <c r="AW465" s="13" t="s">
        <v>42</v>
      </c>
      <c r="AX465" s="13" t="s">
        <v>82</v>
      </c>
      <c r="AY465" s="202" t="s">
        <v>135</v>
      </c>
    </row>
    <row r="466" spans="1:65" s="13" customFormat="1" ht="11.25">
      <c r="B466" s="191"/>
      <c r="C466" s="192"/>
      <c r="D466" s="193" t="s">
        <v>146</v>
      </c>
      <c r="E466" s="194" t="s">
        <v>44</v>
      </c>
      <c r="F466" s="195" t="s">
        <v>564</v>
      </c>
      <c r="G466" s="192"/>
      <c r="H466" s="196">
        <v>3</v>
      </c>
      <c r="I466" s="197"/>
      <c r="J466" s="192"/>
      <c r="K466" s="192"/>
      <c r="L466" s="198"/>
      <c r="M466" s="199"/>
      <c r="N466" s="200"/>
      <c r="O466" s="200"/>
      <c r="P466" s="200"/>
      <c r="Q466" s="200"/>
      <c r="R466" s="200"/>
      <c r="S466" s="200"/>
      <c r="T466" s="201"/>
      <c r="AT466" s="202" t="s">
        <v>146</v>
      </c>
      <c r="AU466" s="202" t="s">
        <v>92</v>
      </c>
      <c r="AV466" s="13" t="s">
        <v>92</v>
      </c>
      <c r="AW466" s="13" t="s">
        <v>42</v>
      </c>
      <c r="AX466" s="13" t="s">
        <v>82</v>
      </c>
      <c r="AY466" s="202" t="s">
        <v>135</v>
      </c>
    </row>
    <row r="467" spans="1:65" s="13" customFormat="1" ht="11.25">
      <c r="B467" s="191"/>
      <c r="C467" s="192"/>
      <c r="D467" s="193" t="s">
        <v>146</v>
      </c>
      <c r="E467" s="194" t="s">
        <v>44</v>
      </c>
      <c r="F467" s="195" t="s">
        <v>565</v>
      </c>
      <c r="G467" s="192"/>
      <c r="H467" s="196">
        <v>5.13</v>
      </c>
      <c r="I467" s="197"/>
      <c r="J467" s="192"/>
      <c r="K467" s="192"/>
      <c r="L467" s="198"/>
      <c r="M467" s="199"/>
      <c r="N467" s="200"/>
      <c r="O467" s="200"/>
      <c r="P467" s="200"/>
      <c r="Q467" s="200"/>
      <c r="R467" s="200"/>
      <c r="S467" s="200"/>
      <c r="T467" s="201"/>
      <c r="AT467" s="202" t="s">
        <v>146</v>
      </c>
      <c r="AU467" s="202" t="s">
        <v>92</v>
      </c>
      <c r="AV467" s="13" t="s">
        <v>92</v>
      </c>
      <c r="AW467" s="13" t="s">
        <v>42</v>
      </c>
      <c r="AX467" s="13" t="s">
        <v>82</v>
      </c>
      <c r="AY467" s="202" t="s">
        <v>135</v>
      </c>
    </row>
    <row r="468" spans="1:65" s="13" customFormat="1" ht="11.25">
      <c r="B468" s="191"/>
      <c r="C468" s="192"/>
      <c r="D468" s="193" t="s">
        <v>146</v>
      </c>
      <c r="E468" s="194" t="s">
        <v>44</v>
      </c>
      <c r="F468" s="195" t="s">
        <v>566</v>
      </c>
      <c r="G468" s="192"/>
      <c r="H468" s="196">
        <v>9.01</v>
      </c>
      <c r="I468" s="197"/>
      <c r="J468" s="192"/>
      <c r="K468" s="192"/>
      <c r="L468" s="198"/>
      <c r="M468" s="199"/>
      <c r="N468" s="200"/>
      <c r="O468" s="200"/>
      <c r="P468" s="200"/>
      <c r="Q468" s="200"/>
      <c r="R468" s="200"/>
      <c r="S468" s="200"/>
      <c r="T468" s="201"/>
      <c r="AT468" s="202" t="s">
        <v>146</v>
      </c>
      <c r="AU468" s="202" t="s">
        <v>92</v>
      </c>
      <c r="AV468" s="13" t="s">
        <v>92</v>
      </c>
      <c r="AW468" s="13" t="s">
        <v>42</v>
      </c>
      <c r="AX468" s="13" t="s">
        <v>82</v>
      </c>
      <c r="AY468" s="202" t="s">
        <v>135</v>
      </c>
    </row>
    <row r="469" spans="1:65" s="13" customFormat="1" ht="11.25">
      <c r="B469" s="191"/>
      <c r="C469" s="192"/>
      <c r="D469" s="193" t="s">
        <v>146</v>
      </c>
      <c r="E469" s="194" t="s">
        <v>44</v>
      </c>
      <c r="F469" s="195" t="s">
        <v>567</v>
      </c>
      <c r="G469" s="192"/>
      <c r="H469" s="196">
        <v>0.5</v>
      </c>
      <c r="I469" s="197"/>
      <c r="J469" s="192"/>
      <c r="K469" s="192"/>
      <c r="L469" s="198"/>
      <c r="M469" s="199"/>
      <c r="N469" s="200"/>
      <c r="O469" s="200"/>
      <c r="P469" s="200"/>
      <c r="Q469" s="200"/>
      <c r="R469" s="200"/>
      <c r="S469" s="200"/>
      <c r="T469" s="201"/>
      <c r="AT469" s="202" t="s">
        <v>146</v>
      </c>
      <c r="AU469" s="202" t="s">
        <v>92</v>
      </c>
      <c r="AV469" s="13" t="s">
        <v>92</v>
      </c>
      <c r="AW469" s="13" t="s">
        <v>42</v>
      </c>
      <c r="AX469" s="13" t="s">
        <v>82</v>
      </c>
      <c r="AY469" s="202" t="s">
        <v>135</v>
      </c>
    </row>
    <row r="470" spans="1:65" s="13" customFormat="1" ht="11.25">
      <c r="B470" s="191"/>
      <c r="C470" s="192"/>
      <c r="D470" s="193" t="s">
        <v>146</v>
      </c>
      <c r="E470" s="194" t="s">
        <v>44</v>
      </c>
      <c r="F470" s="195" t="s">
        <v>568</v>
      </c>
      <c r="G470" s="192"/>
      <c r="H470" s="196">
        <v>1.575</v>
      </c>
      <c r="I470" s="197"/>
      <c r="J470" s="192"/>
      <c r="K470" s="192"/>
      <c r="L470" s="198"/>
      <c r="M470" s="199"/>
      <c r="N470" s="200"/>
      <c r="O470" s="200"/>
      <c r="P470" s="200"/>
      <c r="Q470" s="200"/>
      <c r="R470" s="200"/>
      <c r="S470" s="200"/>
      <c r="T470" s="201"/>
      <c r="AT470" s="202" t="s">
        <v>146</v>
      </c>
      <c r="AU470" s="202" t="s">
        <v>92</v>
      </c>
      <c r="AV470" s="13" t="s">
        <v>92</v>
      </c>
      <c r="AW470" s="13" t="s">
        <v>42</v>
      </c>
      <c r="AX470" s="13" t="s">
        <v>82</v>
      </c>
      <c r="AY470" s="202" t="s">
        <v>135</v>
      </c>
    </row>
    <row r="471" spans="1:65" s="14" customFormat="1" ht="11.25">
      <c r="B471" s="203"/>
      <c r="C471" s="204"/>
      <c r="D471" s="193" t="s">
        <v>146</v>
      </c>
      <c r="E471" s="205" t="s">
        <v>44</v>
      </c>
      <c r="F471" s="206" t="s">
        <v>159</v>
      </c>
      <c r="G471" s="204"/>
      <c r="H471" s="207">
        <v>75.001000000000005</v>
      </c>
      <c r="I471" s="208"/>
      <c r="J471" s="204"/>
      <c r="K471" s="204"/>
      <c r="L471" s="209"/>
      <c r="M471" s="210"/>
      <c r="N471" s="211"/>
      <c r="O471" s="211"/>
      <c r="P471" s="211"/>
      <c r="Q471" s="211"/>
      <c r="R471" s="211"/>
      <c r="S471" s="211"/>
      <c r="T471" s="212"/>
      <c r="AT471" s="213" t="s">
        <v>146</v>
      </c>
      <c r="AU471" s="213" t="s">
        <v>92</v>
      </c>
      <c r="AV471" s="14" t="s">
        <v>142</v>
      </c>
      <c r="AW471" s="14" t="s">
        <v>42</v>
      </c>
      <c r="AX471" s="14" t="s">
        <v>90</v>
      </c>
      <c r="AY471" s="213" t="s">
        <v>135</v>
      </c>
    </row>
    <row r="472" spans="1:65" s="2" customFormat="1" ht="16.5" customHeight="1">
      <c r="A472" s="36"/>
      <c r="B472" s="37"/>
      <c r="C472" s="172" t="s">
        <v>569</v>
      </c>
      <c r="D472" s="172" t="s">
        <v>138</v>
      </c>
      <c r="E472" s="173" t="s">
        <v>570</v>
      </c>
      <c r="F472" s="174" t="s">
        <v>571</v>
      </c>
      <c r="G472" s="175" t="s">
        <v>141</v>
      </c>
      <c r="H472" s="176">
        <v>1</v>
      </c>
      <c r="I472" s="177"/>
      <c r="J472" s="178">
        <f>ROUND(I472*H472,2)</f>
        <v>0</v>
      </c>
      <c r="K472" s="179"/>
      <c r="L472" s="41"/>
      <c r="M472" s="180" t="s">
        <v>44</v>
      </c>
      <c r="N472" s="181" t="s">
        <v>53</v>
      </c>
      <c r="O472" s="66"/>
      <c r="P472" s="182">
        <f>O472*H472</f>
        <v>0</v>
      </c>
      <c r="Q472" s="182">
        <v>0</v>
      </c>
      <c r="R472" s="182">
        <f>Q472*H472</f>
        <v>0</v>
      </c>
      <c r="S472" s="182">
        <v>0</v>
      </c>
      <c r="T472" s="183">
        <f>S472*H472</f>
        <v>0</v>
      </c>
      <c r="U472" s="36"/>
      <c r="V472" s="36"/>
      <c r="W472" s="36"/>
      <c r="X472" s="36"/>
      <c r="Y472" s="36"/>
      <c r="Z472" s="36"/>
      <c r="AA472" s="36"/>
      <c r="AB472" s="36"/>
      <c r="AC472" s="36"/>
      <c r="AD472" s="36"/>
      <c r="AE472" s="36"/>
      <c r="AR472" s="184" t="s">
        <v>142</v>
      </c>
      <c r="AT472" s="184" t="s">
        <v>138</v>
      </c>
      <c r="AU472" s="184" t="s">
        <v>92</v>
      </c>
      <c r="AY472" s="18" t="s">
        <v>135</v>
      </c>
      <c r="BE472" s="185">
        <f>IF(N472="základní",J472,0)</f>
        <v>0</v>
      </c>
      <c r="BF472" s="185">
        <f>IF(N472="snížená",J472,0)</f>
        <v>0</v>
      </c>
      <c r="BG472" s="185">
        <f>IF(N472="zákl. přenesená",J472,0)</f>
        <v>0</v>
      </c>
      <c r="BH472" s="185">
        <f>IF(N472="sníž. přenesená",J472,0)</f>
        <v>0</v>
      </c>
      <c r="BI472" s="185">
        <f>IF(N472="nulová",J472,0)</f>
        <v>0</v>
      </c>
      <c r="BJ472" s="18" t="s">
        <v>90</v>
      </c>
      <c r="BK472" s="185">
        <f>ROUND(I472*H472,2)</f>
        <v>0</v>
      </c>
      <c r="BL472" s="18" t="s">
        <v>142</v>
      </c>
      <c r="BM472" s="184" t="s">
        <v>572</v>
      </c>
    </row>
    <row r="473" spans="1:65" s="2" customFormat="1" ht="33" customHeight="1">
      <c r="A473" s="36"/>
      <c r="B473" s="37"/>
      <c r="C473" s="172" t="s">
        <v>573</v>
      </c>
      <c r="D473" s="172" t="s">
        <v>138</v>
      </c>
      <c r="E473" s="173" t="s">
        <v>574</v>
      </c>
      <c r="F473" s="174" t="s">
        <v>575</v>
      </c>
      <c r="G473" s="175" t="s">
        <v>515</v>
      </c>
      <c r="H473" s="176">
        <v>97.16</v>
      </c>
      <c r="I473" s="177"/>
      <c r="J473" s="178">
        <f>ROUND(I473*H473,2)</f>
        <v>0</v>
      </c>
      <c r="K473" s="179"/>
      <c r="L473" s="41"/>
      <c r="M473" s="180" t="s">
        <v>44</v>
      </c>
      <c r="N473" s="181" t="s">
        <v>53</v>
      </c>
      <c r="O473" s="66"/>
      <c r="P473" s="182">
        <f>O473*H473</f>
        <v>0</v>
      </c>
      <c r="Q473" s="182">
        <v>0</v>
      </c>
      <c r="R473" s="182">
        <f>Q473*H473</f>
        <v>0</v>
      </c>
      <c r="S473" s="182">
        <v>0</v>
      </c>
      <c r="T473" s="183">
        <f>S473*H473</f>
        <v>0</v>
      </c>
      <c r="U473" s="36"/>
      <c r="V473" s="36"/>
      <c r="W473" s="36"/>
      <c r="X473" s="36"/>
      <c r="Y473" s="36"/>
      <c r="Z473" s="36"/>
      <c r="AA473" s="36"/>
      <c r="AB473" s="36"/>
      <c r="AC473" s="36"/>
      <c r="AD473" s="36"/>
      <c r="AE473" s="36"/>
      <c r="AR473" s="184" t="s">
        <v>142</v>
      </c>
      <c r="AT473" s="184" t="s">
        <v>138</v>
      </c>
      <c r="AU473" s="184" t="s">
        <v>92</v>
      </c>
      <c r="AY473" s="18" t="s">
        <v>135</v>
      </c>
      <c r="BE473" s="185">
        <f>IF(N473="základní",J473,0)</f>
        <v>0</v>
      </c>
      <c r="BF473" s="185">
        <f>IF(N473="snížená",J473,0)</f>
        <v>0</v>
      </c>
      <c r="BG473" s="185">
        <f>IF(N473="zákl. přenesená",J473,0)</f>
        <v>0</v>
      </c>
      <c r="BH473" s="185">
        <f>IF(N473="sníž. přenesená",J473,0)</f>
        <v>0</v>
      </c>
      <c r="BI473" s="185">
        <f>IF(N473="nulová",J473,0)</f>
        <v>0</v>
      </c>
      <c r="BJ473" s="18" t="s">
        <v>90</v>
      </c>
      <c r="BK473" s="185">
        <f>ROUND(I473*H473,2)</f>
        <v>0</v>
      </c>
      <c r="BL473" s="18" t="s">
        <v>142</v>
      </c>
      <c r="BM473" s="184" t="s">
        <v>576</v>
      </c>
    </row>
    <row r="474" spans="1:65" s="13" customFormat="1" ht="11.25">
      <c r="B474" s="191"/>
      <c r="C474" s="192"/>
      <c r="D474" s="193" t="s">
        <v>146</v>
      </c>
      <c r="E474" s="194" t="s">
        <v>44</v>
      </c>
      <c r="F474" s="195" t="s">
        <v>577</v>
      </c>
      <c r="G474" s="192"/>
      <c r="H474" s="196">
        <v>17.3</v>
      </c>
      <c r="I474" s="197"/>
      <c r="J474" s="192"/>
      <c r="K474" s="192"/>
      <c r="L474" s="198"/>
      <c r="M474" s="199"/>
      <c r="N474" s="200"/>
      <c r="O474" s="200"/>
      <c r="P474" s="200"/>
      <c r="Q474" s="200"/>
      <c r="R474" s="200"/>
      <c r="S474" s="200"/>
      <c r="T474" s="201"/>
      <c r="AT474" s="202" t="s">
        <v>146</v>
      </c>
      <c r="AU474" s="202" t="s">
        <v>92</v>
      </c>
      <c r="AV474" s="13" t="s">
        <v>92</v>
      </c>
      <c r="AW474" s="13" t="s">
        <v>42</v>
      </c>
      <c r="AX474" s="13" t="s">
        <v>82</v>
      </c>
      <c r="AY474" s="202" t="s">
        <v>135</v>
      </c>
    </row>
    <row r="475" spans="1:65" s="13" customFormat="1" ht="11.25">
      <c r="B475" s="191"/>
      <c r="C475" s="192"/>
      <c r="D475" s="193" t="s">
        <v>146</v>
      </c>
      <c r="E475" s="194" t="s">
        <v>44</v>
      </c>
      <c r="F475" s="195" t="s">
        <v>578</v>
      </c>
      <c r="G475" s="192"/>
      <c r="H475" s="196">
        <v>6.26</v>
      </c>
      <c r="I475" s="197"/>
      <c r="J475" s="192"/>
      <c r="K475" s="192"/>
      <c r="L475" s="198"/>
      <c r="M475" s="199"/>
      <c r="N475" s="200"/>
      <c r="O475" s="200"/>
      <c r="P475" s="200"/>
      <c r="Q475" s="200"/>
      <c r="R475" s="200"/>
      <c r="S475" s="200"/>
      <c r="T475" s="201"/>
      <c r="AT475" s="202" t="s">
        <v>146</v>
      </c>
      <c r="AU475" s="202" t="s">
        <v>92</v>
      </c>
      <c r="AV475" s="13" t="s">
        <v>92</v>
      </c>
      <c r="AW475" s="13" t="s">
        <v>42</v>
      </c>
      <c r="AX475" s="13" t="s">
        <v>82</v>
      </c>
      <c r="AY475" s="202" t="s">
        <v>135</v>
      </c>
    </row>
    <row r="476" spans="1:65" s="13" customFormat="1" ht="11.25">
      <c r="B476" s="191"/>
      <c r="C476" s="192"/>
      <c r="D476" s="193" t="s">
        <v>146</v>
      </c>
      <c r="E476" s="194" t="s">
        <v>44</v>
      </c>
      <c r="F476" s="195" t="s">
        <v>579</v>
      </c>
      <c r="G476" s="192"/>
      <c r="H476" s="196">
        <v>70</v>
      </c>
      <c r="I476" s="197"/>
      <c r="J476" s="192"/>
      <c r="K476" s="192"/>
      <c r="L476" s="198"/>
      <c r="M476" s="199"/>
      <c r="N476" s="200"/>
      <c r="O476" s="200"/>
      <c r="P476" s="200"/>
      <c r="Q476" s="200"/>
      <c r="R476" s="200"/>
      <c r="S476" s="200"/>
      <c r="T476" s="201"/>
      <c r="AT476" s="202" t="s">
        <v>146</v>
      </c>
      <c r="AU476" s="202" t="s">
        <v>92</v>
      </c>
      <c r="AV476" s="13" t="s">
        <v>92</v>
      </c>
      <c r="AW476" s="13" t="s">
        <v>42</v>
      </c>
      <c r="AX476" s="13" t="s">
        <v>82</v>
      </c>
      <c r="AY476" s="202" t="s">
        <v>135</v>
      </c>
    </row>
    <row r="477" spans="1:65" s="13" customFormat="1" ht="11.25">
      <c r="B477" s="191"/>
      <c r="C477" s="192"/>
      <c r="D477" s="193" t="s">
        <v>146</v>
      </c>
      <c r="E477" s="194" t="s">
        <v>44</v>
      </c>
      <c r="F477" s="195" t="s">
        <v>580</v>
      </c>
      <c r="G477" s="192"/>
      <c r="H477" s="196">
        <v>3.6</v>
      </c>
      <c r="I477" s="197"/>
      <c r="J477" s="192"/>
      <c r="K477" s="192"/>
      <c r="L477" s="198"/>
      <c r="M477" s="199"/>
      <c r="N477" s="200"/>
      <c r="O477" s="200"/>
      <c r="P477" s="200"/>
      <c r="Q477" s="200"/>
      <c r="R477" s="200"/>
      <c r="S477" s="200"/>
      <c r="T477" s="201"/>
      <c r="AT477" s="202" t="s">
        <v>146</v>
      </c>
      <c r="AU477" s="202" t="s">
        <v>92</v>
      </c>
      <c r="AV477" s="13" t="s">
        <v>92</v>
      </c>
      <c r="AW477" s="13" t="s">
        <v>42</v>
      </c>
      <c r="AX477" s="13" t="s">
        <v>82</v>
      </c>
      <c r="AY477" s="202" t="s">
        <v>135</v>
      </c>
    </row>
    <row r="478" spans="1:65" s="14" customFormat="1" ht="11.25">
      <c r="B478" s="203"/>
      <c r="C478" s="204"/>
      <c r="D478" s="193" t="s">
        <v>146</v>
      </c>
      <c r="E478" s="205" t="s">
        <v>44</v>
      </c>
      <c r="F478" s="206" t="s">
        <v>159</v>
      </c>
      <c r="G478" s="204"/>
      <c r="H478" s="207">
        <v>97.16</v>
      </c>
      <c r="I478" s="208"/>
      <c r="J478" s="204"/>
      <c r="K478" s="204"/>
      <c r="L478" s="209"/>
      <c r="M478" s="210"/>
      <c r="N478" s="211"/>
      <c r="O478" s="211"/>
      <c r="P478" s="211"/>
      <c r="Q478" s="211"/>
      <c r="R478" s="211"/>
      <c r="S478" s="211"/>
      <c r="T478" s="212"/>
      <c r="AT478" s="213" t="s">
        <v>146</v>
      </c>
      <c r="AU478" s="213" t="s">
        <v>92</v>
      </c>
      <c r="AV478" s="14" t="s">
        <v>142</v>
      </c>
      <c r="AW478" s="14" t="s">
        <v>42</v>
      </c>
      <c r="AX478" s="14" t="s">
        <v>90</v>
      </c>
      <c r="AY478" s="213" t="s">
        <v>135</v>
      </c>
    </row>
    <row r="479" spans="1:65" s="12" customFormat="1" ht="22.9" customHeight="1">
      <c r="B479" s="156"/>
      <c r="C479" s="157"/>
      <c r="D479" s="158" t="s">
        <v>81</v>
      </c>
      <c r="E479" s="170" t="s">
        <v>581</v>
      </c>
      <c r="F479" s="170" t="s">
        <v>582</v>
      </c>
      <c r="G479" s="157"/>
      <c r="H479" s="157"/>
      <c r="I479" s="160"/>
      <c r="J479" s="171">
        <f>BK479</f>
        <v>0</v>
      </c>
      <c r="K479" s="157"/>
      <c r="L479" s="162"/>
      <c r="M479" s="163"/>
      <c r="N479" s="164"/>
      <c r="O479" s="164"/>
      <c r="P479" s="165">
        <f>SUM(P480:P490)</f>
        <v>0</v>
      </c>
      <c r="Q479" s="164"/>
      <c r="R479" s="165">
        <f>SUM(R480:R490)</f>
        <v>0</v>
      </c>
      <c r="S479" s="164"/>
      <c r="T479" s="166">
        <f>SUM(T480:T490)</f>
        <v>0</v>
      </c>
      <c r="AR479" s="167" t="s">
        <v>90</v>
      </c>
      <c r="AT479" s="168" t="s">
        <v>81</v>
      </c>
      <c r="AU479" s="168" t="s">
        <v>90</v>
      </c>
      <c r="AY479" s="167" t="s">
        <v>135</v>
      </c>
      <c r="BK479" s="169">
        <f>SUM(BK480:BK490)</f>
        <v>0</v>
      </c>
    </row>
    <row r="480" spans="1:65" s="2" customFormat="1" ht="33" customHeight="1">
      <c r="A480" s="36"/>
      <c r="B480" s="37"/>
      <c r="C480" s="172" t="s">
        <v>583</v>
      </c>
      <c r="D480" s="172" t="s">
        <v>138</v>
      </c>
      <c r="E480" s="173" t="s">
        <v>584</v>
      </c>
      <c r="F480" s="174" t="s">
        <v>585</v>
      </c>
      <c r="G480" s="175" t="s">
        <v>371</v>
      </c>
      <c r="H480" s="176">
        <v>145.80000000000001</v>
      </c>
      <c r="I480" s="177"/>
      <c r="J480" s="178">
        <f>ROUND(I480*H480,2)</f>
        <v>0</v>
      </c>
      <c r="K480" s="179"/>
      <c r="L480" s="41"/>
      <c r="M480" s="180" t="s">
        <v>44</v>
      </c>
      <c r="N480" s="181" t="s">
        <v>53</v>
      </c>
      <c r="O480" s="66"/>
      <c r="P480" s="182">
        <f>O480*H480</f>
        <v>0</v>
      </c>
      <c r="Q480" s="182">
        <v>0</v>
      </c>
      <c r="R480" s="182">
        <f>Q480*H480</f>
        <v>0</v>
      </c>
      <c r="S480" s="182">
        <v>0</v>
      </c>
      <c r="T480" s="183">
        <f>S480*H480</f>
        <v>0</v>
      </c>
      <c r="U480" s="36"/>
      <c r="V480" s="36"/>
      <c r="W480" s="36"/>
      <c r="X480" s="36"/>
      <c r="Y480" s="36"/>
      <c r="Z480" s="36"/>
      <c r="AA480" s="36"/>
      <c r="AB480" s="36"/>
      <c r="AC480" s="36"/>
      <c r="AD480" s="36"/>
      <c r="AE480" s="36"/>
      <c r="AR480" s="184" t="s">
        <v>142</v>
      </c>
      <c r="AT480" s="184" t="s">
        <v>138</v>
      </c>
      <c r="AU480" s="184" t="s">
        <v>92</v>
      </c>
      <c r="AY480" s="18" t="s">
        <v>135</v>
      </c>
      <c r="BE480" s="185">
        <f>IF(N480="základní",J480,0)</f>
        <v>0</v>
      </c>
      <c r="BF480" s="185">
        <f>IF(N480="snížená",J480,0)</f>
        <v>0</v>
      </c>
      <c r="BG480" s="185">
        <f>IF(N480="zákl. přenesená",J480,0)</f>
        <v>0</v>
      </c>
      <c r="BH480" s="185">
        <f>IF(N480="sníž. přenesená",J480,0)</f>
        <v>0</v>
      </c>
      <c r="BI480" s="185">
        <f>IF(N480="nulová",J480,0)</f>
        <v>0</v>
      </c>
      <c r="BJ480" s="18" t="s">
        <v>90</v>
      </c>
      <c r="BK480" s="185">
        <f>ROUND(I480*H480,2)</f>
        <v>0</v>
      </c>
      <c r="BL480" s="18" t="s">
        <v>142</v>
      </c>
      <c r="BM480" s="184" t="s">
        <v>586</v>
      </c>
    </row>
    <row r="481" spans="1:65" s="2" customFormat="1" ht="11.25">
      <c r="A481" s="36"/>
      <c r="B481" s="37"/>
      <c r="C481" s="38"/>
      <c r="D481" s="186" t="s">
        <v>144</v>
      </c>
      <c r="E481" s="38"/>
      <c r="F481" s="187" t="s">
        <v>587</v>
      </c>
      <c r="G481" s="38"/>
      <c r="H481" s="38"/>
      <c r="I481" s="188"/>
      <c r="J481" s="38"/>
      <c r="K481" s="38"/>
      <c r="L481" s="41"/>
      <c r="M481" s="189"/>
      <c r="N481" s="190"/>
      <c r="O481" s="66"/>
      <c r="P481" s="66"/>
      <c r="Q481" s="66"/>
      <c r="R481" s="66"/>
      <c r="S481" s="66"/>
      <c r="T481" s="67"/>
      <c r="U481" s="36"/>
      <c r="V481" s="36"/>
      <c r="W481" s="36"/>
      <c r="X481" s="36"/>
      <c r="Y481" s="36"/>
      <c r="Z481" s="36"/>
      <c r="AA481" s="36"/>
      <c r="AB481" s="36"/>
      <c r="AC481" s="36"/>
      <c r="AD481" s="36"/>
      <c r="AE481" s="36"/>
      <c r="AT481" s="18" t="s">
        <v>144</v>
      </c>
      <c r="AU481" s="18" t="s">
        <v>92</v>
      </c>
    </row>
    <row r="482" spans="1:65" s="2" customFormat="1" ht="24.2" customHeight="1">
      <c r="A482" s="36"/>
      <c r="B482" s="37"/>
      <c r="C482" s="172" t="s">
        <v>588</v>
      </c>
      <c r="D482" s="172" t="s">
        <v>138</v>
      </c>
      <c r="E482" s="173" t="s">
        <v>589</v>
      </c>
      <c r="F482" s="174" t="s">
        <v>590</v>
      </c>
      <c r="G482" s="175" t="s">
        <v>371</v>
      </c>
      <c r="H482" s="176">
        <v>145.80000000000001</v>
      </c>
      <c r="I482" s="177"/>
      <c r="J482" s="178">
        <f>ROUND(I482*H482,2)</f>
        <v>0</v>
      </c>
      <c r="K482" s="179"/>
      <c r="L482" s="41"/>
      <c r="M482" s="180" t="s">
        <v>44</v>
      </c>
      <c r="N482" s="181" t="s">
        <v>53</v>
      </c>
      <c r="O482" s="66"/>
      <c r="P482" s="182">
        <f>O482*H482</f>
        <v>0</v>
      </c>
      <c r="Q482" s="182">
        <v>0</v>
      </c>
      <c r="R482" s="182">
        <f>Q482*H482</f>
        <v>0</v>
      </c>
      <c r="S482" s="182">
        <v>0</v>
      </c>
      <c r="T482" s="183">
        <f>S482*H482</f>
        <v>0</v>
      </c>
      <c r="U482" s="36"/>
      <c r="V482" s="36"/>
      <c r="W482" s="36"/>
      <c r="X482" s="36"/>
      <c r="Y482" s="36"/>
      <c r="Z482" s="36"/>
      <c r="AA482" s="36"/>
      <c r="AB482" s="36"/>
      <c r="AC482" s="36"/>
      <c r="AD482" s="36"/>
      <c r="AE482" s="36"/>
      <c r="AR482" s="184" t="s">
        <v>142</v>
      </c>
      <c r="AT482" s="184" t="s">
        <v>138</v>
      </c>
      <c r="AU482" s="184" t="s">
        <v>92</v>
      </c>
      <c r="AY482" s="18" t="s">
        <v>135</v>
      </c>
      <c r="BE482" s="185">
        <f>IF(N482="základní",J482,0)</f>
        <v>0</v>
      </c>
      <c r="BF482" s="185">
        <f>IF(N482="snížená",J482,0)</f>
        <v>0</v>
      </c>
      <c r="BG482" s="185">
        <f>IF(N482="zákl. přenesená",J482,0)</f>
        <v>0</v>
      </c>
      <c r="BH482" s="185">
        <f>IF(N482="sníž. přenesená",J482,0)</f>
        <v>0</v>
      </c>
      <c r="BI482" s="185">
        <f>IF(N482="nulová",J482,0)</f>
        <v>0</v>
      </c>
      <c r="BJ482" s="18" t="s">
        <v>90</v>
      </c>
      <c r="BK482" s="185">
        <f>ROUND(I482*H482,2)</f>
        <v>0</v>
      </c>
      <c r="BL482" s="18" t="s">
        <v>142</v>
      </c>
      <c r="BM482" s="184" t="s">
        <v>591</v>
      </c>
    </row>
    <row r="483" spans="1:65" s="2" customFormat="1" ht="11.25">
      <c r="A483" s="36"/>
      <c r="B483" s="37"/>
      <c r="C483" s="38"/>
      <c r="D483" s="186" t="s">
        <v>144</v>
      </c>
      <c r="E483" s="38"/>
      <c r="F483" s="187" t="s">
        <v>592</v>
      </c>
      <c r="G483" s="38"/>
      <c r="H483" s="38"/>
      <c r="I483" s="188"/>
      <c r="J483" s="38"/>
      <c r="K483" s="38"/>
      <c r="L483" s="41"/>
      <c r="M483" s="189"/>
      <c r="N483" s="190"/>
      <c r="O483" s="66"/>
      <c r="P483" s="66"/>
      <c r="Q483" s="66"/>
      <c r="R483" s="66"/>
      <c r="S483" s="66"/>
      <c r="T483" s="67"/>
      <c r="U483" s="36"/>
      <c r="V483" s="36"/>
      <c r="W483" s="36"/>
      <c r="X483" s="36"/>
      <c r="Y483" s="36"/>
      <c r="Z483" s="36"/>
      <c r="AA483" s="36"/>
      <c r="AB483" s="36"/>
      <c r="AC483" s="36"/>
      <c r="AD483" s="36"/>
      <c r="AE483" s="36"/>
      <c r="AT483" s="18" t="s">
        <v>144</v>
      </c>
      <c r="AU483" s="18" t="s">
        <v>92</v>
      </c>
    </row>
    <row r="484" spans="1:65" s="2" customFormat="1" ht="24.2" customHeight="1">
      <c r="A484" s="36"/>
      <c r="B484" s="37"/>
      <c r="C484" s="172" t="s">
        <v>593</v>
      </c>
      <c r="D484" s="172" t="s">
        <v>138</v>
      </c>
      <c r="E484" s="173" t="s">
        <v>594</v>
      </c>
      <c r="F484" s="174" t="s">
        <v>595</v>
      </c>
      <c r="G484" s="175" t="s">
        <v>371</v>
      </c>
      <c r="H484" s="176">
        <v>981.88</v>
      </c>
      <c r="I484" s="177"/>
      <c r="J484" s="178">
        <f>ROUND(I484*H484,2)</f>
        <v>0</v>
      </c>
      <c r="K484" s="179"/>
      <c r="L484" s="41"/>
      <c r="M484" s="180" t="s">
        <v>44</v>
      </c>
      <c r="N484" s="181" t="s">
        <v>53</v>
      </c>
      <c r="O484" s="66"/>
      <c r="P484" s="182">
        <f>O484*H484</f>
        <v>0</v>
      </c>
      <c r="Q484" s="182">
        <v>0</v>
      </c>
      <c r="R484" s="182">
        <f>Q484*H484</f>
        <v>0</v>
      </c>
      <c r="S484" s="182">
        <v>0</v>
      </c>
      <c r="T484" s="183">
        <f>S484*H484</f>
        <v>0</v>
      </c>
      <c r="U484" s="36"/>
      <c r="V484" s="36"/>
      <c r="W484" s="36"/>
      <c r="X484" s="36"/>
      <c r="Y484" s="36"/>
      <c r="Z484" s="36"/>
      <c r="AA484" s="36"/>
      <c r="AB484" s="36"/>
      <c r="AC484" s="36"/>
      <c r="AD484" s="36"/>
      <c r="AE484" s="36"/>
      <c r="AR484" s="184" t="s">
        <v>142</v>
      </c>
      <c r="AT484" s="184" t="s">
        <v>138</v>
      </c>
      <c r="AU484" s="184" t="s">
        <v>92</v>
      </c>
      <c r="AY484" s="18" t="s">
        <v>135</v>
      </c>
      <c r="BE484" s="185">
        <f>IF(N484="základní",J484,0)</f>
        <v>0</v>
      </c>
      <c r="BF484" s="185">
        <f>IF(N484="snížená",J484,0)</f>
        <v>0</v>
      </c>
      <c r="BG484" s="185">
        <f>IF(N484="zákl. přenesená",J484,0)</f>
        <v>0</v>
      </c>
      <c r="BH484" s="185">
        <f>IF(N484="sníž. přenesená",J484,0)</f>
        <v>0</v>
      </c>
      <c r="BI484" s="185">
        <f>IF(N484="nulová",J484,0)</f>
        <v>0</v>
      </c>
      <c r="BJ484" s="18" t="s">
        <v>90</v>
      </c>
      <c r="BK484" s="185">
        <f>ROUND(I484*H484,2)</f>
        <v>0</v>
      </c>
      <c r="BL484" s="18" t="s">
        <v>142</v>
      </c>
      <c r="BM484" s="184" t="s">
        <v>596</v>
      </c>
    </row>
    <row r="485" spans="1:65" s="2" customFormat="1" ht="11.25">
      <c r="A485" s="36"/>
      <c r="B485" s="37"/>
      <c r="C485" s="38"/>
      <c r="D485" s="186" t="s">
        <v>144</v>
      </c>
      <c r="E485" s="38"/>
      <c r="F485" s="187" t="s">
        <v>597</v>
      </c>
      <c r="G485" s="38"/>
      <c r="H485" s="38"/>
      <c r="I485" s="188"/>
      <c r="J485" s="38"/>
      <c r="K485" s="38"/>
      <c r="L485" s="41"/>
      <c r="M485" s="189"/>
      <c r="N485" s="190"/>
      <c r="O485" s="66"/>
      <c r="P485" s="66"/>
      <c r="Q485" s="66"/>
      <c r="R485" s="66"/>
      <c r="S485" s="66"/>
      <c r="T485" s="67"/>
      <c r="U485" s="36"/>
      <c r="V485" s="36"/>
      <c r="W485" s="36"/>
      <c r="X485" s="36"/>
      <c r="Y485" s="36"/>
      <c r="Z485" s="36"/>
      <c r="AA485" s="36"/>
      <c r="AB485" s="36"/>
      <c r="AC485" s="36"/>
      <c r="AD485" s="36"/>
      <c r="AE485" s="36"/>
      <c r="AT485" s="18" t="s">
        <v>144</v>
      </c>
      <c r="AU485" s="18" t="s">
        <v>92</v>
      </c>
    </row>
    <row r="486" spans="1:65" s="2" customFormat="1" ht="49.15" customHeight="1">
      <c r="A486" s="36"/>
      <c r="B486" s="37"/>
      <c r="C486" s="172" t="s">
        <v>598</v>
      </c>
      <c r="D486" s="172" t="s">
        <v>138</v>
      </c>
      <c r="E486" s="173" t="s">
        <v>599</v>
      </c>
      <c r="F486" s="174" t="s">
        <v>600</v>
      </c>
      <c r="G486" s="175" t="s">
        <v>371</v>
      </c>
      <c r="H486" s="176">
        <v>96.858000000000004</v>
      </c>
      <c r="I486" s="177"/>
      <c r="J486" s="178">
        <f>ROUND(I486*H486,2)</f>
        <v>0</v>
      </c>
      <c r="K486" s="179"/>
      <c r="L486" s="41"/>
      <c r="M486" s="180" t="s">
        <v>44</v>
      </c>
      <c r="N486" s="181" t="s">
        <v>53</v>
      </c>
      <c r="O486" s="66"/>
      <c r="P486" s="182">
        <f>O486*H486</f>
        <v>0</v>
      </c>
      <c r="Q486" s="182">
        <v>0</v>
      </c>
      <c r="R486" s="182">
        <f>Q486*H486</f>
        <v>0</v>
      </c>
      <c r="S486" s="182">
        <v>0</v>
      </c>
      <c r="T486" s="183">
        <f>S486*H486</f>
        <v>0</v>
      </c>
      <c r="U486" s="36"/>
      <c r="V486" s="36"/>
      <c r="W486" s="36"/>
      <c r="X486" s="36"/>
      <c r="Y486" s="36"/>
      <c r="Z486" s="36"/>
      <c r="AA486" s="36"/>
      <c r="AB486" s="36"/>
      <c r="AC486" s="36"/>
      <c r="AD486" s="36"/>
      <c r="AE486" s="36"/>
      <c r="AR486" s="184" t="s">
        <v>142</v>
      </c>
      <c r="AT486" s="184" t="s">
        <v>138</v>
      </c>
      <c r="AU486" s="184" t="s">
        <v>92</v>
      </c>
      <c r="AY486" s="18" t="s">
        <v>135</v>
      </c>
      <c r="BE486" s="185">
        <f>IF(N486="základní",J486,0)</f>
        <v>0</v>
      </c>
      <c r="BF486" s="185">
        <f>IF(N486="snížená",J486,0)</f>
        <v>0</v>
      </c>
      <c r="BG486" s="185">
        <f>IF(N486="zákl. přenesená",J486,0)</f>
        <v>0</v>
      </c>
      <c r="BH486" s="185">
        <f>IF(N486="sníž. přenesená",J486,0)</f>
        <v>0</v>
      </c>
      <c r="BI486" s="185">
        <f>IF(N486="nulová",J486,0)</f>
        <v>0</v>
      </c>
      <c r="BJ486" s="18" t="s">
        <v>90</v>
      </c>
      <c r="BK486" s="185">
        <f>ROUND(I486*H486,2)</f>
        <v>0</v>
      </c>
      <c r="BL486" s="18" t="s">
        <v>142</v>
      </c>
      <c r="BM486" s="184" t="s">
        <v>601</v>
      </c>
    </row>
    <row r="487" spans="1:65" s="2" customFormat="1" ht="11.25">
      <c r="A487" s="36"/>
      <c r="B487" s="37"/>
      <c r="C487" s="38"/>
      <c r="D487" s="186" t="s">
        <v>144</v>
      </c>
      <c r="E487" s="38"/>
      <c r="F487" s="187" t="s">
        <v>602</v>
      </c>
      <c r="G487" s="38"/>
      <c r="H487" s="38"/>
      <c r="I487" s="188"/>
      <c r="J487" s="38"/>
      <c r="K487" s="38"/>
      <c r="L487" s="41"/>
      <c r="M487" s="189"/>
      <c r="N487" s="190"/>
      <c r="O487" s="66"/>
      <c r="P487" s="66"/>
      <c r="Q487" s="66"/>
      <c r="R487" s="66"/>
      <c r="S487" s="66"/>
      <c r="T487" s="67"/>
      <c r="U487" s="36"/>
      <c r="V487" s="36"/>
      <c r="W487" s="36"/>
      <c r="X487" s="36"/>
      <c r="Y487" s="36"/>
      <c r="Z487" s="36"/>
      <c r="AA487" s="36"/>
      <c r="AB487" s="36"/>
      <c r="AC487" s="36"/>
      <c r="AD487" s="36"/>
      <c r="AE487" s="36"/>
      <c r="AT487" s="18" t="s">
        <v>144</v>
      </c>
      <c r="AU487" s="18" t="s">
        <v>92</v>
      </c>
    </row>
    <row r="488" spans="1:65" s="13" customFormat="1" ht="11.25">
      <c r="B488" s="191"/>
      <c r="C488" s="192"/>
      <c r="D488" s="193" t="s">
        <v>146</v>
      </c>
      <c r="E488" s="194" t="s">
        <v>44</v>
      </c>
      <c r="F488" s="195" t="s">
        <v>603</v>
      </c>
      <c r="G488" s="192"/>
      <c r="H488" s="196">
        <v>96.858000000000004</v>
      </c>
      <c r="I488" s="197"/>
      <c r="J488" s="192"/>
      <c r="K488" s="192"/>
      <c r="L488" s="198"/>
      <c r="M488" s="199"/>
      <c r="N488" s="200"/>
      <c r="O488" s="200"/>
      <c r="P488" s="200"/>
      <c r="Q488" s="200"/>
      <c r="R488" s="200"/>
      <c r="S488" s="200"/>
      <c r="T488" s="201"/>
      <c r="AT488" s="202" t="s">
        <v>146</v>
      </c>
      <c r="AU488" s="202" t="s">
        <v>92</v>
      </c>
      <c r="AV488" s="13" t="s">
        <v>92</v>
      </c>
      <c r="AW488" s="13" t="s">
        <v>42</v>
      </c>
      <c r="AX488" s="13" t="s">
        <v>90</v>
      </c>
      <c r="AY488" s="202" t="s">
        <v>135</v>
      </c>
    </row>
    <row r="489" spans="1:65" s="2" customFormat="1" ht="37.9" customHeight="1">
      <c r="A489" s="36"/>
      <c r="B489" s="37"/>
      <c r="C489" s="172" t="s">
        <v>604</v>
      </c>
      <c r="D489" s="172" t="s">
        <v>138</v>
      </c>
      <c r="E489" s="173" t="s">
        <v>605</v>
      </c>
      <c r="F489" s="174" t="s">
        <v>606</v>
      </c>
      <c r="G489" s="175" t="s">
        <v>371</v>
      </c>
      <c r="H489" s="176">
        <v>1.33</v>
      </c>
      <c r="I489" s="177"/>
      <c r="J489" s="178">
        <f>ROUND(I489*H489,2)</f>
        <v>0</v>
      </c>
      <c r="K489" s="179"/>
      <c r="L489" s="41"/>
      <c r="M489" s="180" t="s">
        <v>44</v>
      </c>
      <c r="N489" s="181" t="s">
        <v>53</v>
      </c>
      <c r="O489" s="66"/>
      <c r="P489" s="182">
        <f>O489*H489</f>
        <v>0</v>
      </c>
      <c r="Q489" s="182">
        <v>0</v>
      </c>
      <c r="R489" s="182">
        <f>Q489*H489</f>
        <v>0</v>
      </c>
      <c r="S489" s="182">
        <v>0</v>
      </c>
      <c r="T489" s="183">
        <f>S489*H489</f>
        <v>0</v>
      </c>
      <c r="U489" s="36"/>
      <c r="V489" s="36"/>
      <c r="W489" s="36"/>
      <c r="X489" s="36"/>
      <c r="Y489" s="36"/>
      <c r="Z489" s="36"/>
      <c r="AA489" s="36"/>
      <c r="AB489" s="36"/>
      <c r="AC489" s="36"/>
      <c r="AD489" s="36"/>
      <c r="AE489" s="36"/>
      <c r="AR489" s="184" t="s">
        <v>142</v>
      </c>
      <c r="AT489" s="184" t="s">
        <v>138</v>
      </c>
      <c r="AU489" s="184" t="s">
        <v>92</v>
      </c>
      <c r="AY489" s="18" t="s">
        <v>135</v>
      </c>
      <c r="BE489" s="185">
        <f>IF(N489="základní",J489,0)</f>
        <v>0</v>
      </c>
      <c r="BF489" s="185">
        <f>IF(N489="snížená",J489,0)</f>
        <v>0</v>
      </c>
      <c r="BG489" s="185">
        <f>IF(N489="zákl. přenesená",J489,0)</f>
        <v>0</v>
      </c>
      <c r="BH489" s="185">
        <f>IF(N489="sníž. přenesená",J489,0)</f>
        <v>0</v>
      </c>
      <c r="BI489" s="185">
        <f>IF(N489="nulová",J489,0)</f>
        <v>0</v>
      </c>
      <c r="BJ489" s="18" t="s">
        <v>90</v>
      </c>
      <c r="BK489" s="185">
        <f>ROUND(I489*H489,2)</f>
        <v>0</v>
      </c>
      <c r="BL489" s="18" t="s">
        <v>142</v>
      </c>
      <c r="BM489" s="184" t="s">
        <v>607</v>
      </c>
    </row>
    <row r="490" spans="1:65" s="2" customFormat="1" ht="11.25">
      <c r="A490" s="36"/>
      <c r="B490" s="37"/>
      <c r="C490" s="38"/>
      <c r="D490" s="186" t="s">
        <v>144</v>
      </c>
      <c r="E490" s="38"/>
      <c r="F490" s="187" t="s">
        <v>608</v>
      </c>
      <c r="G490" s="38"/>
      <c r="H490" s="38"/>
      <c r="I490" s="188"/>
      <c r="J490" s="38"/>
      <c r="K490" s="38"/>
      <c r="L490" s="41"/>
      <c r="M490" s="189"/>
      <c r="N490" s="190"/>
      <c r="O490" s="66"/>
      <c r="P490" s="66"/>
      <c r="Q490" s="66"/>
      <c r="R490" s="66"/>
      <c r="S490" s="66"/>
      <c r="T490" s="67"/>
      <c r="U490" s="36"/>
      <c r="V490" s="36"/>
      <c r="W490" s="36"/>
      <c r="X490" s="36"/>
      <c r="Y490" s="36"/>
      <c r="Z490" s="36"/>
      <c r="AA490" s="36"/>
      <c r="AB490" s="36"/>
      <c r="AC490" s="36"/>
      <c r="AD490" s="36"/>
      <c r="AE490" s="36"/>
      <c r="AT490" s="18" t="s">
        <v>144</v>
      </c>
      <c r="AU490" s="18" t="s">
        <v>92</v>
      </c>
    </row>
    <row r="491" spans="1:65" s="12" customFormat="1" ht="22.9" customHeight="1">
      <c r="B491" s="156"/>
      <c r="C491" s="157"/>
      <c r="D491" s="158" t="s">
        <v>81</v>
      </c>
      <c r="E491" s="170" t="s">
        <v>609</v>
      </c>
      <c r="F491" s="170" t="s">
        <v>610</v>
      </c>
      <c r="G491" s="157"/>
      <c r="H491" s="157"/>
      <c r="I491" s="160"/>
      <c r="J491" s="171">
        <f>BK491</f>
        <v>0</v>
      </c>
      <c r="K491" s="157"/>
      <c r="L491" s="162"/>
      <c r="M491" s="163"/>
      <c r="N491" s="164"/>
      <c r="O491" s="164"/>
      <c r="P491" s="165">
        <f>SUM(P492:P493)</f>
        <v>0</v>
      </c>
      <c r="Q491" s="164"/>
      <c r="R491" s="165">
        <f>SUM(R492:R493)</f>
        <v>0</v>
      </c>
      <c r="S491" s="164"/>
      <c r="T491" s="166">
        <f>SUM(T492:T493)</f>
        <v>0</v>
      </c>
      <c r="AR491" s="167" t="s">
        <v>90</v>
      </c>
      <c r="AT491" s="168" t="s">
        <v>81</v>
      </c>
      <c r="AU491" s="168" t="s">
        <v>90</v>
      </c>
      <c r="AY491" s="167" t="s">
        <v>135</v>
      </c>
      <c r="BK491" s="169">
        <f>SUM(BK492:BK493)</f>
        <v>0</v>
      </c>
    </row>
    <row r="492" spans="1:65" s="2" customFormat="1" ht="24.2" customHeight="1">
      <c r="A492" s="36"/>
      <c r="B492" s="37"/>
      <c r="C492" s="172" t="s">
        <v>611</v>
      </c>
      <c r="D492" s="172" t="s">
        <v>138</v>
      </c>
      <c r="E492" s="173" t="s">
        <v>612</v>
      </c>
      <c r="F492" s="174" t="s">
        <v>613</v>
      </c>
      <c r="G492" s="175" t="s">
        <v>371</v>
      </c>
      <c r="H492" s="176">
        <v>55.241999999999997</v>
      </c>
      <c r="I492" s="177"/>
      <c r="J492" s="178">
        <f>ROUND(I492*H492,2)</f>
        <v>0</v>
      </c>
      <c r="K492" s="179"/>
      <c r="L492" s="41"/>
      <c r="M492" s="180" t="s">
        <v>44</v>
      </c>
      <c r="N492" s="181" t="s">
        <v>53</v>
      </c>
      <c r="O492" s="66"/>
      <c r="P492" s="182">
        <f>O492*H492</f>
        <v>0</v>
      </c>
      <c r="Q492" s="182">
        <v>0</v>
      </c>
      <c r="R492" s="182">
        <f>Q492*H492</f>
        <v>0</v>
      </c>
      <c r="S492" s="182">
        <v>0</v>
      </c>
      <c r="T492" s="183">
        <f>S492*H492</f>
        <v>0</v>
      </c>
      <c r="U492" s="36"/>
      <c r="V492" s="36"/>
      <c r="W492" s="36"/>
      <c r="X492" s="36"/>
      <c r="Y492" s="36"/>
      <c r="Z492" s="36"/>
      <c r="AA492" s="36"/>
      <c r="AB492" s="36"/>
      <c r="AC492" s="36"/>
      <c r="AD492" s="36"/>
      <c r="AE492" s="36"/>
      <c r="AR492" s="184" t="s">
        <v>142</v>
      </c>
      <c r="AT492" s="184" t="s">
        <v>138</v>
      </c>
      <c r="AU492" s="184" t="s">
        <v>92</v>
      </c>
      <c r="AY492" s="18" t="s">
        <v>135</v>
      </c>
      <c r="BE492" s="185">
        <f>IF(N492="základní",J492,0)</f>
        <v>0</v>
      </c>
      <c r="BF492" s="185">
        <f>IF(N492="snížená",J492,0)</f>
        <v>0</v>
      </c>
      <c r="BG492" s="185">
        <f>IF(N492="zákl. přenesená",J492,0)</f>
        <v>0</v>
      </c>
      <c r="BH492" s="185">
        <f>IF(N492="sníž. přenesená",J492,0)</f>
        <v>0</v>
      </c>
      <c r="BI492" s="185">
        <f>IF(N492="nulová",J492,0)</f>
        <v>0</v>
      </c>
      <c r="BJ492" s="18" t="s">
        <v>90</v>
      </c>
      <c r="BK492" s="185">
        <f>ROUND(I492*H492,2)</f>
        <v>0</v>
      </c>
      <c r="BL492" s="18" t="s">
        <v>142</v>
      </c>
      <c r="BM492" s="184" t="s">
        <v>614</v>
      </c>
    </row>
    <row r="493" spans="1:65" s="2" customFormat="1" ht="11.25">
      <c r="A493" s="36"/>
      <c r="B493" s="37"/>
      <c r="C493" s="38"/>
      <c r="D493" s="186" t="s">
        <v>144</v>
      </c>
      <c r="E493" s="38"/>
      <c r="F493" s="187" t="s">
        <v>615</v>
      </c>
      <c r="G493" s="38"/>
      <c r="H493" s="38"/>
      <c r="I493" s="188"/>
      <c r="J493" s="38"/>
      <c r="K493" s="38"/>
      <c r="L493" s="41"/>
      <c r="M493" s="189"/>
      <c r="N493" s="190"/>
      <c r="O493" s="66"/>
      <c r="P493" s="66"/>
      <c r="Q493" s="66"/>
      <c r="R493" s="66"/>
      <c r="S493" s="66"/>
      <c r="T493" s="67"/>
      <c r="U493" s="36"/>
      <c r="V493" s="36"/>
      <c r="W493" s="36"/>
      <c r="X493" s="36"/>
      <c r="Y493" s="36"/>
      <c r="Z493" s="36"/>
      <c r="AA493" s="36"/>
      <c r="AB493" s="36"/>
      <c r="AC493" s="36"/>
      <c r="AD493" s="36"/>
      <c r="AE493" s="36"/>
      <c r="AT493" s="18" t="s">
        <v>144</v>
      </c>
      <c r="AU493" s="18" t="s">
        <v>92</v>
      </c>
    </row>
    <row r="494" spans="1:65" s="12" customFormat="1" ht="25.9" customHeight="1">
      <c r="B494" s="156"/>
      <c r="C494" s="157"/>
      <c r="D494" s="158" t="s">
        <v>81</v>
      </c>
      <c r="E494" s="159" t="s">
        <v>616</v>
      </c>
      <c r="F494" s="159" t="s">
        <v>617</v>
      </c>
      <c r="G494" s="157"/>
      <c r="H494" s="157"/>
      <c r="I494" s="160"/>
      <c r="J494" s="161">
        <f>BK494</f>
        <v>0</v>
      </c>
      <c r="K494" s="157"/>
      <c r="L494" s="162"/>
      <c r="M494" s="163"/>
      <c r="N494" s="164"/>
      <c r="O494" s="164"/>
      <c r="P494" s="165">
        <f>P495+P498+P629+P682+P745+P754+P918+P979+P1012+P1139+P1252+P1346+P1375</f>
        <v>0</v>
      </c>
      <c r="Q494" s="164"/>
      <c r="R494" s="165">
        <f>R495+R498+R629+R682+R745+R754+R918+R979+R1012+R1139+R1252+R1346+R1375</f>
        <v>35.753312580000006</v>
      </c>
      <c r="S494" s="164"/>
      <c r="T494" s="166">
        <f>T495+T498+T629+T682+T745+T754+T918+T979+T1012+T1139+T1252+T1346+T1375</f>
        <v>42.219415999999995</v>
      </c>
      <c r="AR494" s="167" t="s">
        <v>92</v>
      </c>
      <c r="AT494" s="168" t="s">
        <v>81</v>
      </c>
      <c r="AU494" s="168" t="s">
        <v>82</v>
      </c>
      <c r="AY494" s="167" t="s">
        <v>135</v>
      </c>
      <c r="BK494" s="169">
        <f>BK495+BK498+BK629+BK682+BK745+BK754+BK918+BK979+BK1012+BK1139+BK1252+BK1346+BK1375</f>
        <v>0</v>
      </c>
    </row>
    <row r="495" spans="1:65" s="12" customFormat="1" ht="22.9" customHeight="1">
      <c r="B495" s="156"/>
      <c r="C495" s="157"/>
      <c r="D495" s="158" t="s">
        <v>81</v>
      </c>
      <c r="E495" s="170" t="s">
        <v>618</v>
      </c>
      <c r="F495" s="170" t="s">
        <v>619</v>
      </c>
      <c r="G495" s="157"/>
      <c r="H495" s="157"/>
      <c r="I495" s="160"/>
      <c r="J495" s="171">
        <f>BK495</f>
        <v>0</v>
      </c>
      <c r="K495" s="157"/>
      <c r="L495" s="162"/>
      <c r="M495" s="163"/>
      <c r="N495" s="164"/>
      <c r="O495" s="164"/>
      <c r="P495" s="165">
        <f>SUM(P496:P497)</f>
        <v>0</v>
      </c>
      <c r="Q495" s="164"/>
      <c r="R495" s="165">
        <f>SUM(R496:R497)</f>
        <v>1.7850000000000001E-2</v>
      </c>
      <c r="S495" s="164"/>
      <c r="T495" s="166">
        <f>SUM(T496:T497)</f>
        <v>0</v>
      </c>
      <c r="AR495" s="167" t="s">
        <v>92</v>
      </c>
      <c r="AT495" s="168" t="s">
        <v>81</v>
      </c>
      <c r="AU495" s="168" t="s">
        <v>90</v>
      </c>
      <c r="AY495" s="167" t="s">
        <v>135</v>
      </c>
      <c r="BK495" s="169">
        <f>SUM(BK496:BK497)</f>
        <v>0</v>
      </c>
    </row>
    <row r="496" spans="1:65" s="2" customFormat="1" ht="24.2" customHeight="1">
      <c r="A496" s="36"/>
      <c r="B496" s="37"/>
      <c r="C496" s="172" t="s">
        <v>620</v>
      </c>
      <c r="D496" s="172" t="s">
        <v>138</v>
      </c>
      <c r="E496" s="173" t="s">
        <v>621</v>
      </c>
      <c r="F496" s="174" t="s">
        <v>622</v>
      </c>
      <c r="G496" s="175" t="s">
        <v>623</v>
      </c>
      <c r="H496" s="176">
        <v>1</v>
      </c>
      <c r="I496" s="177"/>
      <c r="J496" s="178">
        <f>ROUND(I496*H496,2)</f>
        <v>0</v>
      </c>
      <c r="K496" s="179"/>
      <c r="L496" s="41"/>
      <c r="M496" s="180" t="s">
        <v>44</v>
      </c>
      <c r="N496" s="181" t="s">
        <v>53</v>
      </c>
      <c r="O496" s="66"/>
      <c r="P496" s="182">
        <f>O496*H496</f>
        <v>0</v>
      </c>
      <c r="Q496" s="182">
        <v>1.7850000000000001E-2</v>
      </c>
      <c r="R496" s="182">
        <f>Q496*H496</f>
        <v>1.7850000000000001E-2</v>
      </c>
      <c r="S496" s="182">
        <v>0</v>
      </c>
      <c r="T496" s="183">
        <f>S496*H496</f>
        <v>0</v>
      </c>
      <c r="U496" s="36"/>
      <c r="V496" s="36"/>
      <c r="W496" s="36"/>
      <c r="X496" s="36"/>
      <c r="Y496" s="36"/>
      <c r="Z496" s="36"/>
      <c r="AA496" s="36"/>
      <c r="AB496" s="36"/>
      <c r="AC496" s="36"/>
      <c r="AD496" s="36"/>
      <c r="AE496" s="36"/>
      <c r="AR496" s="184" t="s">
        <v>346</v>
      </c>
      <c r="AT496" s="184" t="s">
        <v>138</v>
      </c>
      <c r="AU496" s="184" t="s">
        <v>92</v>
      </c>
      <c r="AY496" s="18" t="s">
        <v>135</v>
      </c>
      <c r="BE496" s="185">
        <f>IF(N496="základní",J496,0)</f>
        <v>0</v>
      </c>
      <c r="BF496" s="185">
        <f>IF(N496="snížená",J496,0)</f>
        <v>0</v>
      </c>
      <c r="BG496" s="185">
        <f>IF(N496="zákl. přenesená",J496,0)</f>
        <v>0</v>
      </c>
      <c r="BH496" s="185">
        <f>IF(N496="sníž. přenesená",J496,0)</f>
        <v>0</v>
      </c>
      <c r="BI496" s="185">
        <f>IF(N496="nulová",J496,0)</f>
        <v>0</v>
      </c>
      <c r="BJ496" s="18" t="s">
        <v>90</v>
      </c>
      <c r="BK496" s="185">
        <f>ROUND(I496*H496,2)</f>
        <v>0</v>
      </c>
      <c r="BL496" s="18" t="s">
        <v>346</v>
      </c>
      <c r="BM496" s="184" t="s">
        <v>624</v>
      </c>
    </row>
    <row r="497" spans="1:65" s="2" customFormat="1" ht="11.25">
      <c r="A497" s="36"/>
      <c r="B497" s="37"/>
      <c r="C497" s="38"/>
      <c r="D497" s="186" t="s">
        <v>144</v>
      </c>
      <c r="E497" s="38"/>
      <c r="F497" s="187" t="s">
        <v>625</v>
      </c>
      <c r="G497" s="38"/>
      <c r="H497" s="38"/>
      <c r="I497" s="188"/>
      <c r="J497" s="38"/>
      <c r="K497" s="38"/>
      <c r="L497" s="41"/>
      <c r="M497" s="189"/>
      <c r="N497" s="190"/>
      <c r="O497" s="66"/>
      <c r="P497" s="66"/>
      <c r="Q497" s="66"/>
      <c r="R497" s="66"/>
      <c r="S497" s="66"/>
      <c r="T497" s="67"/>
      <c r="U497" s="36"/>
      <c r="V497" s="36"/>
      <c r="W497" s="36"/>
      <c r="X497" s="36"/>
      <c r="Y497" s="36"/>
      <c r="Z497" s="36"/>
      <c r="AA497" s="36"/>
      <c r="AB497" s="36"/>
      <c r="AC497" s="36"/>
      <c r="AD497" s="36"/>
      <c r="AE497" s="36"/>
      <c r="AT497" s="18" t="s">
        <v>144</v>
      </c>
      <c r="AU497" s="18" t="s">
        <v>92</v>
      </c>
    </row>
    <row r="498" spans="1:65" s="12" customFormat="1" ht="22.9" customHeight="1">
      <c r="B498" s="156"/>
      <c r="C498" s="157"/>
      <c r="D498" s="158" t="s">
        <v>81</v>
      </c>
      <c r="E498" s="170" t="s">
        <v>626</v>
      </c>
      <c r="F498" s="170" t="s">
        <v>627</v>
      </c>
      <c r="G498" s="157"/>
      <c r="H498" s="157"/>
      <c r="I498" s="160"/>
      <c r="J498" s="171">
        <f>BK498</f>
        <v>0</v>
      </c>
      <c r="K498" s="157"/>
      <c r="L498" s="162"/>
      <c r="M498" s="163"/>
      <c r="N498" s="164"/>
      <c r="O498" s="164"/>
      <c r="P498" s="165">
        <f>SUM(P499:P628)</f>
        <v>0</v>
      </c>
      <c r="Q498" s="164"/>
      <c r="R498" s="165">
        <f>SUM(R499:R628)</f>
        <v>0</v>
      </c>
      <c r="S498" s="164"/>
      <c r="T498" s="166">
        <f>SUM(T499:T628)</f>
        <v>0.87115999999999993</v>
      </c>
      <c r="AR498" s="167" t="s">
        <v>92</v>
      </c>
      <c r="AT498" s="168" t="s">
        <v>81</v>
      </c>
      <c r="AU498" s="168" t="s">
        <v>90</v>
      </c>
      <c r="AY498" s="167" t="s">
        <v>135</v>
      </c>
      <c r="BK498" s="169">
        <f>SUM(BK499:BK628)</f>
        <v>0</v>
      </c>
    </row>
    <row r="499" spans="1:65" s="2" customFormat="1" ht="16.5" customHeight="1">
      <c r="A499" s="36"/>
      <c r="B499" s="37"/>
      <c r="C499" s="172" t="s">
        <v>628</v>
      </c>
      <c r="D499" s="172" t="s">
        <v>138</v>
      </c>
      <c r="E499" s="173" t="s">
        <v>629</v>
      </c>
      <c r="F499" s="174" t="s">
        <v>630</v>
      </c>
      <c r="G499" s="175" t="s">
        <v>623</v>
      </c>
      <c r="H499" s="176">
        <v>10</v>
      </c>
      <c r="I499" s="177"/>
      <c r="J499" s="178">
        <f>ROUND(I499*H499,2)</f>
        <v>0</v>
      </c>
      <c r="K499" s="179"/>
      <c r="L499" s="41"/>
      <c r="M499" s="180" t="s">
        <v>44</v>
      </c>
      <c r="N499" s="181" t="s">
        <v>53</v>
      </c>
      <c r="O499" s="66"/>
      <c r="P499" s="182">
        <f>O499*H499</f>
        <v>0</v>
      </c>
      <c r="Q499" s="182">
        <v>0</v>
      </c>
      <c r="R499" s="182">
        <f>Q499*H499</f>
        <v>0</v>
      </c>
      <c r="S499" s="182">
        <v>1.933E-2</v>
      </c>
      <c r="T499" s="183">
        <f>S499*H499</f>
        <v>0.1933</v>
      </c>
      <c r="U499" s="36"/>
      <c r="V499" s="36"/>
      <c r="W499" s="36"/>
      <c r="X499" s="36"/>
      <c r="Y499" s="36"/>
      <c r="Z499" s="36"/>
      <c r="AA499" s="36"/>
      <c r="AB499" s="36"/>
      <c r="AC499" s="36"/>
      <c r="AD499" s="36"/>
      <c r="AE499" s="36"/>
      <c r="AR499" s="184" t="s">
        <v>346</v>
      </c>
      <c r="AT499" s="184" t="s">
        <v>138</v>
      </c>
      <c r="AU499" s="184" t="s">
        <v>92</v>
      </c>
      <c r="AY499" s="18" t="s">
        <v>135</v>
      </c>
      <c r="BE499" s="185">
        <f>IF(N499="základní",J499,0)</f>
        <v>0</v>
      </c>
      <c r="BF499" s="185">
        <f>IF(N499="snížená",J499,0)</f>
        <v>0</v>
      </c>
      <c r="BG499" s="185">
        <f>IF(N499="zákl. přenesená",J499,0)</f>
        <v>0</v>
      </c>
      <c r="BH499" s="185">
        <f>IF(N499="sníž. přenesená",J499,0)</f>
        <v>0</v>
      </c>
      <c r="BI499" s="185">
        <f>IF(N499="nulová",J499,0)</f>
        <v>0</v>
      </c>
      <c r="BJ499" s="18" t="s">
        <v>90</v>
      </c>
      <c r="BK499" s="185">
        <f>ROUND(I499*H499,2)</f>
        <v>0</v>
      </c>
      <c r="BL499" s="18" t="s">
        <v>346</v>
      </c>
      <c r="BM499" s="184" t="s">
        <v>631</v>
      </c>
    </row>
    <row r="500" spans="1:65" s="2" customFormat="1" ht="11.25">
      <c r="A500" s="36"/>
      <c r="B500" s="37"/>
      <c r="C500" s="38"/>
      <c r="D500" s="186" t="s">
        <v>144</v>
      </c>
      <c r="E500" s="38"/>
      <c r="F500" s="187" t="s">
        <v>632</v>
      </c>
      <c r="G500" s="38"/>
      <c r="H500" s="38"/>
      <c r="I500" s="188"/>
      <c r="J500" s="38"/>
      <c r="K500" s="38"/>
      <c r="L500" s="41"/>
      <c r="M500" s="189"/>
      <c r="N500" s="190"/>
      <c r="O500" s="66"/>
      <c r="P500" s="66"/>
      <c r="Q500" s="66"/>
      <c r="R500" s="66"/>
      <c r="S500" s="66"/>
      <c r="T500" s="67"/>
      <c r="U500" s="36"/>
      <c r="V500" s="36"/>
      <c r="W500" s="36"/>
      <c r="X500" s="36"/>
      <c r="Y500" s="36"/>
      <c r="Z500" s="36"/>
      <c r="AA500" s="36"/>
      <c r="AB500" s="36"/>
      <c r="AC500" s="36"/>
      <c r="AD500" s="36"/>
      <c r="AE500" s="36"/>
      <c r="AT500" s="18" t="s">
        <v>144</v>
      </c>
      <c r="AU500" s="18" t="s">
        <v>92</v>
      </c>
    </row>
    <row r="501" spans="1:65" s="13" customFormat="1" ht="11.25">
      <c r="B501" s="191"/>
      <c r="C501" s="192"/>
      <c r="D501" s="193" t="s">
        <v>146</v>
      </c>
      <c r="E501" s="194" t="s">
        <v>44</v>
      </c>
      <c r="F501" s="195" t="s">
        <v>633</v>
      </c>
      <c r="G501" s="192"/>
      <c r="H501" s="196">
        <v>1</v>
      </c>
      <c r="I501" s="197"/>
      <c r="J501" s="192"/>
      <c r="K501" s="192"/>
      <c r="L501" s="198"/>
      <c r="M501" s="199"/>
      <c r="N501" s="200"/>
      <c r="O501" s="200"/>
      <c r="P501" s="200"/>
      <c r="Q501" s="200"/>
      <c r="R501" s="200"/>
      <c r="S501" s="200"/>
      <c r="T501" s="201"/>
      <c r="AT501" s="202" t="s">
        <v>146</v>
      </c>
      <c r="AU501" s="202" t="s">
        <v>92</v>
      </c>
      <c r="AV501" s="13" t="s">
        <v>92</v>
      </c>
      <c r="AW501" s="13" t="s">
        <v>42</v>
      </c>
      <c r="AX501" s="13" t="s">
        <v>82</v>
      </c>
      <c r="AY501" s="202" t="s">
        <v>135</v>
      </c>
    </row>
    <row r="502" spans="1:65" s="13" customFormat="1" ht="11.25">
      <c r="B502" s="191"/>
      <c r="C502" s="192"/>
      <c r="D502" s="193" t="s">
        <v>146</v>
      </c>
      <c r="E502" s="194" t="s">
        <v>44</v>
      </c>
      <c r="F502" s="195" t="s">
        <v>634</v>
      </c>
      <c r="G502" s="192"/>
      <c r="H502" s="196">
        <v>1</v>
      </c>
      <c r="I502" s="197"/>
      <c r="J502" s="192"/>
      <c r="K502" s="192"/>
      <c r="L502" s="198"/>
      <c r="M502" s="199"/>
      <c r="N502" s="200"/>
      <c r="O502" s="200"/>
      <c r="P502" s="200"/>
      <c r="Q502" s="200"/>
      <c r="R502" s="200"/>
      <c r="S502" s="200"/>
      <c r="T502" s="201"/>
      <c r="AT502" s="202" t="s">
        <v>146</v>
      </c>
      <c r="AU502" s="202" t="s">
        <v>92</v>
      </c>
      <c r="AV502" s="13" t="s">
        <v>92</v>
      </c>
      <c r="AW502" s="13" t="s">
        <v>42</v>
      </c>
      <c r="AX502" s="13" t="s">
        <v>82</v>
      </c>
      <c r="AY502" s="202" t="s">
        <v>135</v>
      </c>
    </row>
    <row r="503" spans="1:65" s="13" customFormat="1" ht="11.25">
      <c r="B503" s="191"/>
      <c r="C503" s="192"/>
      <c r="D503" s="193" t="s">
        <v>146</v>
      </c>
      <c r="E503" s="194" t="s">
        <v>44</v>
      </c>
      <c r="F503" s="195" t="s">
        <v>635</v>
      </c>
      <c r="G503" s="192"/>
      <c r="H503" s="196">
        <v>1</v>
      </c>
      <c r="I503" s="197"/>
      <c r="J503" s="192"/>
      <c r="K503" s="192"/>
      <c r="L503" s="198"/>
      <c r="M503" s="199"/>
      <c r="N503" s="200"/>
      <c r="O503" s="200"/>
      <c r="P503" s="200"/>
      <c r="Q503" s="200"/>
      <c r="R503" s="200"/>
      <c r="S503" s="200"/>
      <c r="T503" s="201"/>
      <c r="AT503" s="202" t="s">
        <v>146</v>
      </c>
      <c r="AU503" s="202" t="s">
        <v>92</v>
      </c>
      <c r="AV503" s="13" t="s">
        <v>92</v>
      </c>
      <c r="AW503" s="13" t="s">
        <v>42</v>
      </c>
      <c r="AX503" s="13" t="s">
        <v>82</v>
      </c>
      <c r="AY503" s="202" t="s">
        <v>135</v>
      </c>
    </row>
    <row r="504" spans="1:65" s="13" customFormat="1" ht="11.25">
      <c r="B504" s="191"/>
      <c r="C504" s="192"/>
      <c r="D504" s="193" t="s">
        <v>146</v>
      </c>
      <c r="E504" s="194" t="s">
        <v>44</v>
      </c>
      <c r="F504" s="195" t="s">
        <v>636</v>
      </c>
      <c r="G504" s="192"/>
      <c r="H504" s="196">
        <v>1</v>
      </c>
      <c r="I504" s="197"/>
      <c r="J504" s="192"/>
      <c r="K504" s="192"/>
      <c r="L504" s="198"/>
      <c r="M504" s="199"/>
      <c r="N504" s="200"/>
      <c r="O504" s="200"/>
      <c r="P504" s="200"/>
      <c r="Q504" s="200"/>
      <c r="R504" s="200"/>
      <c r="S504" s="200"/>
      <c r="T504" s="201"/>
      <c r="AT504" s="202" t="s">
        <v>146</v>
      </c>
      <c r="AU504" s="202" t="s">
        <v>92</v>
      </c>
      <c r="AV504" s="13" t="s">
        <v>92</v>
      </c>
      <c r="AW504" s="13" t="s">
        <v>42</v>
      </c>
      <c r="AX504" s="13" t="s">
        <v>82</v>
      </c>
      <c r="AY504" s="202" t="s">
        <v>135</v>
      </c>
    </row>
    <row r="505" spans="1:65" s="13" customFormat="1" ht="11.25">
      <c r="B505" s="191"/>
      <c r="C505" s="192"/>
      <c r="D505" s="193" t="s">
        <v>146</v>
      </c>
      <c r="E505" s="194" t="s">
        <v>44</v>
      </c>
      <c r="F505" s="195" t="s">
        <v>637</v>
      </c>
      <c r="G505" s="192"/>
      <c r="H505" s="196">
        <v>1</v>
      </c>
      <c r="I505" s="197"/>
      <c r="J505" s="192"/>
      <c r="K505" s="192"/>
      <c r="L505" s="198"/>
      <c r="M505" s="199"/>
      <c r="N505" s="200"/>
      <c r="O505" s="200"/>
      <c r="P505" s="200"/>
      <c r="Q505" s="200"/>
      <c r="R505" s="200"/>
      <c r="S505" s="200"/>
      <c r="T505" s="201"/>
      <c r="AT505" s="202" t="s">
        <v>146</v>
      </c>
      <c r="AU505" s="202" t="s">
        <v>92</v>
      </c>
      <c r="AV505" s="13" t="s">
        <v>92</v>
      </c>
      <c r="AW505" s="13" t="s">
        <v>42</v>
      </c>
      <c r="AX505" s="13" t="s">
        <v>82</v>
      </c>
      <c r="AY505" s="202" t="s">
        <v>135</v>
      </c>
    </row>
    <row r="506" spans="1:65" s="13" customFormat="1" ht="11.25">
      <c r="B506" s="191"/>
      <c r="C506" s="192"/>
      <c r="D506" s="193" t="s">
        <v>146</v>
      </c>
      <c r="E506" s="194" t="s">
        <v>44</v>
      </c>
      <c r="F506" s="195" t="s">
        <v>638</v>
      </c>
      <c r="G506" s="192"/>
      <c r="H506" s="196">
        <v>1</v>
      </c>
      <c r="I506" s="197"/>
      <c r="J506" s="192"/>
      <c r="K506" s="192"/>
      <c r="L506" s="198"/>
      <c r="M506" s="199"/>
      <c r="N506" s="200"/>
      <c r="O506" s="200"/>
      <c r="P506" s="200"/>
      <c r="Q506" s="200"/>
      <c r="R506" s="200"/>
      <c r="S506" s="200"/>
      <c r="T506" s="201"/>
      <c r="AT506" s="202" t="s">
        <v>146</v>
      </c>
      <c r="AU506" s="202" t="s">
        <v>92</v>
      </c>
      <c r="AV506" s="13" t="s">
        <v>92</v>
      </c>
      <c r="AW506" s="13" t="s">
        <v>42</v>
      </c>
      <c r="AX506" s="13" t="s">
        <v>82</v>
      </c>
      <c r="AY506" s="202" t="s">
        <v>135</v>
      </c>
    </row>
    <row r="507" spans="1:65" s="13" customFormat="1" ht="11.25">
      <c r="B507" s="191"/>
      <c r="C507" s="192"/>
      <c r="D507" s="193" t="s">
        <v>146</v>
      </c>
      <c r="E507" s="194" t="s">
        <v>44</v>
      </c>
      <c r="F507" s="195" t="s">
        <v>639</v>
      </c>
      <c r="G507" s="192"/>
      <c r="H507" s="196">
        <v>1</v>
      </c>
      <c r="I507" s="197"/>
      <c r="J507" s="192"/>
      <c r="K507" s="192"/>
      <c r="L507" s="198"/>
      <c r="M507" s="199"/>
      <c r="N507" s="200"/>
      <c r="O507" s="200"/>
      <c r="P507" s="200"/>
      <c r="Q507" s="200"/>
      <c r="R507" s="200"/>
      <c r="S507" s="200"/>
      <c r="T507" s="201"/>
      <c r="AT507" s="202" t="s">
        <v>146</v>
      </c>
      <c r="AU507" s="202" t="s">
        <v>92</v>
      </c>
      <c r="AV507" s="13" t="s">
        <v>92</v>
      </c>
      <c r="AW507" s="13" t="s">
        <v>42</v>
      </c>
      <c r="AX507" s="13" t="s">
        <v>82</v>
      </c>
      <c r="AY507" s="202" t="s">
        <v>135</v>
      </c>
    </row>
    <row r="508" spans="1:65" s="13" customFormat="1" ht="11.25">
      <c r="B508" s="191"/>
      <c r="C508" s="192"/>
      <c r="D508" s="193" t="s">
        <v>146</v>
      </c>
      <c r="E508" s="194" t="s">
        <v>44</v>
      </c>
      <c r="F508" s="195" t="s">
        <v>640</v>
      </c>
      <c r="G508" s="192"/>
      <c r="H508" s="196">
        <v>1</v>
      </c>
      <c r="I508" s="197"/>
      <c r="J508" s="192"/>
      <c r="K508" s="192"/>
      <c r="L508" s="198"/>
      <c r="M508" s="199"/>
      <c r="N508" s="200"/>
      <c r="O508" s="200"/>
      <c r="P508" s="200"/>
      <c r="Q508" s="200"/>
      <c r="R508" s="200"/>
      <c r="S508" s="200"/>
      <c r="T508" s="201"/>
      <c r="AT508" s="202" t="s">
        <v>146</v>
      </c>
      <c r="AU508" s="202" t="s">
        <v>92</v>
      </c>
      <c r="AV508" s="13" t="s">
        <v>92</v>
      </c>
      <c r="AW508" s="13" t="s">
        <v>42</v>
      </c>
      <c r="AX508" s="13" t="s">
        <v>82</v>
      </c>
      <c r="AY508" s="202" t="s">
        <v>135</v>
      </c>
    </row>
    <row r="509" spans="1:65" s="13" customFormat="1" ht="11.25">
      <c r="B509" s="191"/>
      <c r="C509" s="192"/>
      <c r="D509" s="193" t="s">
        <v>146</v>
      </c>
      <c r="E509" s="194" t="s">
        <v>44</v>
      </c>
      <c r="F509" s="195" t="s">
        <v>641</v>
      </c>
      <c r="G509" s="192"/>
      <c r="H509" s="196">
        <v>2</v>
      </c>
      <c r="I509" s="197"/>
      <c r="J509" s="192"/>
      <c r="K509" s="192"/>
      <c r="L509" s="198"/>
      <c r="M509" s="199"/>
      <c r="N509" s="200"/>
      <c r="O509" s="200"/>
      <c r="P509" s="200"/>
      <c r="Q509" s="200"/>
      <c r="R509" s="200"/>
      <c r="S509" s="200"/>
      <c r="T509" s="201"/>
      <c r="AT509" s="202" t="s">
        <v>146</v>
      </c>
      <c r="AU509" s="202" t="s">
        <v>92</v>
      </c>
      <c r="AV509" s="13" t="s">
        <v>92</v>
      </c>
      <c r="AW509" s="13" t="s">
        <v>42</v>
      </c>
      <c r="AX509" s="13" t="s">
        <v>82</v>
      </c>
      <c r="AY509" s="202" t="s">
        <v>135</v>
      </c>
    </row>
    <row r="510" spans="1:65" s="14" customFormat="1" ht="11.25">
      <c r="B510" s="203"/>
      <c r="C510" s="204"/>
      <c r="D510" s="193" t="s">
        <v>146</v>
      </c>
      <c r="E510" s="205" t="s">
        <v>44</v>
      </c>
      <c r="F510" s="206" t="s">
        <v>159</v>
      </c>
      <c r="G510" s="204"/>
      <c r="H510" s="207">
        <v>10</v>
      </c>
      <c r="I510" s="208"/>
      <c r="J510" s="204"/>
      <c r="K510" s="204"/>
      <c r="L510" s="209"/>
      <c r="M510" s="210"/>
      <c r="N510" s="211"/>
      <c r="O510" s="211"/>
      <c r="P510" s="211"/>
      <c r="Q510" s="211"/>
      <c r="R510" s="211"/>
      <c r="S510" s="211"/>
      <c r="T510" s="212"/>
      <c r="AT510" s="213" t="s">
        <v>146</v>
      </c>
      <c r="AU510" s="213" t="s">
        <v>92</v>
      </c>
      <c r="AV510" s="14" t="s">
        <v>142</v>
      </c>
      <c r="AW510" s="14" t="s">
        <v>42</v>
      </c>
      <c r="AX510" s="14" t="s">
        <v>90</v>
      </c>
      <c r="AY510" s="213" t="s">
        <v>135</v>
      </c>
    </row>
    <row r="511" spans="1:65" s="2" customFormat="1" ht="33" customHeight="1">
      <c r="A511" s="36"/>
      <c r="B511" s="37"/>
      <c r="C511" s="172" t="s">
        <v>642</v>
      </c>
      <c r="D511" s="172" t="s">
        <v>138</v>
      </c>
      <c r="E511" s="173" t="s">
        <v>643</v>
      </c>
      <c r="F511" s="174" t="s">
        <v>644</v>
      </c>
      <c r="G511" s="175" t="s">
        <v>645</v>
      </c>
      <c r="H511" s="176">
        <v>19</v>
      </c>
      <c r="I511" s="177"/>
      <c r="J511" s="178">
        <f>ROUND(I511*H511,2)</f>
        <v>0</v>
      </c>
      <c r="K511" s="179"/>
      <c r="L511" s="41"/>
      <c r="M511" s="180" t="s">
        <v>44</v>
      </c>
      <c r="N511" s="181" t="s">
        <v>53</v>
      </c>
      <c r="O511" s="66"/>
      <c r="P511" s="182">
        <f>O511*H511</f>
        <v>0</v>
      </c>
      <c r="Q511" s="182">
        <v>0</v>
      </c>
      <c r="R511" s="182">
        <f>Q511*H511</f>
        <v>0</v>
      </c>
      <c r="S511" s="182">
        <v>0</v>
      </c>
      <c r="T511" s="183">
        <f>S511*H511</f>
        <v>0</v>
      </c>
      <c r="U511" s="36"/>
      <c r="V511" s="36"/>
      <c r="W511" s="36"/>
      <c r="X511" s="36"/>
      <c r="Y511" s="36"/>
      <c r="Z511" s="36"/>
      <c r="AA511" s="36"/>
      <c r="AB511" s="36"/>
      <c r="AC511" s="36"/>
      <c r="AD511" s="36"/>
      <c r="AE511" s="36"/>
      <c r="AR511" s="184" t="s">
        <v>346</v>
      </c>
      <c r="AT511" s="184" t="s">
        <v>138</v>
      </c>
      <c r="AU511" s="184" t="s">
        <v>92</v>
      </c>
      <c r="AY511" s="18" t="s">
        <v>135</v>
      </c>
      <c r="BE511" s="185">
        <f>IF(N511="základní",J511,0)</f>
        <v>0</v>
      </c>
      <c r="BF511" s="185">
        <f>IF(N511="snížená",J511,0)</f>
        <v>0</v>
      </c>
      <c r="BG511" s="185">
        <f>IF(N511="zákl. přenesená",J511,0)</f>
        <v>0</v>
      </c>
      <c r="BH511" s="185">
        <f>IF(N511="sníž. přenesená",J511,0)</f>
        <v>0</v>
      </c>
      <c r="BI511" s="185">
        <f>IF(N511="nulová",J511,0)</f>
        <v>0</v>
      </c>
      <c r="BJ511" s="18" t="s">
        <v>90</v>
      </c>
      <c r="BK511" s="185">
        <f>ROUND(I511*H511,2)</f>
        <v>0</v>
      </c>
      <c r="BL511" s="18" t="s">
        <v>346</v>
      </c>
      <c r="BM511" s="184" t="s">
        <v>646</v>
      </c>
    </row>
    <row r="512" spans="1:65" s="15" customFormat="1" ht="11.25">
      <c r="B512" s="214"/>
      <c r="C512" s="215"/>
      <c r="D512" s="193" t="s">
        <v>146</v>
      </c>
      <c r="E512" s="216" t="s">
        <v>44</v>
      </c>
      <c r="F512" s="217" t="s">
        <v>185</v>
      </c>
      <c r="G512" s="215"/>
      <c r="H512" s="216" t="s">
        <v>44</v>
      </c>
      <c r="I512" s="218"/>
      <c r="J512" s="215"/>
      <c r="K512" s="215"/>
      <c r="L512" s="219"/>
      <c r="M512" s="220"/>
      <c r="N512" s="221"/>
      <c r="O512" s="221"/>
      <c r="P512" s="221"/>
      <c r="Q512" s="221"/>
      <c r="R512" s="221"/>
      <c r="S512" s="221"/>
      <c r="T512" s="222"/>
      <c r="AT512" s="223" t="s">
        <v>146</v>
      </c>
      <c r="AU512" s="223" t="s">
        <v>92</v>
      </c>
      <c r="AV512" s="15" t="s">
        <v>90</v>
      </c>
      <c r="AW512" s="15" t="s">
        <v>42</v>
      </c>
      <c r="AX512" s="15" t="s">
        <v>82</v>
      </c>
      <c r="AY512" s="223" t="s">
        <v>135</v>
      </c>
    </row>
    <row r="513" spans="2:51" s="13" customFormat="1" ht="11.25">
      <c r="B513" s="191"/>
      <c r="C513" s="192"/>
      <c r="D513" s="193" t="s">
        <v>146</v>
      </c>
      <c r="E513" s="194" t="s">
        <v>44</v>
      </c>
      <c r="F513" s="195" t="s">
        <v>647</v>
      </c>
      <c r="G513" s="192"/>
      <c r="H513" s="196">
        <v>1</v>
      </c>
      <c r="I513" s="197"/>
      <c r="J513" s="192"/>
      <c r="K513" s="192"/>
      <c r="L513" s="198"/>
      <c r="M513" s="199"/>
      <c r="N513" s="200"/>
      <c r="O513" s="200"/>
      <c r="P513" s="200"/>
      <c r="Q513" s="200"/>
      <c r="R513" s="200"/>
      <c r="S513" s="200"/>
      <c r="T513" s="201"/>
      <c r="AT513" s="202" t="s">
        <v>146</v>
      </c>
      <c r="AU513" s="202" t="s">
        <v>92</v>
      </c>
      <c r="AV513" s="13" t="s">
        <v>92</v>
      </c>
      <c r="AW513" s="13" t="s">
        <v>42</v>
      </c>
      <c r="AX513" s="13" t="s">
        <v>82</v>
      </c>
      <c r="AY513" s="202" t="s">
        <v>135</v>
      </c>
    </row>
    <row r="514" spans="2:51" s="13" customFormat="1" ht="11.25">
      <c r="B514" s="191"/>
      <c r="C514" s="192"/>
      <c r="D514" s="193" t="s">
        <v>146</v>
      </c>
      <c r="E514" s="194" t="s">
        <v>44</v>
      </c>
      <c r="F514" s="195" t="s">
        <v>648</v>
      </c>
      <c r="G514" s="192"/>
      <c r="H514" s="196">
        <v>1</v>
      </c>
      <c r="I514" s="197"/>
      <c r="J514" s="192"/>
      <c r="K514" s="192"/>
      <c r="L514" s="198"/>
      <c r="M514" s="199"/>
      <c r="N514" s="200"/>
      <c r="O514" s="200"/>
      <c r="P514" s="200"/>
      <c r="Q514" s="200"/>
      <c r="R514" s="200"/>
      <c r="S514" s="200"/>
      <c r="T514" s="201"/>
      <c r="AT514" s="202" t="s">
        <v>146</v>
      </c>
      <c r="AU514" s="202" t="s">
        <v>92</v>
      </c>
      <c r="AV514" s="13" t="s">
        <v>92</v>
      </c>
      <c r="AW514" s="13" t="s">
        <v>42</v>
      </c>
      <c r="AX514" s="13" t="s">
        <v>82</v>
      </c>
      <c r="AY514" s="202" t="s">
        <v>135</v>
      </c>
    </row>
    <row r="515" spans="2:51" s="13" customFormat="1" ht="11.25">
      <c r="B515" s="191"/>
      <c r="C515" s="192"/>
      <c r="D515" s="193" t="s">
        <v>146</v>
      </c>
      <c r="E515" s="194" t="s">
        <v>44</v>
      </c>
      <c r="F515" s="195" t="s">
        <v>649</v>
      </c>
      <c r="G515" s="192"/>
      <c r="H515" s="196">
        <v>1</v>
      </c>
      <c r="I515" s="197"/>
      <c r="J515" s="192"/>
      <c r="K515" s="192"/>
      <c r="L515" s="198"/>
      <c r="M515" s="199"/>
      <c r="N515" s="200"/>
      <c r="O515" s="200"/>
      <c r="P515" s="200"/>
      <c r="Q515" s="200"/>
      <c r="R515" s="200"/>
      <c r="S515" s="200"/>
      <c r="T515" s="201"/>
      <c r="AT515" s="202" t="s">
        <v>146</v>
      </c>
      <c r="AU515" s="202" t="s">
        <v>92</v>
      </c>
      <c r="AV515" s="13" t="s">
        <v>92</v>
      </c>
      <c r="AW515" s="13" t="s">
        <v>42</v>
      </c>
      <c r="AX515" s="13" t="s">
        <v>82</v>
      </c>
      <c r="AY515" s="202" t="s">
        <v>135</v>
      </c>
    </row>
    <row r="516" spans="2:51" s="13" customFormat="1" ht="11.25">
      <c r="B516" s="191"/>
      <c r="C516" s="192"/>
      <c r="D516" s="193" t="s">
        <v>146</v>
      </c>
      <c r="E516" s="194" t="s">
        <v>44</v>
      </c>
      <c r="F516" s="195" t="s">
        <v>650</v>
      </c>
      <c r="G516" s="192"/>
      <c r="H516" s="196">
        <v>1</v>
      </c>
      <c r="I516" s="197"/>
      <c r="J516" s="192"/>
      <c r="K516" s="192"/>
      <c r="L516" s="198"/>
      <c r="M516" s="199"/>
      <c r="N516" s="200"/>
      <c r="O516" s="200"/>
      <c r="P516" s="200"/>
      <c r="Q516" s="200"/>
      <c r="R516" s="200"/>
      <c r="S516" s="200"/>
      <c r="T516" s="201"/>
      <c r="AT516" s="202" t="s">
        <v>146</v>
      </c>
      <c r="AU516" s="202" t="s">
        <v>92</v>
      </c>
      <c r="AV516" s="13" t="s">
        <v>92</v>
      </c>
      <c r="AW516" s="13" t="s">
        <v>42</v>
      </c>
      <c r="AX516" s="13" t="s">
        <v>82</v>
      </c>
      <c r="AY516" s="202" t="s">
        <v>135</v>
      </c>
    </row>
    <row r="517" spans="2:51" s="13" customFormat="1" ht="11.25">
      <c r="B517" s="191"/>
      <c r="C517" s="192"/>
      <c r="D517" s="193" t="s">
        <v>146</v>
      </c>
      <c r="E517" s="194" t="s">
        <v>44</v>
      </c>
      <c r="F517" s="195" t="s">
        <v>651</v>
      </c>
      <c r="G517" s="192"/>
      <c r="H517" s="196">
        <v>1</v>
      </c>
      <c r="I517" s="197"/>
      <c r="J517" s="192"/>
      <c r="K517" s="192"/>
      <c r="L517" s="198"/>
      <c r="M517" s="199"/>
      <c r="N517" s="200"/>
      <c r="O517" s="200"/>
      <c r="P517" s="200"/>
      <c r="Q517" s="200"/>
      <c r="R517" s="200"/>
      <c r="S517" s="200"/>
      <c r="T517" s="201"/>
      <c r="AT517" s="202" t="s">
        <v>146</v>
      </c>
      <c r="AU517" s="202" t="s">
        <v>92</v>
      </c>
      <c r="AV517" s="13" t="s">
        <v>92</v>
      </c>
      <c r="AW517" s="13" t="s">
        <v>42</v>
      </c>
      <c r="AX517" s="13" t="s">
        <v>82</v>
      </c>
      <c r="AY517" s="202" t="s">
        <v>135</v>
      </c>
    </row>
    <row r="518" spans="2:51" s="13" customFormat="1" ht="11.25">
      <c r="B518" s="191"/>
      <c r="C518" s="192"/>
      <c r="D518" s="193" t="s">
        <v>146</v>
      </c>
      <c r="E518" s="194" t="s">
        <v>44</v>
      </c>
      <c r="F518" s="195" t="s">
        <v>652</v>
      </c>
      <c r="G518" s="192"/>
      <c r="H518" s="196">
        <v>1</v>
      </c>
      <c r="I518" s="197"/>
      <c r="J518" s="192"/>
      <c r="K518" s="192"/>
      <c r="L518" s="198"/>
      <c r="M518" s="199"/>
      <c r="N518" s="200"/>
      <c r="O518" s="200"/>
      <c r="P518" s="200"/>
      <c r="Q518" s="200"/>
      <c r="R518" s="200"/>
      <c r="S518" s="200"/>
      <c r="T518" s="201"/>
      <c r="AT518" s="202" t="s">
        <v>146</v>
      </c>
      <c r="AU518" s="202" t="s">
        <v>92</v>
      </c>
      <c r="AV518" s="13" t="s">
        <v>92</v>
      </c>
      <c r="AW518" s="13" t="s">
        <v>42</v>
      </c>
      <c r="AX518" s="13" t="s">
        <v>82</v>
      </c>
      <c r="AY518" s="202" t="s">
        <v>135</v>
      </c>
    </row>
    <row r="519" spans="2:51" s="13" customFormat="1" ht="11.25">
      <c r="B519" s="191"/>
      <c r="C519" s="192"/>
      <c r="D519" s="193" t="s">
        <v>146</v>
      </c>
      <c r="E519" s="194" t="s">
        <v>44</v>
      </c>
      <c r="F519" s="195" t="s">
        <v>653</v>
      </c>
      <c r="G519" s="192"/>
      <c r="H519" s="196">
        <v>1</v>
      </c>
      <c r="I519" s="197"/>
      <c r="J519" s="192"/>
      <c r="K519" s="192"/>
      <c r="L519" s="198"/>
      <c r="M519" s="199"/>
      <c r="N519" s="200"/>
      <c r="O519" s="200"/>
      <c r="P519" s="200"/>
      <c r="Q519" s="200"/>
      <c r="R519" s="200"/>
      <c r="S519" s="200"/>
      <c r="T519" s="201"/>
      <c r="AT519" s="202" t="s">
        <v>146</v>
      </c>
      <c r="AU519" s="202" t="s">
        <v>92</v>
      </c>
      <c r="AV519" s="13" t="s">
        <v>92</v>
      </c>
      <c r="AW519" s="13" t="s">
        <v>42</v>
      </c>
      <c r="AX519" s="13" t="s">
        <v>82</v>
      </c>
      <c r="AY519" s="202" t="s">
        <v>135</v>
      </c>
    </row>
    <row r="520" spans="2:51" s="13" customFormat="1" ht="11.25">
      <c r="B520" s="191"/>
      <c r="C520" s="192"/>
      <c r="D520" s="193" t="s">
        <v>146</v>
      </c>
      <c r="E520" s="194" t="s">
        <v>44</v>
      </c>
      <c r="F520" s="195" t="s">
        <v>654</v>
      </c>
      <c r="G520" s="192"/>
      <c r="H520" s="196">
        <v>1</v>
      </c>
      <c r="I520" s="197"/>
      <c r="J520" s="192"/>
      <c r="K520" s="192"/>
      <c r="L520" s="198"/>
      <c r="M520" s="199"/>
      <c r="N520" s="200"/>
      <c r="O520" s="200"/>
      <c r="P520" s="200"/>
      <c r="Q520" s="200"/>
      <c r="R520" s="200"/>
      <c r="S520" s="200"/>
      <c r="T520" s="201"/>
      <c r="AT520" s="202" t="s">
        <v>146</v>
      </c>
      <c r="AU520" s="202" t="s">
        <v>92</v>
      </c>
      <c r="AV520" s="13" t="s">
        <v>92</v>
      </c>
      <c r="AW520" s="13" t="s">
        <v>42</v>
      </c>
      <c r="AX520" s="13" t="s">
        <v>82</v>
      </c>
      <c r="AY520" s="202" t="s">
        <v>135</v>
      </c>
    </row>
    <row r="521" spans="2:51" s="13" customFormat="1" ht="11.25">
      <c r="B521" s="191"/>
      <c r="C521" s="192"/>
      <c r="D521" s="193" t="s">
        <v>146</v>
      </c>
      <c r="E521" s="194" t="s">
        <v>44</v>
      </c>
      <c r="F521" s="195" t="s">
        <v>655</v>
      </c>
      <c r="G521" s="192"/>
      <c r="H521" s="196">
        <v>1</v>
      </c>
      <c r="I521" s="197"/>
      <c r="J521" s="192"/>
      <c r="K521" s="192"/>
      <c r="L521" s="198"/>
      <c r="M521" s="199"/>
      <c r="N521" s="200"/>
      <c r="O521" s="200"/>
      <c r="P521" s="200"/>
      <c r="Q521" s="200"/>
      <c r="R521" s="200"/>
      <c r="S521" s="200"/>
      <c r="T521" s="201"/>
      <c r="AT521" s="202" t="s">
        <v>146</v>
      </c>
      <c r="AU521" s="202" t="s">
        <v>92</v>
      </c>
      <c r="AV521" s="13" t="s">
        <v>92</v>
      </c>
      <c r="AW521" s="13" t="s">
        <v>42</v>
      </c>
      <c r="AX521" s="13" t="s">
        <v>82</v>
      </c>
      <c r="AY521" s="202" t="s">
        <v>135</v>
      </c>
    </row>
    <row r="522" spans="2:51" s="13" customFormat="1" ht="11.25">
      <c r="B522" s="191"/>
      <c r="C522" s="192"/>
      <c r="D522" s="193" t="s">
        <v>146</v>
      </c>
      <c r="E522" s="194" t="s">
        <v>44</v>
      </c>
      <c r="F522" s="195" t="s">
        <v>656</v>
      </c>
      <c r="G522" s="192"/>
      <c r="H522" s="196">
        <v>1</v>
      </c>
      <c r="I522" s="197"/>
      <c r="J522" s="192"/>
      <c r="K522" s="192"/>
      <c r="L522" s="198"/>
      <c r="M522" s="199"/>
      <c r="N522" s="200"/>
      <c r="O522" s="200"/>
      <c r="P522" s="200"/>
      <c r="Q522" s="200"/>
      <c r="R522" s="200"/>
      <c r="S522" s="200"/>
      <c r="T522" s="201"/>
      <c r="AT522" s="202" t="s">
        <v>146</v>
      </c>
      <c r="AU522" s="202" t="s">
        <v>92</v>
      </c>
      <c r="AV522" s="13" t="s">
        <v>92</v>
      </c>
      <c r="AW522" s="13" t="s">
        <v>42</v>
      </c>
      <c r="AX522" s="13" t="s">
        <v>82</v>
      </c>
      <c r="AY522" s="202" t="s">
        <v>135</v>
      </c>
    </row>
    <row r="523" spans="2:51" s="13" customFormat="1" ht="11.25">
      <c r="B523" s="191"/>
      <c r="C523" s="192"/>
      <c r="D523" s="193" t="s">
        <v>146</v>
      </c>
      <c r="E523" s="194" t="s">
        <v>44</v>
      </c>
      <c r="F523" s="195" t="s">
        <v>657</v>
      </c>
      <c r="G523" s="192"/>
      <c r="H523" s="196">
        <v>1</v>
      </c>
      <c r="I523" s="197"/>
      <c r="J523" s="192"/>
      <c r="K523" s="192"/>
      <c r="L523" s="198"/>
      <c r="M523" s="199"/>
      <c r="N523" s="200"/>
      <c r="O523" s="200"/>
      <c r="P523" s="200"/>
      <c r="Q523" s="200"/>
      <c r="R523" s="200"/>
      <c r="S523" s="200"/>
      <c r="T523" s="201"/>
      <c r="AT523" s="202" t="s">
        <v>146</v>
      </c>
      <c r="AU523" s="202" t="s">
        <v>92</v>
      </c>
      <c r="AV523" s="13" t="s">
        <v>92</v>
      </c>
      <c r="AW523" s="13" t="s">
        <v>42</v>
      </c>
      <c r="AX523" s="13" t="s">
        <v>82</v>
      </c>
      <c r="AY523" s="202" t="s">
        <v>135</v>
      </c>
    </row>
    <row r="524" spans="2:51" s="13" customFormat="1" ht="11.25">
      <c r="B524" s="191"/>
      <c r="C524" s="192"/>
      <c r="D524" s="193" t="s">
        <v>146</v>
      </c>
      <c r="E524" s="194" t="s">
        <v>44</v>
      </c>
      <c r="F524" s="195" t="s">
        <v>658</v>
      </c>
      <c r="G524" s="192"/>
      <c r="H524" s="196">
        <v>1</v>
      </c>
      <c r="I524" s="197"/>
      <c r="J524" s="192"/>
      <c r="K524" s="192"/>
      <c r="L524" s="198"/>
      <c r="M524" s="199"/>
      <c r="N524" s="200"/>
      <c r="O524" s="200"/>
      <c r="P524" s="200"/>
      <c r="Q524" s="200"/>
      <c r="R524" s="200"/>
      <c r="S524" s="200"/>
      <c r="T524" s="201"/>
      <c r="AT524" s="202" t="s">
        <v>146</v>
      </c>
      <c r="AU524" s="202" t="s">
        <v>92</v>
      </c>
      <c r="AV524" s="13" t="s">
        <v>92</v>
      </c>
      <c r="AW524" s="13" t="s">
        <v>42</v>
      </c>
      <c r="AX524" s="13" t="s">
        <v>82</v>
      </c>
      <c r="AY524" s="202" t="s">
        <v>135</v>
      </c>
    </row>
    <row r="525" spans="2:51" s="13" customFormat="1" ht="11.25">
      <c r="B525" s="191"/>
      <c r="C525" s="192"/>
      <c r="D525" s="193" t="s">
        <v>146</v>
      </c>
      <c r="E525" s="194" t="s">
        <v>44</v>
      </c>
      <c r="F525" s="195" t="s">
        <v>659</v>
      </c>
      <c r="G525" s="192"/>
      <c r="H525" s="196">
        <v>1</v>
      </c>
      <c r="I525" s="197"/>
      <c r="J525" s="192"/>
      <c r="K525" s="192"/>
      <c r="L525" s="198"/>
      <c r="M525" s="199"/>
      <c r="N525" s="200"/>
      <c r="O525" s="200"/>
      <c r="P525" s="200"/>
      <c r="Q525" s="200"/>
      <c r="R525" s="200"/>
      <c r="S525" s="200"/>
      <c r="T525" s="201"/>
      <c r="AT525" s="202" t="s">
        <v>146</v>
      </c>
      <c r="AU525" s="202" t="s">
        <v>92</v>
      </c>
      <c r="AV525" s="13" t="s">
        <v>92</v>
      </c>
      <c r="AW525" s="13" t="s">
        <v>42</v>
      </c>
      <c r="AX525" s="13" t="s">
        <v>82</v>
      </c>
      <c r="AY525" s="202" t="s">
        <v>135</v>
      </c>
    </row>
    <row r="526" spans="2:51" s="13" customFormat="1" ht="11.25">
      <c r="B526" s="191"/>
      <c r="C526" s="192"/>
      <c r="D526" s="193" t="s">
        <v>146</v>
      </c>
      <c r="E526" s="194" t="s">
        <v>44</v>
      </c>
      <c r="F526" s="195" t="s">
        <v>660</v>
      </c>
      <c r="G526" s="192"/>
      <c r="H526" s="196">
        <v>1</v>
      </c>
      <c r="I526" s="197"/>
      <c r="J526" s="192"/>
      <c r="K526" s="192"/>
      <c r="L526" s="198"/>
      <c r="M526" s="199"/>
      <c r="N526" s="200"/>
      <c r="O526" s="200"/>
      <c r="P526" s="200"/>
      <c r="Q526" s="200"/>
      <c r="R526" s="200"/>
      <c r="S526" s="200"/>
      <c r="T526" s="201"/>
      <c r="AT526" s="202" t="s">
        <v>146</v>
      </c>
      <c r="AU526" s="202" t="s">
        <v>92</v>
      </c>
      <c r="AV526" s="13" t="s">
        <v>92</v>
      </c>
      <c r="AW526" s="13" t="s">
        <v>42</v>
      </c>
      <c r="AX526" s="13" t="s">
        <v>82</v>
      </c>
      <c r="AY526" s="202" t="s">
        <v>135</v>
      </c>
    </row>
    <row r="527" spans="2:51" s="13" customFormat="1" ht="11.25">
      <c r="B527" s="191"/>
      <c r="C527" s="192"/>
      <c r="D527" s="193" t="s">
        <v>146</v>
      </c>
      <c r="E527" s="194" t="s">
        <v>44</v>
      </c>
      <c r="F527" s="195" t="s">
        <v>661</v>
      </c>
      <c r="G527" s="192"/>
      <c r="H527" s="196">
        <v>1</v>
      </c>
      <c r="I527" s="197"/>
      <c r="J527" s="192"/>
      <c r="K527" s="192"/>
      <c r="L527" s="198"/>
      <c r="M527" s="199"/>
      <c r="N527" s="200"/>
      <c r="O527" s="200"/>
      <c r="P527" s="200"/>
      <c r="Q527" s="200"/>
      <c r="R527" s="200"/>
      <c r="S527" s="200"/>
      <c r="T527" s="201"/>
      <c r="AT527" s="202" t="s">
        <v>146</v>
      </c>
      <c r="AU527" s="202" t="s">
        <v>92</v>
      </c>
      <c r="AV527" s="13" t="s">
        <v>92</v>
      </c>
      <c r="AW527" s="13" t="s">
        <v>42</v>
      </c>
      <c r="AX527" s="13" t="s">
        <v>82</v>
      </c>
      <c r="AY527" s="202" t="s">
        <v>135</v>
      </c>
    </row>
    <row r="528" spans="2:51" s="13" customFormat="1" ht="11.25">
      <c r="B528" s="191"/>
      <c r="C528" s="192"/>
      <c r="D528" s="193" t="s">
        <v>146</v>
      </c>
      <c r="E528" s="194" t="s">
        <v>44</v>
      </c>
      <c r="F528" s="195" t="s">
        <v>662</v>
      </c>
      <c r="G528" s="192"/>
      <c r="H528" s="196">
        <v>1</v>
      </c>
      <c r="I528" s="197"/>
      <c r="J528" s="192"/>
      <c r="K528" s="192"/>
      <c r="L528" s="198"/>
      <c r="M528" s="199"/>
      <c r="N528" s="200"/>
      <c r="O528" s="200"/>
      <c r="P528" s="200"/>
      <c r="Q528" s="200"/>
      <c r="R528" s="200"/>
      <c r="S528" s="200"/>
      <c r="T528" s="201"/>
      <c r="AT528" s="202" t="s">
        <v>146</v>
      </c>
      <c r="AU528" s="202" t="s">
        <v>92</v>
      </c>
      <c r="AV528" s="13" t="s">
        <v>92</v>
      </c>
      <c r="AW528" s="13" t="s">
        <v>42</v>
      </c>
      <c r="AX528" s="13" t="s">
        <v>82</v>
      </c>
      <c r="AY528" s="202" t="s">
        <v>135</v>
      </c>
    </row>
    <row r="529" spans="1:65" s="13" customFormat="1" ht="11.25">
      <c r="B529" s="191"/>
      <c r="C529" s="192"/>
      <c r="D529" s="193" t="s">
        <v>146</v>
      </c>
      <c r="E529" s="194" t="s">
        <v>44</v>
      </c>
      <c r="F529" s="195" t="s">
        <v>663</v>
      </c>
      <c r="G529" s="192"/>
      <c r="H529" s="196">
        <v>1</v>
      </c>
      <c r="I529" s="197"/>
      <c r="J529" s="192"/>
      <c r="K529" s="192"/>
      <c r="L529" s="198"/>
      <c r="M529" s="199"/>
      <c r="N529" s="200"/>
      <c r="O529" s="200"/>
      <c r="P529" s="200"/>
      <c r="Q529" s="200"/>
      <c r="R529" s="200"/>
      <c r="S529" s="200"/>
      <c r="T529" s="201"/>
      <c r="AT529" s="202" t="s">
        <v>146</v>
      </c>
      <c r="AU529" s="202" t="s">
        <v>92</v>
      </c>
      <c r="AV529" s="13" t="s">
        <v>92</v>
      </c>
      <c r="AW529" s="13" t="s">
        <v>42</v>
      </c>
      <c r="AX529" s="13" t="s">
        <v>82</v>
      </c>
      <c r="AY529" s="202" t="s">
        <v>135</v>
      </c>
    </row>
    <row r="530" spans="1:65" s="13" customFormat="1" ht="11.25">
      <c r="B530" s="191"/>
      <c r="C530" s="192"/>
      <c r="D530" s="193" t="s">
        <v>146</v>
      </c>
      <c r="E530" s="194" t="s">
        <v>44</v>
      </c>
      <c r="F530" s="195" t="s">
        <v>664</v>
      </c>
      <c r="G530" s="192"/>
      <c r="H530" s="196">
        <v>1</v>
      </c>
      <c r="I530" s="197"/>
      <c r="J530" s="192"/>
      <c r="K530" s="192"/>
      <c r="L530" s="198"/>
      <c r="M530" s="199"/>
      <c r="N530" s="200"/>
      <c r="O530" s="200"/>
      <c r="P530" s="200"/>
      <c r="Q530" s="200"/>
      <c r="R530" s="200"/>
      <c r="S530" s="200"/>
      <c r="T530" s="201"/>
      <c r="AT530" s="202" t="s">
        <v>146</v>
      </c>
      <c r="AU530" s="202" t="s">
        <v>92</v>
      </c>
      <c r="AV530" s="13" t="s">
        <v>92</v>
      </c>
      <c r="AW530" s="13" t="s">
        <v>42</v>
      </c>
      <c r="AX530" s="13" t="s">
        <v>82</v>
      </c>
      <c r="AY530" s="202" t="s">
        <v>135</v>
      </c>
    </row>
    <row r="531" spans="1:65" s="13" customFormat="1" ht="11.25">
      <c r="B531" s="191"/>
      <c r="C531" s="192"/>
      <c r="D531" s="193" t="s">
        <v>146</v>
      </c>
      <c r="E531" s="194" t="s">
        <v>44</v>
      </c>
      <c r="F531" s="195" t="s">
        <v>665</v>
      </c>
      <c r="G531" s="192"/>
      <c r="H531" s="196">
        <v>1</v>
      </c>
      <c r="I531" s="197"/>
      <c r="J531" s="192"/>
      <c r="K531" s="192"/>
      <c r="L531" s="198"/>
      <c r="M531" s="199"/>
      <c r="N531" s="200"/>
      <c r="O531" s="200"/>
      <c r="P531" s="200"/>
      <c r="Q531" s="200"/>
      <c r="R531" s="200"/>
      <c r="S531" s="200"/>
      <c r="T531" s="201"/>
      <c r="AT531" s="202" t="s">
        <v>146</v>
      </c>
      <c r="AU531" s="202" t="s">
        <v>92</v>
      </c>
      <c r="AV531" s="13" t="s">
        <v>92</v>
      </c>
      <c r="AW531" s="13" t="s">
        <v>42</v>
      </c>
      <c r="AX531" s="13" t="s">
        <v>82</v>
      </c>
      <c r="AY531" s="202" t="s">
        <v>135</v>
      </c>
    </row>
    <row r="532" spans="1:65" s="14" customFormat="1" ht="11.25">
      <c r="B532" s="203"/>
      <c r="C532" s="204"/>
      <c r="D532" s="193" t="s">
        <v>146</v>
      </c>
      <c r="E532" s="205" t="s">
        <v>44</v>
      </c>
      <c r="F532" s="206" t="s">
        <v>159</v>
      </c>
      <c r="G532" s="204"/>
      <c r="H532" s="207">
        <v>19</v>
      </c>
      <c r="I532" s="208"/>
      <c r="J532" s="204"/>
      <c r="K532" s="204"/>
      <c r="L532" s="209"/>
      <c r="M532" s="210"/>
      <c r="N532" s="211"/>
      <c r="O532" s="211"/>
      <c r="P532" s="211"/>
      <c r="Q532" s="211"/>
      <c r="R532" s="211"/>
      <c r="S532" s="211"/>
      <c r="T532" s="212"/>
      <c r="AT532" s="213" t="s">
        <v>146</v>
      </c>
      <c r="AU532" s="213" t="s">
        <v>92</v>
      </c>
      <c r="AV532" s="14" t="s">
        <v>142</v>
      </c>
      <c r="AW532" s="14" t="s">
        <v>42</v>
      </c>
      <c r="AX532" s="14" t="s">
        <v>90</v>
      </c>
      <c r="AY532" s="213" t="s">
        <v>135</v>
      </c>
    </row>
    <row r="533" spans="1:65" s="2" customFormat="1" ht="24.2" customHeight="1">
      <c r="A533" s="36"/>
      <c r="B533" s="37"/>
      <c r="C533" s="172" t="s">
        <v>666</v>
      </c>
      <c r="D533" s="172" t="s">
        <v>138</v>
      </c>
      <c r="E533" s="173" t="s">
        <v>667</v>
      </c>
      <c r="F533" s="174" t="s">
        <v>668</v>
      </c>
      <c r="G533" s="175" t="s">
        <v>141</v>
      </c>
      <c r="H533" s="176">
        <v>14</v>
      </c>
      <c r="I533" s="177"/>
      <c r="J533" s="178">
        <f>ROUND(I533*H533,2)</f>
        <v>0</v>
      </c>
      <c r="K533" s="179"/>
      <c r="L533" s="41"/>
      <c r="M533" s="180" t="s">
        <v>44</v>
      </c>
      <c r="N533" s="181" t="s">
        <v>53</v>
      </c>
      <c r="O533" s="66"/>
      <c r="P533" s="182">
        <f>O533*H533</f>
        <v>0</v>
      </c>
      <c r="Q533" s="182">
        <v>0</v>
      </c>
      <c r="R533" s="182">
        <f>Q533*H533</f>
        <v>0</v>
      </c>
      <c r="S533" s="182">
        <v>0</v>
      </c>
      <c r="T533" s="183">
        <f>S533*H533</f>
        <v>0</v>
      </c>
      <c r="U533" s="36"/>
      <c r="V533" s="36"/>
      <c r="W533" s="36"/>
      <c r="X533" s="36"/>
      <c r="Y533" s="36"/>
      <c r="Z533" s="36"/>
      <c r="AA533" s="36"/>
      <c r="AB533" s="36"/>
      <c r="AC533" s="36"/>
      <c r="AD533" s="36"/>
      <c r="AE533" s="36"/>
      <c r="AR533" s="184" t="s">
        <v>346</v>
      </c>
      <c r="AT533" s="184" t="s">
        <v>138</v>
      </c>
      <c r="AU533" s="184" t="s">
        <v>92</v>
      </c>
      <c r="AY533" s="18" t="s">
        <v>135</v>
      </c>
      <c r="BE533" s="185">
        <f>IF(N533="základní",J533,0)</f>
        <v>0</v>
      </c>
      <c r="BF533" s="185">
        <f>IF(N533="snížená",J533,0)</f>
        <v>0</v>
      </c>
      <c r="BG533" s="185">
        <f>IF(N533="zákl. přenesená",J533,0)</f>
        <v>0</v>
      </c>
      <c r="BH533" s="185">
        <f>IF(N533="sníž. přenesená",J533,0)</f>
        <v>0</v>
      </c>
      <c r="BI533" s="185">
        <f>IF(N533="nulová",J533,0)</f>
        <v>0</v>
      </c>
      <c r="BJ533" s="18" t="s">
        <v>90</v>
      </c>
      <c r="BK533" s="185">
        <f>ROUND(I533*H533,2)</f>
        <v>0</v>
      </c>
      <c r="BL533" s="18" t="s">
        <v>346</v>
      </c>
      <c r="BM533" s="184" t="s">
        <v>669</v>
      </c>
    </row>
    <row r="534" spans="1:65" s="15" customFormat="1" ht="11.25">
      <c r="B534" s="214"/>
      <c r="C534" s="215"/>
      <c r="D534" s="193" t="s">
        <v>146</v>
      </c>
      <c r="E534" s="216" t="s">
        <v>44</v>
      </c>
      <c r="F534" s="217" t="s">
        <v>185</v>
      </c>
      <c r="G534" s="215"/>
      <c r="H534" s="216" t="s">
        <v>44</v>
      </c>
      <c r="I534" s="218"/>
      <c r="J534" s="215"/>
      <c r="K534" s="215"/>
      <c r="L534" s="219"/>
      <c r="M534" s="220"/>
      <c r="N534" s="221"/>
      <c r="O534" s="221"/>
      <c r="P534" s="221"/>
      <c r="Q534" s="221"/>
      <c r="R534" s="221"/>
      <c r="S534" s="221"/>
      <c r="T534" s="222"/>
      <c r="AT534" s="223" t="s">
        <v>146</v>
      </c>
      <c r="AU534" s="223" t="s">
        <v>92</v>
      </c>
      <c r="AV534" s="15" t="s">
        <v>90</v>
      </c>
      <c r="AW534" s="15" t="s">
        <v>42</v>
      </c>
      <c r="AX534" s="15" t="s">
        <v>82</v>
      </c>
      <c r="AY534" s="223" t="s">
        <v>135</v>
      </c>
    </row>
    <row r="535" spans="1:65" s="13" customFormat="1" ht="11.25">
      <c r="B535" s="191"/>
      <c r="C535" s="192"/>
      <c r="D535" s="193" t="s">
        <v>146</v>
      </c>
      <c r="E535" s="194" t="s">
        <v>44</v>
      </c>
      <c r="F535" s="195" t="s">
        <v>647</v>
      </c>
      <c r="G535" s="192"/>
      <c r="H535" s="196">
        <v>1</v>
      </c>
      <c r="I535" s="197"/>
      <c r="J535" s="192"/>
      <c r="K535" s="192"/>
      <c r="L535" s="198"/>
      <c r="M535" s="199"/>
      <c r="N535" s="200"/>
      <c r="O535" s="200"/>
      <c r="P535" s="200"/>
      <c r="Q535" s="200"/>
      <c r="R535" s="200"/>
      <c r="S535" s="200"/>
      <c r="T535" s="201"/>
      <c r="AT535" s="202" t="s">
        <v>146</v>
      </c>
      <c r="AU535" s="202" t="s">
        <v>92</v>
      </c>
      <c r="AV535" s="13" t="s">
        <v>92</v>
      </c>
      <c r="AW535" s="13" t="s">
        <v>42</v>
      </c>
      <c r="AX535" s="13" t="s">
        <v>82</v>
      </c>
      <c r="AY535" s="202" t="s">
        <v>135</v>
      </c>
    </row>
    <row r="536" spans="1:65" s="13" customFormat="1" ht="11.25">
      <c r="B536" s="191"/>
      <c r="C536" s="192"/>
      <c r="D536" s="193" t="s">
        <v>146</v>
      </c>
      <c r="E536" s="194" t="s">
        <v>44</v>
      </c>
      <c r="F536" s="195" t="s">
        <v>648</v>
      </c>
      <c r="G536" s="192"/>
      <c r="H536" s="196">
        <v>1</v>
      </c>
      <c r="I536" s="197"/>
      <c r="J536" s="192"/>
      <c r="K536" s="192"/>
      <c r="L536" s="198"/>
      <c r="M536" s="199"/>
      <c r="N536" s="200"/>
      <c r="O536" s="200"/>
      <c r="P536" s="200"/>
      <c r="Q536" s="200"/>
      <c r="R536" s="200"/>
      <c r="S536" s="200"/>
      <c r="T536" s="201"/>
      <c r="AT536" s="202" t="s">
        <v>146</v>
      </c>
      <c r="AU536" s="202" t="s">
        <v>92</v>
      </c>
      <c r="AV536" s="13" t="s">
        <v>92</v>
      </c>
      <c r="AW536" s="13" t="s">
        <v>42</v>
      </c>
      <c r="AX536" s="13" t="s">
        <v>82</v>
      </c>
      <c r="AY536" s="202" t="s">
        <v>135</v>
      </c>
    </row>
    <row r="537" spans="1:65" s="13" customFormat="1" ht="11.25">
      <c r="B537" s="191"/>
      <c r="C537" s="192"/>
      <c r="D537" s="193" t="s">
        <v>146</v>
      </c>
      <c r="E537" s="194" t="s">
        <v>44</v>
      </c>
      <c r="F537" s="195" t="s">
        <v>649</v>
      </c>
      <c r="G537" s="192"/>
      <c r="H537" s="196">
        <v>1</v>
      </c>
      <c r="I537" s="197"/>
      <c r="J537" s="192"/>
      <c r="K537" s="192"/>
      <c r="L537" s="198"/>
      <c r="M537" s="199"/>
      <c r="N537" s="200"/>
      <c r="O537" s="200"/>
      <c r="P537" s="200"/>
      <c r="Q537" s="200"/>
      <c r="R537" s="200"/>
      <c r="S537" s="200"/>
      <c r="T537" s="201"/>
      <c r="AT537" s="202" t="s">
        <v>146</v>
      </c>
      <c r="AU537" s="202" t="s">
        <v>92</v>
      </c>
      <c r="AV537" s="13" t="s">
        <v>92</v>
      </c>
      <c r="AW537" s="13" t="s">
        <v>42</v>
      </c>
      <c r="AX537" s="13" t="s">
        <v>82</v>
      </c>
      <c r="AY537" s="202" t="s">
        <v>135</v>
      </c>
    </row>
    <row r="538" spans="1:65" s="13" customFormat="1" ht="11.25">
      <c r="B538" s="191"/>
      <c r="C538" s="192"/>
      <c r="D538" s="193" t="s">
        <v>146</v>
      </c>
      <c r="E538" s="194" t="s">
        <v>44</v>
      </c>
      <c r="F538" s="195" t="s">
        <v>651</v>
      </c>
      <c r="G538" s="192"/>
      <c r="H538" s="196">
        <v>1</v>
      </c>
      <c r="I538" s="197"/>
      <c r="J538" s="192"/>
      <c r="K538" s="192"/>
      <c r="L538" s="198"/>
      <c r="M538" s="199"/>
      <c r="N538" s="200"/>
      <c r="O538" s="200"/>
      <c r="P538" s="200"/>
      <c r="Q538" s="200"/>
      <c r="R538" s="200"/>
      <c r="S538" s="200"/>
      <c r="T538" s="201"/>
      <c r="AT538" s="202" t="s">
        <v>146</v>
      </c>
      <c r="AU538" s="202" t="s">
        <v>92</v>
      </c>
      <c r="AV538" s="13" t="s">
        <v>92</v>
      </c>
      <c r="AW538" s="13" t="s">
        <v>42</v>
      </c>
      <c r="AX538" s="13" t="s">
        <v>82</v>
      </c>
      <c r="AY538" s="202" t="s">
        <v>135</v>
      </c>
    </row>
    <row r="539" spans="1:65" s="13" customFormat="1" ht="11.25">
      <c r="B539" s="191"/>
      <c r="C539" s="192"/>
      <c r="D539" s="193" t="s">
        <v>146</v>
      </c>
      <c r="E539" s="194" t="s">
        <v>44</v>
      </c>
      <c r="F539" s="195" t="s">
        <v>653</v>
      </c>
      <c r="G539" s="192"/>
      <c r="H539" s="196">
        <v>1</v>
      </c>
      <c r="I539" s="197"/>
      <c r="J539" s="192"/>
      <c r="K539" s="192"/>
      <c r="L539" s="198"/>
      <c r="M539" s="199"/>
      <c r="N539" s="200"/>
      <c r="O539" s="200"/>
      <c r="P539" s="200"/>
      <c r="Q539" s="200"/>
      <c r="R539" s="200"/>
      <c r="S539" s="200"/>
      <c r="T539" s="201"/>
      <c r="AT539" s="202" t="s">
        <v>146</v>
      </c>
      <c r="AU539" s="202" t="s">
        <v>92</v>
      </c>
      <c r="AV539" s="13" t="s">
        <v>92</v>
      </c>
      <c r="AW539" s="13" t="s">
        <v>42</v>
      </c>
      <c r="AX539" s="13" t="s">
        <v>82</v>
      </c>
      <c r="AY539" s="202" t="s">
        <v>135</v>
      </c>
    </row>
    <row r="540" spans="1:65" s="13" customFormat="1" ht="11.25">
      <c r="B540" s="191"/>
      <c r="C540" s="192"/>
      <c r="D540" s="193" t="s">
        <v>146</v>
      </c>
      <c r="E540" s="194" t="s">
        <v>44</v>
      </c>
      <c r="F540" s="195" t="s">
        <v>655</v>
      </c>
      <c r="G540" s="192"/>
      <c r="H540" s="196">
        <v>1</v>
      </c>
      <c r="I540" s="197"/>
      <c r="J540" s="192"/>
      <c r="K540" s="192"/>
      <c r="L540" s="198"/>
      <c r="M540" s="199"/>
      <c r="N540" s="200"/>
      <c r="O540" s="200"/>
      <c r="P540" s="200"/>
      <c r="Q540" s="200"/>
      <c r="R540" s="200"/>
      <c r="S540" s="200"/>
      <c r="T540" s="201"/>
      <c r="AT540" s="202" t="s">
        <v>146</v>
      </c>
      <c r="AU540" s="202" t="s">
        <v>92</v>
      </c>
      <c r="AV540" s="13" t="s">
        <v>92</v>
      </c>
      <c r="AW540" s="13" t="s">
        <v>42</v>
      </c>
      <c r="AX540" s="13" t="s">
        <v>82</v>
      </c>
      <c r="AY540" s="202" t="s">
        <v>135</v>
      </c>
    </row>
    <row r="541" spans="1:65" s="13" customFormat="1" ht="11.25">
      <c r="B541" s="191"/>
      <c r="C541" s="192"/>
      <c r="D541" s="193" t="s">
        <v>146</v>
      </c>
      <c r="E541" s="194" t="s">
        <v>44</v>
      </c>
      <c r="F541" s="195" t="s">
        <v>657</v>
      </c>
      <c r="G541" s="192"/>
      <c r="H541" s="196">
        <v>1</v>
      </c>
      <c r="I541" s="197"/>
      <c r="J541" s="192"/>
      <c r="K541" s="192"/>
      <c r="L541" s="198"/>
      <c r="M541" s="199"/>
      <c r="N541" s="200"/>
      <c r="O541" s="200"/>
      <c r="P541" s="200"/>
      <c r="Q541" s="200"/>
      <c r="R541" s="200"/>
      <c r="S541" s="200"/>
      <c r="T541" s="201"/>
      <c r="AT541" s="202" t="s">
        <v>146</v>
      </c>
      <c r="AU541" s="202" t="s">
        <v>92</v>
      </c>
      <c r="AV541" s="13" t="s">
        <v>92</v>
      </c>
      <c r="AW541" s="13" t="s">
        <v>42</v>
      </c>
      <c r="AX541" s="13" t="s">
        <v>82</v>
      </c>
      <c r="AY541" s="202" t="s">
        <v>135</v>
      </c>
    </row>
    <row r="542" spans="1:65" s="13" customFormat="1" ht="11.25">
      <c r="B542" s="191"/>
      <c r="C542" s="192"/>
      <c r="D542" s="193" t="s">
        <v>146</v>
      </c>
      <c r="E542" s="194" t="s">
        <v>44</v>
      </c>
      <c r="F542" s="195" t="s">
        <v>659</v>
      </c>
      <c r="G542" s="192"/>
      <c r="H542" s="196">
        <v>1</v>
      </c>
      <c r="I542" s="197"/>
      <c r="J542" s="192"/>
      <c r="K542" s="192"/>
      <c r="L542" s="198"/>
      <c r="M542" s="199"/>
      <c r="N542" s="200"/>
      <c r="O542" s="200"/>
      <c r="P542" s="200"/>
      <c r="Q542" s="200"/>
      <c r="R542" s="200"/>
      <c r="S542" s="200"/>
      <c r="T542" s="201"/>
      <c r="AT542" s="202" t="s">
        <v>146</v>
      </c>
      <c r="AU542" s="202" t="s">
        <v>92</v>
      </c>
      <c r="AV542" s="13" t="s">
        <v>92</v>
      </c>
      <c r="AW542" s="13" t="s">
        <v>42</v>
      </c>
      <c r="AX542" s="13" t="s">
        <v>82</v>
      </c>
      <c r="AY542" s="202" t="s">
        <v>135</v>
      </c>
    </row>
    <row r="543" spans="1:65" s="13" customFormat="1" ht="11.25">
      <c r="B543" s="191"/>
      <c r="C543" s="192"/>
      <c r="D543" s="193" t="s">
        <v>146</v>
      </c>
      <c r="E543" s="194" t="s">
        <v>44</v>
      </c>
      <c r="F543" s="195" t="s">
        <v>660</v>
      </c>
      <c r="G543" s="192"/>
      <c r="H543" s="196">
        <v>1</v>
      </c>
      <c r="I543" s="197"/>
      <c r="J543" s="192"/>
      <c r="K543" s="192"/>
      <c r="L543" s="198"/>
      <c r="M543" s="199"/>
      <c r="N543" s="200"/>
      <c r="O543" s="200"/>
      <c r="P543" s="200"/>
      <c r="Q543" s="200"/>
      <c r="R543" s="200"/>
      <c r="S543" s="200"/>
      <c r="T543" s="201"/>
      <c r="AT543" s="202" t="s">
        <v>146</v>
      </c>
      <c r="AU543" s="202" t="s">
        <v>92</v>
      </c>
      <c r="AV543" s="13" t="s">
        <v>92</v>
      </c>
      <c r="AW543" s="13" t="s">
        <v>42</v>
      </c>
      <c r="AX543" s="13" t="s">
        <v>82</v>
      </c>
      <c r="AY543" s="202" t="s">
        <v>135</v>
      </c>
    </row>
    <row r="544" spans="1:65" s="13" customFormat="1" ht="11.25">
      <c r="B544" s="191"/>
      <c r="C544" s="192"/>
      <c r="D544" s="193" t="s">
        <v>146</v>
      </c>
      <c r="E544" s="194" t="s">
        <v>44</v>
      </c>
      <c r="F544" s="195" t="s">
        <v>670</v>
      </c>
      <c r="G544" s="192"/>
      <c r="H544" s="196">
        <v>2</v>
      </c>
      <c r="I544" s="197"/>
      <c r="J544" s="192"/>
      <c r="K544" s="192"/>
      <c r="L544" s="198"/>
      <c r="M544" s="199"/>
      <c r="N544" s="200"/>
      <c r="O544" s="200"/>
      <c r="P544" s="200"/>
      <c r="Q544" s="200"/>
      <c r="R544" s="200"/>
      <c r="S544" s="200"/>
      <c r="T544" s="201"/>
      <c r="AT544" s="202" t="s">
        <v>146</v>
      </c>
      <c r="AU544" s="202" t="s">
        <v>92</v>
      </c>
      <c r="AV544" s="13" t="s">
        <v>92</v>
      </c>
      <c r="AW544" s="13" t="s">
        <v>42</v>
      </c>
      <c r="AX544" s="13" t="s">
        <v>82</v>
      </c>
      <c r="AY544" s="202" t="s">
        <v>135</v>
      </c>
    </row>
    <row r="545" spans="1:65" s="13" customFormat="1" ht="11.25">
      <c r="B545" s="191"/>
      <c r="C545" s="192"/>
      <c r="D545" s="193" t="s">
        <v>146</v>
      </c>
      <c r="E545" s="194" t="s">
        <v>44</v>
      </c>
      <c r="F545" s="195" t="s">
        <v>662</v>
      </c>
      <c r="G545" s="192"/>
      <c r="H545" s="196">
        <v>1</v>
      </c>
      <c r="I545" s="197"/>
      <c r="J545" s="192"/>
      <c r="K545" s="192"/>
      <c r="L545" s="198"/>
      <c r="M545" s="199"/>
      <c r="N545" s="200"/>
      <c r="O545" s="200"/>
      <c r="P545" s="200"/>
      <c r="Q545" s="200"/>
      <c r="R545" s="200"/>
      <c r="S545" s="200"/>
      <c r="T545" s="201"/>
      <c r="AT545" s="202" t="s">
        <v>146</v>
      </c>
      <c r="AU545" s="202" t="s">
        <v>92</v>
      </c>
      <c r="AV545" s="13" t="s">
        <v>92</v>
      </c>
      <c r="AW545" s="13" t="s">
        <v>42</v>
      </c>
      <c r="AX545" s="13" t="s">
        <v>82</v>
      </c>
      <c r="AY545" s="202" t="s">
        <v>135</v>
      </c>
    </row>
    <row r="546" spans="1:65" s="13" customFormat="1" ht="11.25">
      <c r="B546" s="191"/>
      <c r="C546" s="192"/>
      <c r="D546" s="193" t="s">
        <v>146</v>
      </c>
      <c r="E546" s="194" t="s">
        <v>44</v>
      </c>
      <c r="F546" s="195" t="s">
        <v>671</v>
      </c>
      <c r="G546" s="192"/>
      <c r="H546" s="196">
        <v>1</v>
      </c>
      <c r="I546" s="197"/>
      <c r="J546" s="192"/>
      <c r="K546" s="192"/>
      <c r="L546" s="198"/>
      <c r="M546" s="199"/>
      <c r="N546" s="200"/>
      <c r="O546" s="200"/>
      <c r="P546" s="200"/>
      <c r="Q546" s="200"/>
      <c r="R546" s="200"/>
      <c r="S546" s="200"/>
      <c r="T546" s="201"/>
      <c r="AT546" s="202" t="s">
        <v>146</v>
      </c>
      <c r="AU546" s="202" t="s">
        <v>92</v>
      </c>
      <c r="AV546" s="13" t="s">
        <v>92</v>
      </c>
      <c r="AW546" s="13" t="s">
        <v>42</v>
      </c>
      <c r="AX546" s="13" t="s">
        <v>82</v>
      </c>
      <c r="AY546" s="202" t="s">
        <v>135</v>
      </c>
    </row>
    <row r="547" spans="1:65" s="13" customFormat="1" ht="11.25">
      <c r="B547" s="191"/>
      <c r="C547" s="192"/>
      <c r="D547" s="193" t="s">
        <v>146</v>
      </c>
      <c r="E547" s="194" t="s">
        <v>44</v>
      </c>
      <c r="F547" s="195" t="s">
        <v>663</v>
      </c>
      <c r="G547" s="192"/>
      <c r="H547" s="196">
        <v>1</v>
      </c>
      <c r="I547" s="197"/>
      <c r="J547" s="192"/>
      <c r="K547" s="192"/>
      <c r="L547" s="198"/>
      <c r="M547" s="199"/>
      <c r="N547" s="200"/>
      <c r="O547" s="200"/>
      <c r="P547" s="200"/>
      <c r="Q547" s="200"/>
      <c r="R547" s="200"/>
      <c r="S547" s="200"/>
      <c r="T547" s="201"/>
      <c r="AT547" s="202" t="s">
        <v>146</v>
      </c>
      <c r="AU547" s="202" t="s">
        <v>92</v>
      </c>
      <c r="AV547" s="13" t="s">
        <v>92</v>
      </c>
      <c r="AW547" s="13" t="s">
        <v>42</v>
      </c>
      <c r="AX547" s="13" t="s">
        <v>82</v>
      </c>
      <c r="AY547" s="202" t="s">
        <v>135</v>
      </c>
    </row>
    <row r="548" spans="1:65" s="14" customFormat="1" ht="11.25">
      <c r="B548" s="203"/>
      <c r="C548" s="204"/>
      <c r="D548" s="193" t="s">
        <v>146</v>
      </c>
      <c r="E548" s="205" t="s">
        <v>44</v>
      </c>
      <c r="F548" s="206" t="s">
        <v>159</v>
      </c>
      <c r="G548" s="204"/>
      <c r="H548" s="207">
        <v>14</v>
      </c>
      <c r="I548" s="208"/>
      <c r="J548" s="204"/>
      <c r="K548" s="204"/>
      <c r="L548" s="209"/>
      <c r="M548" s="210"/>
      <c r="N548" s="211"/>
      <c r="O548" s="211"/>
      <c r="P548" s="211"/>
      <c r="Q548" s="211"/>
      <c r="R548" s="211"/>
      <c r="S548" s="211"/>
      <c r="T548" s="212"/>
      <c r="AT548" s="213" t="s">
        <v>146</v>
      </c>
      <c r="AU548" s="213" t="s">
        <v>92</v>
      </c>
      <c r="AV548" s="14" t="s">
        <v>142</v>
      </c>
      <c r="AW548" s="14" t="s">
        <v>42</v>
      </c>
      <c r="AX548" s="14" t="s">
        <v>90</v>
      </c>
      <c r="AY548" s="213" t="s">
        <v>135</v>
      </c>
    </row>
    <row r="549" spans="1:65" s="2" customFormat="1" ht="16.5" customHeight="1">
      <c r="A549" s="36"/>
      <c r="B549" s="37"/>
      <c r="C549" s="172" t="s">
        <v>672</v>
      </c>
      <c r="D549" s="172" t="s">
        <v>138</v>
      </c>
      <c r="E549" s="173" t="s">
        <v>673</v>
      </c>
      <c r="F549" s="174" t="s">
        <v>674</v>
      </c>
      <c r="G549" s="175" t="s">
        <v>141</v>
      </c>
      <c r="H549" s="176">
        <v>11</v>
      </c>
      <c r="I549" s="177"/>
      <c r="J549" s="178">
        <f>ROUND(I549*H549,2)</f>
        <v>0</v>
      </c>
      <c r="K549" s="179"/>
      <c r="L549" s="41"/>
      <c r="M549" s="180" t="s">
        <v>44</v>
      </c>
      <c r="N549" s="181" t="s">
        <v>53</v>
      </c>
      <c r="O549" s="66"/>
      <c r="P549" s="182">
        <f>O549*H549</f>
        <v>0</v>
      </c>
      <c r="Q549" s="182">
        <v>0</v>
      </c>
      <c r="R549" s="182">
        <f>Q549*H549</f>
        <v>0</v>
      </c>
      <c r="S549" s="182">
        <v>0</v>
      </c>
      <c r="T549" s="183">
        <f>S549*H549</f>
        <v>0</v>
      </c>
      <c r="U549" s="36"/>
      <c r="V549" s="36"/>
      <c r="W549" s="36"/>
      <c r="X549" s="36"/>
      <c r="Y549" s="36"/>
      <c r="Z549" s="36"/>
      <c r="AA549" s="36"/>
      <c r="AB549" s="36"/>
      <c r="AC549" s="36"/>
      <c r="AD549" s="36"/>
      <c r="AE549" s="36"/>
      <c r="AR549" s="184" t="s">
        <v>346</v>
      </c>
      <c r="AT549" s="184" t="s">
        <v>138</v>
      </c>
      <c r="AU549" s="184" t="s">
        <v>92</v>
      </c>
      <c r="AY549" s="18" t="s">
        <v>135</v>
      </c>
      <c r="BE549" s="185">
        <f>IF(N549="základní",J549,0)</f>
        <v>0</v>
      </c>
      <c r="BF549" s="185">
        <f>IF(N549="snížená",J549,0)</f>
        <v>0</v>
      </c>
      <c r="BG549" s="185">
        <f>IF(N549="zákl. přenesená",J549,0)</f>
        <v>0</v>
      </c>
      <c r="BH549" s="185">
        <f>IF(N549="sníž. přenesená",J549,0)</f>
        <v>0</v>
      </c>
      <c r="BI549" s="185">
        <f>IF(N549="nulová",J549,0)</f>
        <v>0</v>
      </c>
      <c r="BJ549" s="18" t="s">
        <v>90</v>
      </c>
      <c r="BK549" s="185">
        <f>ROUND(I549*H549,2)</f>
        <v>0</v>
      </c>
      <c r="BL549" s="18" t="s">
        <v>346</v>
      </c>
      <c r="BM549" s="184" t="s">
        <v>675</v>
      </c>
    </row>
    <row r="550" spans="1:65" s="2" customFormat="1" ht="21.75" customHeight="1">
      <c r="A550" s="36"/>
      <c r="B550" s="37"/>
      <c r="C550" s="172" t="s">
        <v>676</v>
      </c>
      <c r="D550" s="172" t="s">
        <v>138</v>
      </c>
      <c r="E550" s="173" t="s">
        <v>677</v>
      </c>
      <c r="F550" s="174" t="s">
        <v>678</v>
      </c>
      <c r="G550" s="175" t="s">
        <v>623</v>
      </c>
      <c r="H550" s="176">
        <v>8</v>
      </c>
      <c r="I550" s="177"/>
      <c r="J550" s="178">
        <f>ROUND(I550*H550,2)</f>
        <v>0</v>
      </c>
      <c r="K550" s="179"/>
      <c r="L550" s="41"/>
      <c r="M550" s="180" t="s">
        <v>44</v>
      </c>
      <c r="N550" s="181" t="s">
        <v>53</v>
      </c>
      <c r="O550" s="66"/>
      <c r="P550" s="182">
        <f>O550*H550</f>
        <v>0</v>
      </c>
      <c r="Q550" s="182">
        <v>0</v>
      </c>
      <c r="R550" s="182">
        <f>Q550*H550</f>
        <v>0</v>
      </c>
      <c r="S550" s="182">
        <v>2.4500000000000001E-2</v>
      </c>
      <c r="T550" s="183">
        <f>S550*H550</f>
        <v>0.19600000000000001</v>
      </c>
      <c r="U550" s="36"/>
      <c r="V550" s="36"/>
      <c r="W550" s="36"/>
      <c r="X550" s="36"/>
      <c r="Y550" s="36"/>
      <c r="Z550" s="36"/>
      <c r="AA550" s="36"/>
      <c r="AB550" s="36"/>
      <c r="AC550" s="36"/>
      <c r="AD550" s="36"/>
      <c r="AE550" s="36"/>
      <c r="AR550" s="184" t="s">
        <v>346</v>
      </c>
      <c r="AT550" s="184" t="s">
        <v>138</v>
      </c>
      <c r="AU550" s="184" t="s">
        <v>92</v>
      </c>
      <c r="AY550" s="18" t="s">
        <v>135</v>
      </c>
      <c r="BE550" s="185">
        <f>IF(N550="základní",J550,0)</f>
        <v>0</v>
      </c>
      <c r="BF550" s="185">
        <f>IF(N550="snížená",J550,0)</f>
        <v>0</v>
      </c>
      <c r="BG550" s="185">
        <f>IF(N550="zákl. přenesená",J550,0)</f>
        <v>0</v>
      </c>
      <c r="BH550" s="185">
        <f>IF(N550="sníž. přenesená",J550,0)</f>
        <v>0</v>
      </c>
      <c r="BI550" s="185">
        <f>IF(N550="nulová",J550,0)</f>
        <v>0</v>
      </c>
      <c r="BJ550" s="18" t="s">
        <v>90</v>
      </c>
      <c r="BK550" s="185">
        <f>ROUND(I550*H550,2)</f>
        <v>0</v>
      </c>
      <c r="BL550" s="18" t="s">
        <v>346</v>
      </c>
      <c r="BM550" s="184" t="s">
        <v>679</v>
      </c>
    </row>
    <row r="551" spans="1:65" s="2" customFormat="1" ht="11.25">
      <c r="A551" s="36"/>
      <c r="B551" s="37"/>
      <c r="C551" s="38"/>
      <c r="D551" s="186" t="s">
        <v>144</v>
      </c>
      <c r="E551" s="38"/>
      <c r="F551" s="187" t="s">
        <v>680</v>
      </c>
      <c r="G551" s="38"/>
      <c r="H551" s="38"/>
      <c r="I551" s="188"/>
      <c r="J551" s="38"/>
      <c r="K551" s="38"/>
      <c r="L551" s="41"/>
      <c r="M551" s="189"/>
      <c r="N551" s="190"/>
      <c r="O551" s="66"/>
      <c r="P551" s="66"/>
      <c r="Q551" s="66"/>
      <c r="R551" s="66"/>
      <c r="S551" s="66"/>
      <c r="T551" s="67"/>
      <c r="U551" s="36"/>
      <c r="V551" s="36"/>
      <c r="W551" s="36"/>
      <c r="X551" s="36"/>
      <c r="Y551" s="36"/>
      <c r="Z551" s="36"/>
      <c r="AA551" s="36"/>
      <c r="AB551" s="36"/>
      <c r="AC551" s="36"/>
      <c r="AD551" s="36"/>
      <c r="AE551" s="36"/>
      <c r="AT551" s="18" t="s">
        <v>144</v>
      </c>
      <c r="AU551" s="18" t="s">
        <v>92</v>
      </c>
    </row>
    <row r="552" spans="1:65" s="13" customFormat="1" ht="11.25">
      <c r="B552" s="191"/>
      <c r="C552" s="192"/>
      <c r="D552" s="193" t="s">
        <v>146</v>
      </c>
      <c r="E552" s="194" t="s">
        <v>44</v>
      </c>
      <c r="F552" s="195" t="s">
        <v>681</v>
      </c>
      <c r="G552" s="192"/>
      <c r="H552" s="196">
        <v>1</v>
      </c>
      <c r="I552" s="197"/>
      <c r="J552" s="192"/>
      <c r="K552" s="192"/>
      <c r="L552" s="198"/>
      <c r="M552" s="199"/>
      <c r="N552" s="200"/>
      <c r="O552" s="200"/>
      <c r="P552" s="200"/>
      <c r="Q552" s="200"/>
      <c r="R552" s="200"/>
      <c r="S552" s="200"/>
      <c r="T552" s="201"/>
      <c r="AT552" s="202" t="s">
        <v>146</v>
      </c>
      <c r="AU552" s="202" t="s">
        <v>92</v>
      </c>
      <c r="AV552" s="13" t="s">
        <v>92</v>
      </c>
      <c r="AW552" s="13" t="s">
        <v>42</v>
      </c>
      <c r="AX552" s="13" t="s">
        <v>82</v>
      </c>
      <c r="AY552" s="202" t="s">
        <v>135</v>
      </c>
    </row>
    <row r="553" spans="1:65" s="13" customFormat="1" ht="11.25">
      <c r="B553" s="191"/>
      <c r="C553" s="192"/>
      <c r="D553" s="193" t="s">
        <v>146</v>
      </c>
      <c r="E553" s="194" t="s">
        <v>44</v>
      </c>
      <c r="F553" s="195" t="s">
        <v>682</v>
      </c>
      <c r="G553" s="192"/>
      <c r="H553" s="196">
        <v>1</v>
      </c>
      <c r="I553" s="197"/>
      <c r="J553" s="192"/>
      <c r="K553" s="192"/>
      <c r="L553" s="198"/>
      <c r="M553" s="199"/>
      <c r="N553" s="200"/>
      <c r="O553" s="200"/>
      <c r="P553" s="200"/>
      <c r="Q553" s="200"/>
      <c r="R553" s="200"/>
      <c r="S553" s="200"/>
      <c r="T553" s="201"/>
      <c r="AT553" s="202" t="s">
        <v>146</v>
      </c>
      <c r="AU553" s="202" t="s">
        <v>92</v>
      </c>
      <c r="AV553" s="13" t="s">
        <v>92</v>
      </c>
      <c r="AW553" s="13" t="s">
        <v>42</v>
      </c>
      <c r="AX553" s="13" t="s">
        <v>82</v>
      </c>
      <c r="AY553" s="202" t="s">
        <v>135</v>
      </c>
    </row>
    <row r="554" spans="1:65" s="13" customFormat="1" ht="11.25">
      <c r="B554" s="191"/>
      <c r="C554" s="192"/>
      <c r="D554" s="193" t="s">
        <v>146</v>
      </c>
      <c r="E554" s="194" t="s">
        <v>44</v>
      </c>
      <c r="F554" s="195" t="s">
        <v>683</v>
      </c>
      <c r="G554" s="192"/>
      <c r="H554" s="196">
        <v>1</v>
      </c>
      <c r="I554" s="197"/>
      <c r="J554" s="192"/>
      <c r="K554" s="192"/>
      <c r="L554" s="198"/>
      <c r="M554" s="199"/>
      <c r="N554" s="200"/>
      <c r="O554" s="200"/>
      <c r="P554" s="200"/>
      <c r="Q554" s="200"/>
      <c r="R554" s="200"/>
      <c r="S554" s="200"/>
      <c r="T554" s="201"/>
      <c r="AT554" s="202" t="s">
        <v>146</v>
      </c>
      <c r="AU554" s="202" t="s">
        <v>92</v>
      </c>
      <c r="AV554" s="13" t="s">
        <v>92</v>
      </c>
      <c r="AW554" s="13" t="s">
        <v>42</v>
      </c>
      <c r="AX554" s="13" t="s">
        <v>82</v>
      </c>
      <c r="AY554" s="202" t="s">
        <v>135</v>
      </c>
    </row>
    <row r="555" spans="1:65" s="13" customFormat="1" ht="11.25">
      <c r="B555" s="191"/>
      <c r="C555" s="192"/>
      <c r="D555" s="193" t="s">
        <v>146</v>
      </c>
      <c r="E555" s="194" t="s">
        <v>44</v>
      </c>
      <c r="F555" s="195" t="s">
        <v>684</v>
      </c>
      <c r="G555" s="192"/>
      <c r="H555" s="196">
        <v>1</v>
      </c>
      <c r="I555" s="197"/>
      <c r="J555" s="192"/>
      <c r="K555" s="192"/>
      <c r="L555" s="198"/>
      <c r="M555" s="199"/>
      <c r="N555" s="200"/>
      <c r="O555" s="200"/>
      <c r="P555" s="200"/>
      <c r="Q555" s="200"/>
      <c r="R555" s="200"/>
      <c r="S555" s="200"/>
      <c r="T555" s="201"/>
      <c r="AT555" s="202" t="s">
        <v>146</v>
      </c>
      <c r="AU555" s="202" t="s">
        <v>92</v>
      </c>
      <c r="AV555" s="13" t="s">
        <v>92</v>
      </c>
      <c r="AW555" s="13" t="s">
        <v>42</v>
      </c>
      <c r="AX555" s="13" t="s">
        <v>82</v>
      </c>
      <c r="AY555" s="202" t="s">
        <v>135</v>
      </c>
    </row>
    <row r="556" spans="1:65" s="13" customFormat="1" ht="11.25">
      <c r="B556" s="191"/>
      <c r="C556" s="192"/>
      <c r="D556" s="193" t="s">
        <v>146</v>
      </c>
      <c r="E556" s="194" t="s">
        <v>44</v>
      </c>
      <c r="F556" s="195" t="s">
        <v>685</v>
      </c>
      <c r="G556" s="192"/>
      <c r="H556" s="196">
        <v>1</v>
      </c>
      <c r="I556" s="197"/>
      <c r="J556" s="192"/>
      <c r="K556" s="192"/>
      <c r="L556" s="198"/>
      <c r="M556" s="199"/>
      <c r="N556" s="200"/>
      <c r="O556" s="200"/>
      <c r="P556" s="200"/>
      <c r="Q556" s="200"/>
      <c r="R556" s="200"/>
      <c r="S556" s="200"/>
      <c r="T556" s="201"/>
      <c r="AT556" s="202" t="s">
        <v>146</v>
      </c>
      <c r="AU556" s="202" t="s">
        <v>92</v>
      </c>
      <c r="AV556" s="13" t="s">
        <v>92</v>
      </c>
      <c r="AW556" s="13" t="s">
        <v>42</v>
      </c>
      <c r="AX556" s="13" t="s">
        <v>82</v>
      </c>
      <c r="AY556" s="202" t="s">
        <v>135</v>
      </c>
    </row>
    <row r="557" spans="1:65" s="13" customFormat="1" ht="11.25">
      <c r="B557" s="191"/>
      <c r="C557" s="192"/>
      <c r="D557" s="193" t="s">
        <v>146</v>
      </c>
      <c r="E557" s="194" t="s">
        <v>44</v>
      </c>
      <c r="F557" s="195" t="s">
        <v>686</v>
      </c>
      <c r="G557" s="192"/>
      <c r="H557" s="196">
        <v>1</v>
      </c>
      <c r="I557" s="197"/>
      <c r="J557" s="192"/>
      <c r="K557" s="192"/>
      <c r="L557" s="198"/>
      <c r="M557" s="199"/>
      <c r="N557" s="200"/>
      <c r="O557" s="200"/>
      <c r="P557" s="200"/>
      <c r="Q557" s="200"/>
      <c r="R557" s="200"/>
      <c r="S557" s="200"/>
      <c r="T557" s="201"/>
      <c r="AT557" s="202" t="s">
        <v>146</v>
      </c>
      <c r="AU557" s="202" t="s">
        <v>92</v>
      </c>
      <c r="AV557" s="13" t="s">
        <v>92</v>
      </c>
      <c r="AW557" s="13" t="s">
        <v>42</v>
      </c>
      <c r="AX557" s="13" t="s">
        <v>82</v>
      </c>
      <c r="AY557" s="202" t="s">
        <v>135</v>
      </c>
    </row>
    <row r="558" spans="1:65" s="13" customFormat="1" ht="11.25">
      <c r="B558" s="191"/>
      <c r="C558" s="192"/>
      <c r="D558" s="193" t="s">
        <v>146</v>
      </c>
      <c r="E558" s="194" t="s">
        <v>44</v>
      </c>
      <c r="F558" s="195" t="s">
        <v>687</v>
      </c>
      <c r="G558" s="192"/>
      <c r="H558" s="196">
        <v>1</v>
      </c>
      <c r="I558" s="197"/>
      <c r="J558" s="192"/>
      <c r="K558" s="192"/>
      <c r="L558" s="198"/>
      <c r="M558" s="199"/>
      <c r="N558" s="200"/>
      <c r="O558" s="200"/>
      <c r="P558" s="200"/>
      <c r="Q558" s="200"/>
      <c r="R558" s="200"/>
      <c r="S558" s="200"/>
      <c r="T558" s="201"/>
      <c r="AT558" s="202" t="s">
        <v>146</v>
      </c>
      <c r="AU558" s="202" t="s">
        <v>92</v>
      </c>
      <c r="AV558" s="13" t="s">
        <v>92</v>
      </c>
      <c r="AW558" s="13" t="s">
        <v>42</v>
      </c>
      <c r="AX558" s="13" t="s">
        <v>82</v>
      </c>
      <c r="AY558" s="202" t="s">
        <v>135</v>
      </c>
    </row>
    <row r="559" spans="1:65" s="13" customFormat="1" ht="11.25">
      <c r="B559" s="191"/>
      <c r="C559" s="192"/>
      <c r="D559" s="193" t="s">
        <v>146</v>
      </c>
      <c r="E559" s="194" t="s">
        <v>44</v>
      </c>
      <c r="F559" s="195" t="s">
        <v>688</v>
      </c>
      <c r="G559" s="192"/>
      <c r="H559" s="196">
        <v>1</v>
      </c>
      <c r="I559" s="197"/>
      <c r="J559" s="192"/>
      <c r="K559" s="192"/>
      <c r="L559" s="198"/>
      <c r="M559" s="199"/>
      <c r="N559" s="200"/>
      <c r="O559" s="200"/>
      <c r="P559" s="200"/>
      <c r="Q559" s="200"/>
      <c r="R559" s="200"/>
      <c r="S559" s="200"/>
      <c r="T559" s="201"/>
      <c r="AT559" s="202" t="s">
        <v>146</v>
      </c>
      <c r="AU559" s="202" t="s">
        <v>92</v>
      </c>
      <c r="AV559" s="13" t="s">
        <v>92</v>
      </c>
      <c r="AW559" s="13" t="s">
        <v>42</v>
      </c>
      <c r="AX559" s="13" t="s">
        <v>82</v>
      </c>
      <c r="AY559" s="202" t="s">
        <v>135</v>
      </c>
    </row>
    <row r="560" spans="1:65" s="14" customFormat="1" ht="11.25">
      <c r="B560" s="203"/>
      <c r="C560" s="204"/>
      <c r="D560" s="193" t="s">
        <v>146</v>
      </c>
      <c r="E560" s="205" t="s">
        <v>44</v>
      </c>
      <c r="F560" s="206" t="s">
        <v>159</v>
      </c>
      <c r="G560" s="204"/>
      <c r="H560" s="207">
        <v>8</v>
      </c>
      <c r="I560" s="208"/>
      <c r="J560" s="204"/>
      <c r="K560" s="204"/>
      <c r="L560" s="209"/>
      <c r="M560" s="210"/>
      <c r="N560" s="211"/>
      <c r="O560" s="211"/>
      <c r="P560" s="211"/>
      <c r="Q560" s="211"/>
      <c r="R560" s="211"/>
      <c r="S560" s="211"/>
      <c r="T560" s="212"/>
      <c r="AT560" s="213" t="s">
        <v>146</v>
      </c>
      <c r="AU560" s="213" t="s">
        <v>92</v>
      </c>
      <c r="AV560" s="14" t="s">
        <v>142</v>
      </c>
      <c r="AW560" s="14" t="s">
        <v>42</v>
      </c>
      <c r="AX560" s="14" t="s">
        <v>90</v>
      </c>
      <c r="AY560" s="213" t="s">
        <v>135</v>
      </c>
    </row>
    <row r="561" spans="1:65" s="2" customFormat="1" ht="37.9" customHeight="1">
      <c r="A561" s="36"/>
      <c r="B561" s="37"/>
      <c r="C561" s="172" t="s">
        <v>341</v>
      </c>
      <c r="D561" s="172" t="s">
        <v>138</v>
      </c>
      <c r="E561" s="173" t="s">
        <v>689</v>
      </c>
      <c r="F561" s="174" t="s">
        <v>690</v>
      </c>
      <c r="G561" s="175" t="s">
        <v>141</v>
      </c>
      <c r="H561" s="176">
        <v>10</v>
      </c>
      <c r="I561" s="177"/>
      <c r="J561" s="178">
        <f>ROUND(I561*H561,2)</f>
        <v>0</v>
      </c>
      <c r="K561" s="179"/>
      <c r="L561" s="41"/>
      <c r="M561" s="180" t="s">
        <v>44</v>
      </c>
      <c r="N561" s="181" t="s">
        <v>53</v>
      </c>
      <c r="O561" s="66"/>
      <c r="P561" s="182">
        <f>O561*H561</f>
        <v>0</v>
      </c>
      <c r="Q561" s="182">
        <v>0</v>
      </c>
      <c r="R561" s="182">
        <f>Q561*H561</f>
        <v>0</v>
      </c>
      <c r="S561" s="182">
        <v>0</v>
      </c>
      <c r="T561" s="183">
        <f>S561*H561</f>
        <v>0</v>
      </c>
      <c r="U561" s="36"/>
      <c r="V561" s="36"/>
      <c r="W561" s="36"/>
      <c r="X561" s="36"/>
      <c r="Y561" s="36"/>
      <c r="Z561" s="36"/>
      <c r="AA561" s="36"/>
      <c r="AB561" s="36"/>
      <c r="AC561" s="36"/>
      <c r="AD561" s="36"/>
      <c r="AE561" s="36"/>
      <c r="AR561" s="184" t="s">
        <v>346</v>
      </c>
      <c r="AT561" s="184" t="s">
        <v>138</v>
      </c>
      <c r="AU561" s="184" t="s">
        <v>92</v>
      </c>
      <c r="AY561" s="18" t="s">
        <v>135</v>
      </c>
      <c r="BE561" s="185">
        <f>IF(N561="základní",J561,0)</f>
        <v>0</v>
      </c>
      <c r="BF561" s="185">
        <f>IF(N561="snížená",J561,0)</f>
        <v>0</v>
      </c>
      <c r="BG561" s="185">
        <f>IF(N561="zákl. přenesená",J561,0)</f>
        <v>0</v>
      </c>
      <c r="BH561" s="185">
        <f>IF(N561="sníž. přenesená",J561,0)</f>
        <v>0</v>
      </c>
      <c r="BI561" s="185">
        <f>IF(N561="nulová",J561,0)</f>
        <v>0</v>
      </c>
      <c r="BJ561" s="18" t="s">
        <v>90</v>
      </c>
      <c r="BK561" s="185">
        <f>ROUND(I561*H561,2)</f>
        <v>0</v>
      </c>
      <c r="BL561" s="18" t="s">
        <v>346</v>
      </c>
      <c r="BM561" s="184" t="s">
        <v>691</v>
      </c>
    </row>
    <row r="562" spans="1:65" s="15" customFormat="1" ht="11.25">
      <c r="B562" s="214"/>
      <c r="C562" s="215"/>
      <c r="D562" s="193" t="s">
        <v>146</v>
      </c>
      <c r="E562" s="216" t="s">
        <v>44</v>
      </c>
      <c r="F562" s="217" t="s">
        <v>185</v>
      </c>
      <c r="G562" s="215"/>
      <c r="H562" s="216" t="s">
        <v>44</v>
      </c>
      <c r="I562" s="218"/>
      <c r="J562" s="215"/>
      <c r="K562" s="215"/>
      <c r="L562" s="219"/>
      <c r="M562" s="220"/>
      <c r="N562" s="221"/>
      <c r="O562" s="221"/>
      <c r="P562" s="221"/>
      <c r="Q562" s="221"/>
      <c r="R562" s="221"/>
      <c r="S562" s="221"/>
      <c r="T562" s="222"/>
      <c r="AT562" s="223" t="s">
        <v>146</v>
      </c>
      <c r="AU562" s="223" t="s">
        <v>92</v>
      </c>
      <c r="AV562" s="15" t="s">
        <v>90</v>
      </c>
      <c r="AW562" s="15" t="s">
        <v>42</v>
      </c>
      <c r="AX562" s="15" t="s">
        <v>82</v>
      </c>
      <c r="AY562" s="223" t="s">
        <v>135</v>
      </c>
    </row>
    <row r="563" spans="1:65" s="13" customFormat="1" ht="11.25">
      <c r="B563" s="191"/>
      <c r="C563" s="192"/>
      <c r="D563" s="193" t="s">
        <v>146</v>
      </c>
      <c r="E563" s="194" t="s">
        <v>44</v>
      </c>
      <c r="F563" s="195" t="s">
        <v>647</v>
      </c>
      <c r="G563" s="192"/>
      <c r="H563" s="196">
        <v>1</v>
      </c>
      <c r="I563" s="197"/>
      <c r="J563" s="192"/>
      <c r="K563" s="192"/>
      <c r="L563" s="198"/>
      <c r="M563" s="199"/>
      <c r="N563" s="200"/>
      <c r="O563" s="200"/>
      <c r="P563" s="200"/>
      <c r="Q563" s="200"/>
      <c r="R563" s="200"/>
      <c r="S563" s="200"/>
      <c r="T563" s="201"/>
      <c r="AT563" s="202" t="s">
        <v>146</v>
      </c>
      <c r="AU563" s="202" t="s">
        <v>92</v>
      </c>
      <c r="AV563" s="13" t="s">
        <v>92</v>
      </c>
      <c r="AW563" s="13" t="s">
        <v>42</v>
      </c>
      <c r="AX563" s="13" t="s">
        <v>82</v>
      </c>
      <c r="AY563" s="202" t="s">
        <v>135</v>
      </c>
    </row>
    <row r="564" spans="1:65" s="13" customFormat="1" ht="11.25">
      <c r="B564" s="191"/>
      <c r="C564" s="192"/>
      <c r="D564" s="193" t="s">
        <v>146</v>
      </c>
      <c r="E564" s="194" t="s">
        <v>44</v>
      </c>
      <c r="F564" s="195" t="s">
        <v>648</v>
      </c>
      <c r="G564" s="192"/>
      <c r="H564" s="196">
        <v>1</v>
      </c>
      <c r="I564" s="197"/>
      <c r="J564" s="192"/>
      <c r="K564" s="192"/>
      <c r="L564" s="198"/>
      <c r="M564" s="199"/>
      <c r="N564" s="200"/>
      <c r="O564" s="200"/>
      <c r="P564" s="200"/>
      <c r="Q564" s="200"/>
      <c r="R564" s="200"/>
      <c r="S564" s="200"/>
      <c r="T564" s="201"/>
      <c r="AT564" s="202" t="s">
        <v>146</v>
      </c>
      <c r="AU564" s="202" t="s">
        <v>92</v>
      </c>
      <c r="AV564" s="13" t="s">
        <v>92</v>
      </c>
      <c r="AW564" s="13" t="s">
        <v>42</v>
      </c>
      <c r="AX564" s="13" t="s">
        <v>82</v>
      </c>
      <c r="AY564" s="202" t="s">
        <v>135</v>
      </c>
    </row>
    <row r="565" spans="1:65" s="13" customFormat="1" ht="11.25">
      <c r="B565" s="191"/>
      <c r="C565" s="192"/>
      <c r="D565" s="193" t="s">
        <v>146</v>
      </c>
      <c r="E565" s="194" t="s">
        <v>44</v>
      </c>
      <c r="F565" s="195" t="s">
        <v>649</v>
      </c>
      <c r="G565" s="192"/>
      <c r="H565" s="196">
        <v>1</v>
      </c>
      <c r="I565" s="197"/>
      <c r="J565" s="192"/>
      <c r="K565" s="192"/>
      <c r="L565" s="198"/>
      <c r="M565" s="199"/>
      <c r="N565" s="200"/>
      <c r="O565" s="200"/>
      <c r="P565" s="200"/>
      <c r="Q565" s="200"/>
      <c r="R565" s="200"/>
      <c r="S565" s="200"/>
      <c r="T565" s="201"/>
      <c r="AT565" s="202" t="s">
        <v>146</v>
      </c>
      <c r="AU565" s="202" t="s">
        <v>92</v>
      </c>
      <c r="AV565" s="13" t="s">
        <v>92</v>
      </c>
      <c r="AW565" s="13" t="s">
        <v>42</v>
      </c>
      <c r="AX565" s="13" t="s">
        <v>82</v>
      </c>
      <c r="AY565" s="202" t="s">
        <v>135</v>
      </c>
    </row>
    <row r="566" spans="1:65" s="13" customFormat="1" ht="11.25">
      <c r="B566" s="191"/>
      <c r="C566" s="192"/>
      <c r="D566" s="193" t="s">
        <v>146</v>
      </c>
      <c r="E566" s="194" t="s">
        <v>44</v>
      </c>
      <c r="F566" s="195" t="s">
        <v>650</v>
      </c>
      <c r="G566" s="192"/>
      <c r="H566" s="196">
        <v>1</v>
      </c>
      <c r="I566" s="197"/>
      <c r="J566" s="192"/>
      <c r="K566" s="192"/>
      <c r="L566" s="198"/>
      <c r="M566" s="199"/>
      <c r="N566" s="200"/>
      <c r="O566" s="200"/>
      <c r="P566" s="200"/>
      <c r="Q566" s="200"/>
      <c r="R566" s="200"/>
      <c r="S566" s="200"/>
      <c r="T566" s="201"/>
      <c r="AT566" s="202" t="s">
        <v>146</v>
      </c>
      <c r="AU566" s="202" t="s">
        <v>92</v>
      </c>
      <c r="AV566" s="13" t="s">
        <v>92</v>
      </c>
      <c r="AW566" s="13" t="s">
        <v>42</v>
      </c>
      <c r="AX566" s="13" t="s">
        <v>82</v>
      </c>
      <c r="AY566" s="202" t="s">
        <v>135</v>
      </c>
    </row>
    <row r="567" spans="1:65" s="13" customFormat="1" ht="11.25">
      <c r="B567" s="191"/>
      <c r="C567" s="192"/>
      <c r="D567" s="193" t="s">
        <v>146</v>
      </c>
      <c r="E567" s="194" t="s">
        <v>44</v>
      </c>
      <c r="F567" s="195" t="s">
        <v>652</v>
      </c>
      <c r="G567" s="192"/>
      <c r="H567" s="196">
        <v>1</v>
      </c>
      <c r="I567" s="197"/>
      <c r="J567" s="192"/>
      <c r="K567" s="192"/>
      <c r="L567" s="198"/>
      <c r="M567" s="199"/>
      <c r="N567" s="200"/>
      <c r="O567" s="200"/>
      <c r="P567" s="200"/>
      <c r="Q567" s="200"/>
      <c r="R567" s="200"/>
      <c r="S567" s="200"/>
      <c r="T567" s="201"/>
      <c r="AT567" s="202" t="s">
        <v>146</v>
      </c>
      <c r="AU567" s="202" t="s">
        <v>92</v>
      </c>
      <c r="AV567" s="13" t="s">
        <v>92</v>
      </c>
      <c r="AW567" s="13" t="s">
        <v>42</v>
      </c>
      <c r="AX567" s="13" t="s">
        <v>82</v>
      </c>
      <c r="AY567" s="202" t="s">
        <v>135</v>
      </c>
    </row>
    <row r="568" spans="1:65" s="13" customFormat="1" ht="11.25">
      <c r="B568" s="191"/>
      <c r="C568" s="192"/>
      <c r="D568" s="193" t="s">
        <v>146</v>
      </c>
      <c r="E568" s="194" t="s">
        <v>44</v>
      </c>
      <c r="F568" s="195" t="s">
        <v>654</v>
      </c>
      <c r="G568" s="192"/>
      <c r="H568" s="196">
        <v>1</v>
      </c>
      <c r="I568" s="197"/>
      <c r="J568" s="192"/>
      <c r="K568" s="192"/>
      <c r="L568" s="198"/>
      <c r="M568" s="199"/>
      <c r="N568" s="200"/>
      <c r="O568" s="200"/>
      <c r="P568" s="200"/>
      <c r="Q568" s="200"/>
      <c r="R568" s="200"/>
      <c r="S568" s="200"/>
      <c r="T568" s="201"/>
      <c r="AT568" s="202" t="s">
        <v>146</v>
      </c>
      <c r="AU568" s="202" t="s">
        <v>92</v>
      </c>
      <c r="AV568" s="13" t="s">
        <v>92</v>
      </c>
      <c r="AW568" s="13" t="s">
        <v>42</v>
      </c>
      <c r="AX568" s="13" t="s">
        <v>82</v>
      </c>
      <c r="AY568" s="202" t="s">
        <v>135</v>
      </c>
    </row>
    <row r="569" spans="1:65" s="13" customFormat="1" ht="11.25">
      <c r="B569" s="191"/>
      <c r="C569" s="192"/>
      <c r="D569" s="193" t="s">
        <v>146</v>
      </c>
      <c r="E569" s="194" t="s">
        <v>44</v>
      </c>
      <c r="F569" s="195" t="s">
        <v>656</v>
      </c>
      <c r="G569" s="192"/>
      <c r="H569" s="196">
        <v>1</v>
      </c>
      <c r="I569" s="197"/>
      <c r="J569" s="192"/>
      <c r="K569" s="192"/>
      <c r="L569" s="198"/>
      <c r="M569" s="199"/>
      <c r="N569" s="200"/>
      <c r="O569" s="200"/>
      <c r="P569" s="200"/>
      <c r="Q569" s="200"/>
      <c r="R569" s="200"/>
      <c r="S569" s="200"/>
      <c r="T569" s="201"/>
      <c r="AT569" s="202" t="s">
        <v>146</v>
      </c>
      <c r="AU569" s="202" t="s">
        <v>92</v>
      </c>
      <c r="AV569" s="13" t="s">
        <v>92</v>
      </c>
      <c r="AW569" s="13" t="s">
        <v>42</v>
      </c>
      <c r="AX569" s="13" t="s">
        <v>82</v>
      </c>
      <c r="AY569" s="202" t="s">
        <v>135</v>
      </c>
    </row>
    <row r="570" spans="1:65" s="13" customFormat="1" ht="11.25">
      <c r="B570" s="191"/>
      <c r="C570" s="192"/>
      <c r="D570" s="193" t="s">
        <v>146</v>
      </c>
      <c r="E570" s="194" t="s">
        <v>44</v>
      </c>
      <c r="F570" s="195" t="s">
        <v>658</v>
      </c>
      <c r="G570" s="192"/>
      <c r="H570" s="196">
        <v>1</v>
      </c>
      <c r="I570" s="197"/>
      <c r="J570" s="192"/>
      <c r="K570" s="192"/>
      <c r="L570" s="198"/>
      <c r="M570" s="199"/>
      <c r="N570" s="200"/>
      <c r="O570" s="200"/>
      <c r="P570" s="200"/>
      <c r="Q570" s="200"/>
      <c r="R570" s="200"/>
      <c r="S570" s="200"/>
      <c r="T570" s="201"/>
      <c r="AT570" s="202" t="s">
        <v>146</v>
      </c>
      <c r="AU570" s="202" t="s">
        <v>92</v>
      </c>
      <c r="AV570" s="13" t="s">
        <v>92</v>
      </c>
      <c r="AW570" s="13" t="s">
        <v>42</v>
      </c>
      <c r="AX570" s="13" t="s">
        <v>82</v>
      </c>
      <c r="AY570" s="202" t="s">
        <v>135</v>
      </c>
    </row>
    <row r="571" spans="1:65" s="13" customFormat="1" ht="11.25">
      <c r="B571" s="191"/>
      <c r="C571" s="192"/>
      <c r="D571" s="193" t="s">
        <v>146</v>
      </c>
      <c r="E571" s="194" t="s">
        <v>44</v>
      </c>
      <c r="F571" s="195" t="s">
        <v>660</v>
      </c>
      <c r="G571" s="192"/>
      <c r="H571" s="196">
        <v>1</v>
      </c>
      <c r="I571" s="197"/>
      <c r="J571" s="192"/>
      <c r="K571" s="192"/>
      <c r="L571" s="198"/>
      <c r="M571" s="199"/>
      <c r="N571" s="200"/>
      <c r="O571" s="200"/>
      <c r="P571" s="200"/>
      <c r="Q571" s="200"/>
      <c r="R571" s="200"/>
      <c r="S571" s="200"/>
      <c r="T571" s="201"/>
      <c r="AT571" s="202" t="s">
        <v>146</v>
      </c>
      <c r="AU571" s="202" t="s">
        <v>92</v>
      </c>
      <c r="AV571" s="13" t="s">
        <v>92</v>
      </c>
      <c r="AW571" s="13" t="s">
        <v>42</v>
      </c>
      <c r="AX571" s="13" t="s">
        <v>82</v>
      </c>
      <c r="AY571" s="202" t="s">
        <v>135</v>
      </c>
    </row>
    <row r="572" spans="1:65" s="13" customFormat="1" ht="11.25">
      <c r="B572" s="191"/>
      <c r="C572" s="192"/>
      <c r="D572" s="193" t="s">
        <v>146</v>
      </c>
      <c r="E572" s="194" t="s">
        <v>44</v>
      </c>
      <c r="F572" s="195" t="s">
        <v>662</v>
      </c>
      <c r="G572" s="192"/>
      <c r="H572" s="196">
        <v>1</v>
      </c>
      <c r="I572" s="197"/>
      <c r="J572" s="192"/>
      <c r="K572" s="192"/>
      <c r="L572" s="198"/>
      <c r="M572" s="199"/>
      <c r="N572" s="200"/>
      <c r="O572" s="200"/>
      <c r="P572" s="200"/>
      <c r="Q572" s="200"/>
      <c r="R572" s="200"/>
      <c r="S572" s="200"/>
      <c r="T572" s="201"/>
      <c r="AT572" s="202" t="s">
        <v>146</v>
      </c>
      <c r="AU572" s="202" t="s">
        <v>92</v>
      </c>
      <c r="AV572" s="13" t="s">
        <v>92</v>
      </c>
      <c r="AW572" s="13" t="s">
        <v>42</v>
      </c>
      <c r="AX572" s="13" t="s">
        <v>82</v>
      </c>
      <c r="AY572" s="202" t="s">
        <v>135</v>
      </c>
    </row>
    <row r="573" spans="1:65" s="14" customFormat="1" ht="11.25">
      <c r="B573" s="203"/>
      <c r="C573" s="204"/>
      <c r="D573" s="193" t="s">
        <v>146</v>
      </c>
      <c r="E573" s="205" t="s">
        <v>44</v>
      </c>
      <c r="F573" s="206" t="s">
        <v>159</v>
      </c>
      <c r="G573" s="204"/>
      <c r="H573" s="207">
        <v>10</v>
      </c>
      <c r="I573" s="208"/>
      <c r="J573" s="204"/>
      <c r="K573" s="204"/>
      <c r="L573" s="209"/>
      <c r="M573" s="210"/>
      <c r="N573" s="211"/>
      <c r="O573" s="211"/>
      <c r="P573" s="211"/>
      <c r="Q573" s="211"/>
      <c r="R573" s="211"/>
      <c r="S573" s="211"/>
      <c r="T573" s="212"/>
      <c r="AT573" s="213" t="s">
        <v>146</v>
      </c>
      <c r="AU573" s="213" t="s">
        <v>92</v>
      </c>
      <c r="AV573" s="14" t="s">
        <v>142</v>
      </c>
      <c r="AW573" s="14" t="s">
        <v>42</v>
      </c>
      <c r="AX573" s="14" t="s">
        <v>90</v>
      </c>
      <c r="AY573" s="213" t="s">
        <v>135</v>
      </c>
    </row>
    <row r="574" spans="1:65" s="2" customFormat="1" ht="24.2" customHeight="1">
      <c r="A574" s="36"/>
      <c r="B574" s="37"/>
      <c r="C574" s="172" t="s">
        <v>692</v>
      </c>
      <c r="D574" s="172" t="s">
        <v>138</v>
      </c>
      <c r="E574" s="173" t="s">
        <v>693</v>
      </c>
      <c r="F574" s="174" t="s">
        <v>694</v>
      </c>
      <c r="G574" s="175" t="s">
        <v>141</v>
      </c>
      <c r="H574" s="176">
        <v>10</v>
      </c>
      <c r="I574" s="177"/>
      <c r="J574" s="178">
        <f>ROUND(I574*H574,2)</f>
        <v>0</v>
      </c>
      <c r="K574" s="179"/>
      <c r="L574" s="41"/>
      <c r="M574" s="180" t="s">
        <v>44</v>
      </c>
      <c r="N574" s="181" t="s">
        <v>53</v>
      </c>
      <c r="O574" s="66"/>
      <c r="P574" s="182">
        <f>O574*H574</f>
        <v>0</v>
      </c>
      <c r="Q574" s="182">
        <v>0</v>
      </c>
      <c r="R574" s="182">
        <f>Q574*H574</f>
        <v>0</v>
      </c>
      <c r="S574" s="182">
        <v>0</v>
      </c>
      <c r="T574" s="183">
        <f>S574*H574</f>
        <v>0</v>
      </c>
      <c r="U574" s="36"/>
      <c r="V574" s="36"/>
      <c r="W574" s="36"/>
      <c r="X574" s="36"/>
      <c r="Y574" s="36"/>
      <c r="Z574" s="36"/>
      <c r="AA574" s="36"/>
      <c r="AB574" s="36"/>
      <c r="AC574" s="36"/>
      <c r="AD574" s="36"/>
      <c r="AE574" s="36"/>
      <c r="AR574" s="184" t="s">
        <v>346</v>
      </c>
      <c r="AT574" s="184" t="s">
        <v>138</v>
      </c>
      <c r="AU574" s="184" t="s">
        <v>92</v>
      </c>
      <c r="AY574" s="18" t="s">
        <v>135</v>
      </c>
      <c r="BE574" s="185">
        <f>IF(N574="základní",J574,0)</f>
        <v>0</v>
      </c>
      <c r="BF574" s="185">
        <f>IF(N574="snížená",J574,0)</f>
        <v>0</v>
      </c>
      <c r="BG574" s="185">
        <f>IF(N574="zákl. přenesená",J574,0)</f>
        <v>0</v>
      </c>
      <c r="BH574" s="185">
        <f>IF(N574="sníž. přenesená",J574,0)</f>
        <v>0</v>
      </c>
      <c r="BI574" s="185">
        <f>IF(N574="nulová",J574,0)</f>
        <v>0</v>
      </c>
      <c r="BJ574" s="18" t="s">
        <v>90</v>
      </c>
      <c r="BK574" s="185">
        <f>ROUND(I574*H574,2)</f>
        <v>0</v>
      </c>
      <c r="BL574" s="18" t="s">
        <v>346</v>
      </c>
      <c r="BM574" s="184" t="s">
        <v>695</v>
      </c>
    </row>
    <row r="575" spans="1:65" s="2" customFormat="1" ht="21.75" customHeight="1">
      <c r="A575" s="36"/>
      <c r="B575" s="37"/>
      <c r="C575" s="172" t="s">
        <v>696</v>
      </c>
      <c r="D575" s="172" t="s">
        <v>138</v>
      </c>
      <c r="E575" s="173" t="s">
        <v>697</v>
      </c>
      <c r="F575" s="174" t="s">
        <v>698</v>
      </c>
      <c r="G575" s="175" t="s">
        <v>141</v>
      </c>
      <c r="H575" s="176">
        <v>1</v>
      </c>
      <c r="I575" s="177"/>
      <c r="J575" s="178">
        <f>ROUND(I575*H575,2)</f>
        <v>0</v>
      </c>
      <c r="K575" s="179"/>
      <c r="L575" s="41"/>
      <c r="M575" s="180" t="s">
        <v>44</v>
      </c>
      <c r="N575" s="181" t="s">
        <v>53</v>
      </c>
      <c r="O575" s="66"/>
      <c r="P575" s="182">
        <f>O575*H575</f>
        <v>0</v>
      </c>
      <c r="Q575" s="182">
        <v>0</v>
      </c>
      <c r="R575" s="182">
        <f>Q575*H575</f>
        <v>0</v>
      </c>
      <c r="S575" s="182">
        <v>0</v>
      </c>
      <c r="T575" s="183">
        <f>S575*H575</f>
        <v>0</v>
      </c>
      <c r="U575" s="36"/>
      <c r="V575" s="36"/>
      <c r="W575" s="36"/>
      <c r="X575" s="36"/>
      <c r="Y575" s="36"/>
      <c r="Z575" s="36"/>
      <c r="AA575" s="36"/>
      <c r="AB575" s="36"/>
      <c r="AC575" s="36"/>
      <c r="AD575" s="36"/>
      <c r="AE575" s="36"/>
      <c r="AR575" s="184" t="s">
        <v>346</v>
      </c>
      <c r="AT575" s="184" t="s">
        <v>138</v>
      </c>
      <c r="AU575" s="184" t="s">
        <v>92</v>
      </c>
      <c r="AY575" s="18" t="s">
        <v>135</v>
      </c>
      <c r="BE575" s="185">
        <f>IF(N575="základní",J575,0)</f>
        <v>0</v>
      </c>
      <c r="BF575" s="185">
        <f>IF(N575="snížená",J575,0)</f>
        <v>0</v>
      </c>
      <c r="BG575" s="185">
        <f>IF(N575="zákl. přenesená",J575,0)</f>
        <v>0</v>
      </c>
      <c r="BH575" s="185">
        <f>IF(N575="sníž. přenesená",J575,0)</f>
        <v>0</v>
      </c>
      <c r="BI575" s="185">
        <f>IF(N575="nulová",J575,0)</f>
        <v>0</v>
      </c>
      <c r="BJ575" s="18" t="s">
        <v>90</v>
      </c>
      <c r="BK575" s="185">
        <f>ROUND(I575*H575,2)</f>
        <v>0</v>
      </c>
      <c r="BL575" s="18" t="s">
        <v>346</v>
      </c>
      <c r="BM575" s="184" t="s">
        <v>699</v>
      </c>
    </row>
    <row r="576" spans="1:65" s="13" customFormat="1" ht="11.25">
      <c r="B576" s="191"/>
      <c r="C576" s="192"/>
      <c r="D576" s="193" t="s">
        <v>146</v>
      </c>
      <c r="E576" s="194" t="s">
        <v>44</v>
      </c>
      <c r="F576" s="195" t="s">
        <v>700</v>
      </c>
      <c r="G576" s="192"/>
      <c r="H576" s="196">
        <v>1</v>
      </c>
      <c r="I576" s="197"/>
      <c r="J576" s="192"/>
      <c r="K576" s="192"/>
      <c r="L576" s="198"/>
      <c r="M576" s="199"/>
      <c r="N576" s="200"/>
      <c r="O576" s="200"/>
      <c r="P576" s="200"/>
      <c r="Q576" s="200"/>
      <c r="R576" s="200"/>
      <c r="S576" s="200"/>
      <c r="T576" s="201"/>
      <c r="AT576" s="202" t="s">
        <v>146</v>
      </c>
      <c r="AU576" s="202" t="s">
        <v>92</v>
      </c>
      <c r="AV576" s="13" t="s">
        <v>92</v>
      </c>
      <c r="AW576" s="13" t="s">
        <v>42</v>
      </c>
      <c r="AX576" s="13" t="s">
        <v>90</v>
      </c>
      <c r="AY576" s="202" t="s">
        <v>135</v>
      </c>
    </row>
    <row r="577" spans="1:65" s="2" customFormat="1" ht="16.5" customHeight="1">
      <c r="A577" s="36"/>
      <c r="B577" s="37"/>
      <c r="C577" s="172" t="s">
        <v>701</v>
      </c>
      <c r="D577" s="172" t="s">
        <v>138</v>
      </c>
      <c r="E577" s="173" t="s">
        <v>702</v>
      </c>
      <c r="F577" s="174" t="s">
        <v>703</v>
      </c>
      <c r="G577" s="175" t="s">
        <v>141</v>
      </c>
      <c r="H577" s="176">
        <v>10</v>
      </c>
      <c r="I577" s="177"/>
      <c r="J577" s="178">
        <f>ROUND(I577*H577,2)</f>
        <v>0</v>
      </c>
      <c r="K577" s="179"/>
      <c r="L577" s="41"/>
      <c r="M577" s="180" t="s">
        <v>44</v>
      </c>
      <c r="N577" s="181" t="s">
        <v>53</v>
      </c>
      <c r="O577" s="66"/>
      <c r="P577" s="182">
        <f>O577*H577</f>
        <v>0</v>
      </c>
      <c r="Q577" s="182">
        <v>0</v>
      </c>
      <c r="R577" s="182">
        <f>Q577*H577</f>
        <v>0</v>
      </c>
      <c r="S577" s="182">
        <v>0</v>
      </c>
      <c r="T577" s="183">
        <f>S577*H577</f>
        <v>0</v>
      </c>
      <c r="U577" s="36"/>
      <c r="V577" s="36"/>
      <c r="W577" s="36"/>
      <c r="X577" s="36"/>
      <c r="Y577" s="36"/>
      <c r="Z577" s="36"/>
      <c r="AA577" s="36"/>
      <c r="AB577" s="36"/>
      <c r="AC577" s="36"/>
      <c r="AD577" s="36"/>
      <c r="AE577" s="36"/>
      <c r="AR577" s="184" t="s">
        <v>346</v>
      </c>
      <c r="AT577" s="184" t="s">
        <v>138</v>
      </c>
      <c r="AU577" s="184" t="s">
        <v>92</v>
      </c>
      <c r="AY577" s="18" t="s">
        <v>135</v>
      </c>
      <c r="BE577" s="185">
        <f>IF(N577="základní",J577,0)</f>
        <v>0</v>
      </c>
      <c r="BF577" s="185">
        <f>IF(N577="snížená",J577,0)</f>
        <v>0</v>
      </c>
      <c r="BG577" s="185">
        <f>IF(N577="zákl. přenesená",J577,0)</f>
        <v>0</v>
      </c>
      <c r="BH577" s="185">
        <f>IF(N577="sníž. přenesená",J577,0)</f>
        <v>0</v>
      </c>
      <c r="BI577" s="185">
        <f>IF(N577="nulová",J577,0)</f>
        <v>0</v>
      </c>
      <c r="BJ577" s="18" t="s">
        <v>90</v>
      </c>
      <c r="BK577" s="185">
        <f>ROUND(I577*H577,2)</f>
        <v>0</v>
      </c>
      <c r="BL577" s="18" t="s">
        <v>346</v>
      </c>
      <c r="BM577" s="184" t="s">
        <v>704</v>
      </c>
    </row>
    <row r="578" spans="1:65" s="13" customFormat="1" ht="11.25">
      <c r="B578" s="191"/>
      <c r="C578" s="192"/>
      <c r="D578" s="193" t="s">
        <v>146</v>
      </c>
      <c r="E578" s="194" t="s">
        <v>44</v>
      </c>
      <c r="F578" s="195" t="s">
        <v>235</v>
      </c>
      <c r="G578" s="192"/>
      <c r="H578" s="196">
        <v>10</v>
      </c>
      <c r="I578" s="197"/>
      <c r="J578" s="192"/>
      <c r="K578" s="192"/>
      <c r="L578" s="198"/>
      <c r="M578" s="199"/>
      <c r="N578" s="200"/>
      <c r="O578" s="200"/>
      <c r="P578" s="200"/>
      <c r="Q578" s="200"/>
      <c r="R578" s="200"/>
      <c r="S578" s="200"/>
      <c r="T578" s="201"/>
      <c r="AT578" s="202" t="s">
        <v>146</v>
      </c>
      <c r="AU578" s="202" t="s">
        <v>92</v>
      </c>
      <c r="AV578" s="13" t="s">
        <v>92</v>
      </c>
      <c r="AW578" s="13" t="s">
        <v>42</v>
      </c>
      <c r="AX578" s="13" t="s">
        <v>90</v>
      </c>
      <c r="AY578" s="202" t="s">
        <v>135</v>
      </c>
    </row>
    <row r="579" spans="1:65" s="2" customFormat="1" ht="16.5" customHeight="1">
      <c r="A579" s="36"/>
      <c r="B579" s="37"/>
      <c r="C579" s="172" t="s">
        <v>705</v>
      </c>
      <c r="D579" s="172" t="s">
        <v>138</v>
      </c>
      <c r="E579" s="173" t="s">
        <v>706</v>
      </c>
      <c r="F579" s="174" t="s">
        <v>707</v>
      </c>
      <c r="G579" s="175" t="s">
        <v>623</v>
      </c>
      <c r="H579" s="176">
        <v>19</v>
      </c>
      <c r="I579" s="177"/>
      <c r="J579" s="178">
        <f>ROUND(I579*H579,2)</f>
        <v>0</v>
      </c>
      <c r="K579" s="179"/>
      <c r="L579" s="41"/>
      <c r="M579" s="180" t="s">
        <v>44</v>
      </c>
      <c r="N579" s="181" t="s">
        <v>53</v>
      </c>
      <c r="O579" s="66"/>
      <c r="P579" s="182">
        <f>O579*H579</f>
        <v>0</v>
      </c>
      <c r="Q579" s="182">
        <v>0</v>
      </c>
      <c r="R579" s="182">
        <f>Q579*H579</f>
        <v>0</v>
      </c>
      <c r="S579" s="182">
        <v>1.9460000000000002E-2</v>
      </c>
      <c r="T579" s="183">
        <f>S579*H579</f>
        <v>0.36974000000000001</v>
      </c>
      <c r="U579" s="36"/>
      <c r="V579" s="36"/>
      <c r="W579" s="36"/>
      <c r="X579" s="36"/>
      <c r="Y579" s="36"/>
      <c r="Z579" s="36"/>
      <c r="AA579" s="36"/>
      <c r="AB579" s="36"/>
      <c r="AC579" s="36"/>
      <c r="AD579" s="36"/>
      <c r="AE579" s="36"/>
      <c r="AR579" s="184" t="s">
        <v>346</v>
      </c>
      <c r="AT579" s="184" t="s">
        <v>138</v>
      </c>
      <c r="AU579" s="184" t="s">
        <v>92</v>
      </c>
      <c r="AY579" s="18" t="s">
        <v>135</v>
      </c>
      <c r="BE579" s="185">
        <f>IF(N579="základní",J579,0)</f>
        <v>0</v>
      </c>
      <c r="BF579" s="185">
        <f>IF(N579="snížená",J579,0)</f>
        <v>0</v>
      </c>
      <c r="BG579" s="185">
        <f>IF(N579="zákl. přenesená",J579,0)</f>
        <v>0</v>
      </c>
      <c r="BH579" s="185">
        <f>IF(N579="sníž. přenesená",J579,0)</f>
        <v>0</v>
      </c>
      <c r="BI579" s="185">
        <f>IF(N579="nulová",J579,0)</f>
        <v>0</v>
      </c>
      <c r="BJ579" s="18" t="s">
        <v>90</v>
      </c>
      <c r="BK579" s="185">
        <f>ROUND(I579*H579,2)</f>
        <v>0</v>
      </c>
      <c r="BL579" s="18" t="s">
        <v>346</v>
      </c>
      <c r="BM579" s="184" t="s">
        <v>708</v>
      </c>
    </row>
    <row r="580" spans="1:65" s="2" customFormat="1" ht="11.25">
      <c r="A580" s="36"/>
      <c r="B580" s="37"/>
      <c r="C580" s="38"/>
      <c r="D580" s="186" t="s">
        <v>144</v>
      </c>
      <c r="E580" s="38"/>
      <c r="F580" s="187" t="s">
        <v>709</v>
      </c>
      <c r="G580" s="38"/>
      <c r="H580" s="38"/>
      <c r="I580" s="188"/>
      <c r="J580" s="38"/>
      <c r="K580" s="38"/>
      <c r="L580" s="41"/>
      <c r="M580" s="189"/>
      <c r="N580" s="190"/>
      <c r="O580" s="66"/>
      <c r="P580" s="66"/>
      <c r="Q580" s="66"/>
      <c r="R580" s="66"/>
      <c r="S580" s="66"/>
      <c r="T580" s="67"/>
      <c r="U580" s="36"/>
      <c r="V580" s="36"/>
      <c r="W580" s="36"/>
      <c r="X580" s="36"/>
      <c r="Y580" s="36"/>
      <c r="Z580" s="36"/>
      <c r="AA580" s="36"/>
      <c r="AB580" s="36"/>
      <c r="AC580" s="36"/>
      <c r="AD580" s="36"/>
      <c r="AE580" s="36"/>
      <c r="AT580" s="18" t="s">
        <v>144</v>
      </c>
      <c r="AU580" s="18" t="s">
        <v>92</v>
      </c>
    </row>
    <row r="581" spans="1:65" s="13" customFormat="1" ht="11.25">
      <c r="B581" s="191"/>
      <c r="C581" s="192"/>
      <c r="D581" s="193" t="s">
        <v>146</v>
      </c>
      <c r="E581" s="194" t="s">
        <v>44</v>
      </c>
      <c r="F581" s="195" t="s">
        <v>710</v>
      </c>
      <c r="G581" s="192"/>
      <c r="H581" s="196">
        <v>1</v>
      </c>
      <c r="I581" s="197"/>
      <c r="J581" s="192"/>
      <c r="K581" s="192"/>
      <c r="L581" s="198"/>
      <c r="M581" s="199"/>
      <c r="N581" s="200"/>
      <c r="O581" s="200"/>
      <c r="P581" s="200"/>
      <c r="Q581" s="200"/>
      <c r="R581" s="200"/>
      <c r="S581" s="200"/>
      <c r="T581" s="201"/>
      <c r="AT581" s="202" t="s">
        <v>146</v>
      </c>
      <c r="AU581" s="202" t="s">
        <v>92</v>
      </c>
      <c r="AV581" s="13" t="s">
        <v>92</v>
      </c>
      <c r="AW581" s="13" t="s">
        <v>42</v>
      </c>
      <c r="AX581" s="13" t="s">
        <v>82</v>
      </c>
      <c r="AY581" s="202" t="s">
        <v>135</v>
      </c>
    </row>
    <row r="582" spans="1:65" s="13" customFormat="1" ht="11.25">
      <c r="B582" s="191"/>
      <c r="C582" s="192"/>
      <c r="D582" s="193" t="s">
        <v>146</v>
      </c>
      <c r="E582" s="194" t="s">
        <v>44</v>
      </c>
      <c r="F582" s="195" t="s">
        <v>396</v>
      </c>
      <c r="G582" s="192"/>
      <c r="H582" s="196">
        <v>1</v>
      </c>
      <c r="I582" s="197"/>
      <c r="J582" s="192"/>
      <c r="K582" s="192"/>
      <c r="L582" s="198"/>
      <c r="M582" s="199"/>
      <c r="N582" s="200"/>
      <c r="O582" s="200"/>
      <c r="P582" s="200"/>
      <c r="Q582" s="200"/>
      <c r="R582" s="200"/>
      <c r="S582" s="200"/>
      <c r="T582" s="201"/>
      <c r="AT582" s="202" t="s">
        <v>146</v>
      </c>
      <c r="AU582" s="202" t="s">
        <v>92</v>
      </c>
      <c r="AV582" s="13" t="s">
        <v>92</v>
      </c>
      <c r="AW582" s="13" t="s">
        <v>42</v>
      </c>
      <c r="AX582" s="13" t="s">
        <v>82</v>
      </c>
      <c r="AY582" s="202" t="s">
        <v>135</v>
      </c>
    </row>
    <row r="583" spans="1:65" s="13" customFormat="1" ht="11.25">
      <c r="B583" s="191"/>
      <c r="C583" s="192"/>
      <c r="D583" s="193" t="s">
        <v>146</v>
      </c>
      <c r="E583" s="194" t="s">
        <v>44</v>
      </c>
      <c r="F583" s="195" t="s">
        <v>711</v>
      </c>
      <c r="G583" s="192"/>
      <c r="H583" s="196">
        <v>1</v>
      </c>
      <c r="I583" s="197"/>
      <c r="J583" s="192"/>
      <c r="K583" s="192"/>
      <c r="L583" s="198"/>
      <c r="M583" s="199"/>
      <c r="N583" s="200"/>
      <c r="O583" s="200"/>
      <c r="P583" s="200"/>
      <c r="Q583" s="200"/>
      <c r="R583" s="200"/>
      <c r="S583" s="200"/>
      <c r="T583" s="201"/>
      <c r="AT583" s="202" t="s">
        <v>146</v>
      </c>
      <c r="AU583" s="202" t="s">
        <v>92</v>
      </c>
      <c r="AV583" s="13" t="s">
        <v>92</v>
      </c>
      <c r="AW583" s="13" t="s">
        <v>42</v>
      </c>
      <c r="AX583" s="13" t="s">
        <v>82</v>
      </c>
      <c r="AY583" s="202" t="s">
        <v>135</v>
      </c>
    </row>
    <row r="584" spans="1:65" s="13" customFormat="1" ht="11.25">
      <c r="B584" s="191"/>
      <c r="C584" s="192"/>
      <c r="D584" s="193" t="s">
        <v>146</v>
      </c>
      <c r="E584" s="194" t="s">
        <v>44</v>
      </c>
      <c r="F584" s="195" t="s">
        <v>712</v>
      </c>
      <c r="G584" s="192"/>
      <c r="H584" s="196">
        <v>2</v>
      </c>
      <c r="I584" s="197"/>
      <c r="J584" s="192"/>
      <c r="K584" s="192"/>
      <c r="L584" s="198"/>
      <c r="M584" s="199"/>
      <c r="N584" s="200"/>
      <c r="O584" s="200"/>
      <c r="P584" s="200"/>
      <c r="Q584" s="200"/>
      <c r="R584" s="200"/>
      <c r="S584" s="200"/>
      <c r="T584" s="201"/>
      <c r="AT584" s="202" t="s">
        <v>146</v>
      </c>
      <c r="AU584" s="202" t="s">
        <v>92</v>
      </c>
      <c r="AV584" s="13" t="s">
        <v>92</v>
      </c>
      <c r="AW584" s="13" t="s">
        <v>42</v>
      </c>
      <c r="AX584" s="13" t="s">
        <v>82</v>
      </c>
      <c r="AY584" s="202" t="s">
        <v>135</v>
      </c>
    </row>
    <row r="585" spans="1:65" s="13" customFormat="1" ht="11.25">
      <c r="B585" s="191"/>
      <c r="C585" s="192"/>
      <c r="D585" s="193" t="s">
        <v>146</v>
      </c>
      <c r="E585" s="194" t="s">
        <v>44</v>
      </c>
      <c r="F585" s="195" t="s">
        <v>713</v>
      </c>
      <c r="G585" s="192"/>
      <c r="H585" s="196">
        <v>2</v>
      </c>
      <c r="I585" s="197"/>
      <c r="J585" s="192"/>
      <c r="K585" s="192"/>
      <c r="L585" s="198"/>
      <c r="M585" s="199"/>
      <c r="N585" s="200"/>
      <c r="O585" s="200"/>
      <c r="P585" s="200"/>
      <c r="Q585" s="200"/>
      <c r="R585" s="200"/>
      <c r="S585" s="200"/>
      <c r="T585" s="201"/>
      <c r="AT585" s="202" t="s">
        <v>146</v>
      </c>
      <c r="AU585" s="202" t="s">
        <v>92</v>
      </c>
      <c r="AV585" s="13" t="s">
        <v>92</v>
      </c>
      <c r="AW585" s="13" t="s">
        <v>42</v>
      </c>
      <c r="AX585" s="13" t="s">
        <v>82</v>
      </c>
      <c r="AY585" s="202" t="s">
        <v>135</v>
      </c>
    </row>
    <row r="586" spans="1:65" s="13" customFormat="1" ht="11.25">
      <c r="B586" s="191"/>
      <c r="C586" s="192"/>
      <c r="D586" s="193" t="s">
        <v>146</v>
      </c>
      <c r="E586" s="194" t="s">
        <v>44</v>
      </c>
      <c r="F586" s="195" t="s">
        <v>714</v>
      </c>
      <c r="G586" s="192"/>
      <c r="H586" s="196">
        <v>2</v>
      </c>
      <c r="I586" s="197"/>
      <c r="J586" s="192"/>
      <c r="K586" s="192"/>
      <c r="L586" s="198"/>
      <c r="M586" s="199"/>
      <c r="N586" s="200"/>
      <c r="O586" s="200"/>
      <c r="P586" s="200"/>
      <c r="Q586" s="200"/>
      <c r="R586" s="200"/>
      <c r="S586" s="200"/>
      <c r="T586" s="201"/>
      <c r="AT586" s="202" t="s">
        <v>146</v>
      </c>
      <c r="AU586" s="202" t="s">
        <v>92</v>
      </c>
      <c r="AV586" s="13" t="s">
        <v>92</v>
      </c>
      <c r="AW586" s="13" t="s">
        <v>42</v>
      </c>
      <c r="AX586" s="13" t="s">
        <v>82</v>
      </c>
      <c r="AY586" s="202" t="s">
        <v>135</v>
      </c>
    </row>
    <row r="587" spans="1:65" s="13" customFormat="1" ht="11.25">
      <c r="B587" s="191"/>
      <c r="C587" s="192"/>
      <c r="D587" s="193" t="s">
        <v>146</v>
      </c>
      <c r="E587" s="194" t="s">
        <v>44</v>
      </c>
      <c r="F587" s="195" t="s">
        <v>715</v>
      </c>
      <c r="G587" s="192"/>
      <c r="H587" s="196">
        <v>2</v>
      </c>
      <c r="I587" s="197"/>
      <c r="J587" s="192"/>
      <c r="K587" s="192"/>
      <c r="L587" s="198"/>
      <c r="M587" s="199"/>
      <c r="N587" s="200"/>
      <c r="O587" s="200"/>
      <c r="P587" s="200"/>
      <c r="Q587" s="200"/>
      <c r="R587" s="200"/>
      <c r="S587" s="200"/>
      <c r="T587" s="201"/>
      <c r="AT587" s="202" t="s">
        <v>146</v>
      </c>
      <c r="AU587" s="202" t="s">
        <v>92</v>
      </c>
      <c r="AV587" s="13" t="s">
        <v>92</v>
      </c>
      <c r="AW587" s="13" t="s">
        <v>42</v>
      </c>
      <c r="AX587" s="13" t="s">
        <v>82</v>
      </c>
      <c r="AY587" s="202" t="s">
        <v>135</v>
      </c>
    </row>
    <row r="588" spans="1:65" s="13" customFormat="1" ht="11.25">
      <c r="B588" s="191"/>
      <c r="C588" s="192"/>
      <c r="D588" s="193" t="s">
        <v>146</v>
      </c>
      <c r="E588" s="194" t="s">
        <v>44</v>
      </c>
      <c r="F588" s="195" t="s">
        <v>716</v>
      </c>
      <c r="G588" s="192"/>
      <c r="H588" s="196">
        <v>2</v>
      </c>
      <c r="I588" s="197"/>
      <c r="J588" s="192"/>
      <c r="K588" s="192"/>
      <c r="L588" s="198"/>
      <c r="M588" s="199"/>
      <c r="N588" s="200"/>
      <c r="O588" s="200"/>
      <c r="P588" s="200"/>
      <c r="Q588" s="200"/>
      <c r="R588" s="200"/>
      <c r="S588" s="200"/>
      <c r="T588" s="201"/>
      <c r="AT588" s="202" t="s">
        <v>146</v>
      </c>
      <c r="AU588" s="202" t="s">
        <v>92</v>
      </c>
      <c r="AV588" s="13" t="s">
        <v>92</v>
      </c>
      <c r="AW588" s="13" t="s">
        <v>42</v>
      </c>
      <c r="AX588" s="13" t="s">
        <v>82</v>
      </c>
      <c r="AY588" s="202" t="s">
        <v>135</v>
      </c>
    </row>
    <row r="589" spans="1:65" s="13" customFormat="1" ht="11.25">
      <c r="B589" s="191"/>
      <c r="C589" s="192"/>
      <c r="D589" s="193" t="s">
        <v>146</v>
      </c>
      <c r="E589" s="194" t="s">
        <v>44</v>
      </c>
      <c r="F589" s="195" t="s">
        <v>717</v>
      </c>
      <c r="G589" s="192"/>
      <c r="H589" s="196">
        <v>1</v>
      </c>
      <c r="I589" s="197"/>
      <c r="J589" s="192"/>
      <c r="K589" s="192"/>
      <c r="L589" s="198"/>
      <c r="M589" s="199"/>
      <c r="N589" s="200"/>
      <c r="O589" s="200"/>
      <c r="P589" s="200"/>
      <c r="Q589" s="200"/>
      <c r="R589" s="200"/>
      <c r="S589" s="200"/>
      <c r="T589" s="201"/>
      <c r="AT589" s="202" t="s">
        <v>146</v>
      </c>
      <c r="AU589" s="202" t="s">
        <v>92</v>
      </c>
      <c r="AV589" s="13" t="s">
        <v>92</v>
      </c>
      <c r="AW589" s="13" t="s">
        <v>42</v>
      </c>
      <c r="AX589" s="13" t="s">
        <v>82</v>
      </c>
      <c r="AY589" s="202" t="s">
        <v>135</v>
      </c>
    </row>
    <row r="590" spans="1:65" s="13" customFormat="1" ht="11.25">
      <c r="B590" s="191"/>
      <c r="C590" s="192"/>
      <c r="D590" s="193" t="s">
        <v>146</v>
      </c>
      <c r="E590" s="194" t="s">
        <v>44</v>
      </c>
      <c r="F590" s="195" t="s">
        <v>718</v>
      </c>
      <c r="G590" s="192"/>
      <c r="H590" s="196">
        <v>2</v>
      </c>
      <c r="I590" s="197"/>
      <c r="J590" s="192"/>
      <c r="K590" s="192"/>
      <c r="L590" s="198"/>
      <c r="M590" s="199"/>
      <c r="N590" s="200"/>
      <c r="O590" s="200"/>
      <c r="P590" s="200"/>
      <c r="Q590" s="200"/>
      <c r="R590" s="200"/>
      <c r="S590" s="200"/>
      <c r="T590" s="201"/>
      <c r="AT590" s="202" t="s">
        <v>146</v>
      </c>
      <c r="AU590" s="202" t="s">
        <v>92</v>
      </c>
      <c r="AV590" s="13" t="s">
        <v>92</v>
      </c>
      <c r="AW590" s="13" t="s">
        <v>42</v>
      </c>
      <c r="AX590" s="13" t="s">
        <v>82</v>
      </c>
      <c r="AY590" s="202" t="s">
        <v>135</v>
      </c>
    </row>
    <row r="591" spans="1:65" s="13" customFormat="1" ht="11.25">
      <c r="B591" s="191"/>
      <c r="C591" s="192"/>
      <c r="D591" s="193" t="s">
        <v>146</v>
      </c>
      <c r="E591" s="194" t="s">
        <v>44</v>
      </c>
      <c r="F591" s="195" t="s">
        <v>719</v>
      </c>
      <c r="G591" s="192"/>
      <c r="H591" s="196">
        <v>1</v>
      </c>
      <c r="I591" s="197"/>
      <c r="J591" s="192"/>
      <c r="K591" s="192"/>
      <c r="L591" s="198"/>
      <c r="M591" s="199"/>
      <c r="N591" s="200"/>
      <c r="O591" s="200"/>
      <c r="P591" s="200"/>
      <c r="Q591" s="200"/>
      <c r="R591" s="200"/>
      <c r="S591" s="200"/>
      <c r="T591" s="201"/>
      <c r="AT591" s="202" t="s">
        <v>146</v>
      </c>
      <c r="AU591" s="202" t="s">
        <v>92</v>
      </c>
      <c r="AV591" s="13" t="s">
        <v>92</v>
      </c>
      <c r="AW591" s="13" t="s">
        <v>42</v>
      </c>
      <c r="AX591" s="13" t="s">
        <v>82</v>
      </c>
      <c r="AY591" s="202" t="s">
        <v>135</v>
      </c>
    </row>
    <row r="592" spans="1:65" s="13" customFormat="1" ht="11.25">
      <c r="B592" s="191"/>
      <c r="C592" s="192"/>
      <c r="D592" s="193" t="s">
        <v>146</v>
      </c>
      <c r="E592" s="194" t="s">
        <v>44</v>
      </c>
      <c r="F592" s="195" t="s">
        <v>720</v>
      </c>
      <c r="G592" s="192"/>
      <c r="H592" s="196">
        <v>1</v>
      </c>
      <c r="I592" s="197"/>
      <c r="J592" s="192"/>
      <c r="K592" s="192"/>
      <c r="L592" s="198"/>
      <c r="M592" s="199"/>
      <c r="N592" s="200"/>
      <c r="O592" s="200"/>
      <c r="P592" s="200"/>
      <c r="Q592" s="200"/>
      <c r="R592" s="200"/>
      <c r="S592" s="200"/>
      <c r="T592" s="201"/>
      <c r="AT592" s="202" t="s">
        <v>146</v>
      </c>
      <c r="AU592" s="202" t="s">
        <v>92</v>
      </c>
      <c r="AV592" s="13" t="s">
        <v>92</v>
      </c>
      <c r="AW592" s="13" t="s">
        <v>42</v>
      </c>
      <c r="AX592" s="13" t="s">
        <v>82</v>
      </c>
      <c r="AY592" s="202" t="s">
        <v>135</v>
      </c>
    </row>
    <row r="593" spans="1:65" s="13" customFormat="1" ht="11.25">
      <c r="B593" s="191"/>
      <c r="C593" s="192"/>
      <c r="D593" s="193" t="s">
        <v>146</v>
      </c>
      <c r="E593" s="194" t="s">
        <v>44</v>
      </c>
      <c r="F593" s="195" t="s">
        <v>721</v>
      </c>
      <c r="G593" s="192"/>
      <c r="H593" s="196">
        <v>1</v>
      </c>
      <c r="I593" s="197"/>
      <c r="J593" s="192"/>
      <c r="K593" s="192"/>
      <c r="L593" s="198"/>
      <c r="M593" s="199"/>
      <c r="N593" s="200"/>
      <c r="O593" s="200"/>
      <c r="P593" s="200"/>
      <c r="Q593" s="200"/>
      <c r="R593" s="200"/>
      <c r="S593" s="200"/>
      <c r="T593" s="201"/>
      <c r="AT593" s="202" t="s">
        <v>146</v>
      </c>
      <c r="AU593" s="202" t="s">
        <v>92</v>
      </c>
      <c r="AV593" s="13" t="s">
        <v>92</v>
      </c>
      <c r="AW593" s="13" t="s">
        <v>42</v>
      </c>
      <c r="AX593" s="13" t="s">
        <v>82</v>
      </c>
      <c r="AY593" s="202" t="s">
        <v>135</v>
      </c>
    </row>
    <row r="594" spans="1:65" s="14" customFormat="1" ht="11.25">
      <c r="B594" s="203"/>
      <c r="C594" s="204"/>
      <c r="D594" s="193" t="s">
        <v>146</v>
      </c>
      <c r="E594" s="205" t="s">
        <v>44</v>
      </c>
      <c r="F594" s="206" t="s">
        <v>159</v>
      </c>
      <c r="G594" s="204"/>
      <c r="H594" s="207">
        <v>19</v>
      </c>
      <c r="I594" s="208"/>
      <c r="J594" s="204"/>
      <c r="K594" s="204"/>
      <c r="L594" s="209"/>
      <c r="M594" s="210"/>
      <c r="N594" s="211"/>
      <c r="O594" s="211"/>
      <c r="P594" s="211"/>
      <c r="Q594" s="211"/>
      <c r="R594" s="211"/>
      <c r="S594" s="211"/>
      <c r="T594" s="212"/>
      <c r="AT594" s="213" t="s">
        <v>146</v>
      </c>
      <c r="AU594" s="213" t="s">
        <v>92</v>
      </c>
      <c r="AV594" s="14" t="s">
        <v>142</v>
      </c>
      <c r="AW594" s="14" t="s">
        <v>42</v>
      </c>
      <c r="AX594" s="14" t="s">
        <v>90</v>
      </c>
      <c r="AY594" s="213" t="s">
        <v>135</v>
      </c>
    </row>
    <row r="595" spans="1:65" s="2" customFormat="1" ht="33" customHeight="1">
      <c r="A595" s="36"/>
      <c r="B595" s="37"/>
      <c r="C595" s="172" t="s">
        <v>722</v>
      </c>
      <c r="D595" s="172" t="s">
        <v>138</v>
      </c>
      <c r="E595" s="173" t="s">
        <v>723</v>
      </c>
      <c r="F595" s="174" t="s">
        <v>724</v>
      </c>
      <c r="G595" s="175" t="s">
        <v>141</v>
      </c>
      <c r="H595" s="176">
        <v>2</v>
      </c>
      <c r="I595" s="177"/>
      <c r="J595" s="178">
        <f>ROUND(I595*H595,2)</f>
        <v>0</v>
      </c>
      <c r="K595" s="179"/>
      <c r="L595" s="41"/>
      <c r="M595" s="180" t="s">
        <v>44</v>
      </c>
      <c r="N595" s="181" t="s">
        <v>53</v>
      </c>
      <c r="O595" s="66"/>
      <c r="P595" s="182">
        <f>O595*H595</f>
        <v>0</v>
      </c>
      <c r="Q595" s="182">
        <v>0</v>
      </c>
      <c r="R595" s="182">
        <f>Q595*H595</f>
        <v>0</v>
      </c>
      <c r="S595" s="182">
        <v>0</v>
      </c>
      <c r="T595" s="183">
        <f>S595*H595</f>
        <v>0</v>
      </c>
      <c r="U595" s="36"/>
      <c r="V595" s="36"/>
      <c r="W595" s="36"/>
      <c r="X595" s="36"/>
      <c r="Y595" s="36"/>
      <c r="Z595" s="36"/>
      <c r="AA595" s="36"/>
      <c r="AB595" s="36"/>
      <c r="AC595" s="36"/>
      <c r="AD595" s="36"/>
      <c r="AE595" s="36"/>
      <c r="AR595" s="184" t="s">
        <v>346</v>
      </c>
      <c r="AT595" s="184" t="s">
        <v>138</v>
      </c>
      <c r="AU595" s="184" t="s">
        <v>92</v>
      </c>
      <c r="AY595" s="18" t="s">
        <v>135</v>
      </c>
      <c r="BE595" s="185">
        <f>IF(N595="základní",J595,0)</f>
        <v>0</v>
      </c>
      <c r="BF595" s="185">
        <f>IF(N595="snížená",J595,0)</f>
        <v>0</v>
      </c>
      <c r="BG595" s="185">
        <f>IF(N595="zákl. přenesená",J595,0)</f>
        <v>0</v>
      </c>
      <c r="BH595" s="185">
        <f>IF(N595="sníž. přenesená",J595,0)</f>
        <v>0</v>
      </c>
      <c r="BI595" s="185">
        <f>IF(N595="nulová",J595,0)</f>
        <v>0</v>
      </c>
      <c r="BJ595" s="18" t="s">
        <v>90</v>
      </c>
      <c r="BK595" s="185">
        <f>ROUND(I595*H595,2)</f>
        <v>0</v>
      </c>
      <c r="BL595" s="18" t="s">
        <v>346</v>
      </c>
      <c r="BM595" s="184" t="s">
        <v>725</v>
      </c>
    </row>
    <row r="596" spans="1:65" s="15" customFormat="1" ht="11.25">
      <c r="B596" s="214"/>
      <c r="C596" s="215"/>
      <c r="D596" s="193" t="s">
        <v>146</v>
      </c>
      <c r="E596" s="216" t="s">
        <v>44</v>
      </c>
      <c r="F596" s="217" t="s">
        <v>185</v>
      </c>
      <c r="G596" s="215"/>
      <c r="H596" s="216" t="s">
        <v>44</v>
      </c>
      <c r="I596" s="218"/>
      <c r="J596" s="215"/>
      <c r="K596" s="215"/>
      <c r="L596" s="219"/>
      <c r="M596" s="220"/>
      <c r="N596" s="221"/>
      <c r="O596" s="221"/>
      <c r="P596" s="221"/>
      <c r="Q596" s="221"/>
      <c r="R596" s="221"/>
      <c r="S596" s="221"/>
      <c r="T596" s="222"/>
      <c r="AT596" s="223" t="s">
        <v>146</v>
      </c>
      <c r="AU596" s="223" t="s">
        <v>92</v>
      </c>
      <c r="AV596" s="15" t="s">
        <v>90</v>
      </c>
      <c r="AW596" s="15" t="s">
        <v>42</v>
      </c>
      <c r="AX596" s="15" t="s">
        <v>82</v>
      </c>
      <c r="AY596" s="223" t="s">
        <v>135</v>
      </c>
    </row>
    <row r="597" spans="1:65" s="13" customFormat="1" ht="11.25">
      <c r="B597" s="191"/>
      <c r="C597" s="192"/>
      <c r="D597" s="193" t="s">
        <v>146</v>
      </c>
      <c r="E597" s="194" t="s">
        <v>44</v>
      </c>
      <c r="F597" s="195" t="s">
        <v>726</v>
      </c>
      <c r="G597" s="192"/>
      <c r="H597" s="196">
        <v>1</v>
      </c>
      <c r="I597" s="197"/>
      <c r="J597" s="192"/>
      <c r="K597" s="192"/>
      <c r="L597" s="198"/>
      <c r="M597" s="199"/>
      <c r="N597" s="200"/>
      <c r="O597" s="200"/>
      <c r="P597" s="200"/>
      <c r="Q597" s="200"/>
      <c r="R597" s="200"/>
      <c r="S597" s="200"/>
      <c r="T597" s="201"/>
      <c r="AT597" s="202" t="s">
        <v>146</v>
      </c>
      <c r="AU597" s="202" t="s">
        <v>92</v>
      </c>
      <c r="AV597" s="13" t="s">
        <v>92</v>
      </c>
      <c r="AW597" s="13" t="s">
        <v>42</v>
      </c>
      <c r="AX597" s="13" t="s">
        <v>82</v>
      </c>
      <c r="AY597" s="202" t="s">
        <v>135</v>
      </c>
    </row>
    <row r="598" spans="1:65" s="13" customFormat="1" ht="11.25">
      <c r="B598" s="191"/>
      <c r="C598" s="192"/>
      <c r="D598" s="193" t="s">
        <v>146</v>
      </c>
      <c r="E598" s="194" t="s">
        <v>44</v>
      </c>
      <c r="F598" s="195" t="s">
        <v>727</v>
      </c>
      <c r="G598" s="192"/>
      <c r="H598" s="196">
        <v>1</v>
      </c>
      <c r="I598" s="197"/>
      <c r="J598" s="192"/>
      <c r="K598" s="192"/>
      <c r="L598" s="198"/>
      <c r="M598" s="199"/>
      <c r="N598" s="200"/>
      <c r="O598" s="200"/>
      <c r="P598" s="200"/>
      <c r="Q598" s="200"/>
      <c r="R598" s="200"/>
      <c r="S598" s="200"/>
      <c r="T598" s="201"/>
      <c r="AT598" s="202" t="s">
        <v>146</v>
      </c>
      <c r="AU598" s="202" t="s">
        <v>92</v>
      </c>
      <c r="AV598" s="13" t="s">
        <v>92</v>
      </c>
      <c r="AW598" s="13" t="s">
        <v>42</v>
      </c>
      <c r="AX598" s="13" t="s">
        <v>82</v>
      </c>
      <c r="AY598" s="202" t="s">
        <v>135</v>
      </c>
    </row>
    <row r="599" spans="1:65" s="14" customFormat="1" ht="11.25">
      <c r="B599" s="203"/>
      <c r="C599" s="204"/>
      <c r="D599" s="193" t="s">
        <v>146</v>
      </c>
      <c r="E599" s="205" t="s">
        <v>44</v>
      </c>
      <c r="F599" s="206" t="s">
        <v>159</v>
      </c>
      <c r="G599" s="204"/>
      <c r="H599" s="207">
        <v>2</v>
      </c>
      <c r="I599" s="208"/>
      <c r="J599" s="204"/>
      <c r="K599" s="204"/>
      <c r="L599" s="209"/>
      <c r="M599" s="210"/>
      <c r="N599" s="211"/>
      <c r="O599" s="211"/>
      <c r="P599" s="211"/>
      <c r="Q599" s="211"/>
      <c r="R599" s="211"/>
      <c r="S599" s="211"/>
      <c r="T599" s="212"/>
      <c r="AT599" s="213" t="s">
        <v>146</v>
      </c>
      <c r="AU599" s="213" t="s">
        <v>92</v>
      </c>
      <c r="AV599" s="14" t="s">
        <v>142</v>
      </c>
      <c r="AW599" s="14" t="s">
        <v>42</v>
      </c>
      <c r="AX599" s="14" t="s">
        <v>90</v>
      </c>
      <c r="AY599" s="213" t="s">
        <v>135</v>
      </c>
    </row>
    <row r="600" spans="1:65" s="2" customFormat="1" ht="24.2" customHeight="1">
      <c r="A600" s="36"/>
      <c r="B600" s="37"/>
      <c r="C600" s="172" t="s">
        <v>728</v>
      </c>
      <c r="D600" s="172" t="s">
        <v>138</v>
      </c>
      <c r="E600" s="173" t="s">
        <v>729</v>
      </c>
      <c r="F600" s="174" t="s">
        <v>730</v>
      </c>
      <c r="G600" s="175" t="s">
        <v>623</v>
      </c>
      <c r="H600" s="176">
        <v>2</v>
      </c>
      <c r="I600" s="177"/>
      <c r="J600" s="178">
        <f>ROUND(I600*H600,2)</f>
        <v>0</v>
      </c>
      <c r="K600" s="179"/>
      <c r="L600" s="41"/>
      <c r="M600" s="180" t="s">
        <v>44</v>
      </c>
      <c r="N600" s="181" t="s">
        <v>53</v>
      </c>
      <c r="O600" s="66"/>
      <c r="P600" s="182">
        <f>O600*H600</f>
        <v>0</v>
      </c>
      <c r="Q600" s="182">
        <v>0</v>
      </c>
      <c r="R600" s="182">
        <f>Q600*H600</f>
        <v>0</v>
      </c>
      <c r="S600" s="182">
        <v>9.1999999999999998E-3</v>
      </c>
      <c r="T600" s="183">
        <f>S600*H600</f>
        <v>1.84E-2</v>
      </c>
      <c r="U600" s="36"/>
      <c r="V600" s="36"/>
      <c r="W600" s="36"/>
      <c r="X600" s="36"/>
      <c r="Y600" s="36"/>
      <c r="Z600" s="36"/>
      <c r="AA600" s="36"/>
      <c r="AB600" s="36"/>
      <c r="AC600" s="36"/>
      <c r="AD600" s="36"/>
      <c r="AE600" s="36"/>
      <c r="AR600" s="184" t="s">
        <v>346</v>
      </c>
      <c r="AT600" s="184" t="s">
        <v>138</v>
      </c>
      <c r="AU600" s="184" t="s">
        <v>92</v>
      </c>
      <c r="AY600" s="18" t="s">
        <v>135</v>
      </c>
      <c r="BE600" s="185">
        <f>IF(N600="základní",J600,0)</f>
        <v>0</v>
      </c>
      <c r="BF600" s="185">
        <f>IF(N600="snížená",J600,0)</f>
        <v>0</v>
      </c>
      <c r="BG600" s="185">
        <f>IF(N600="zákl. přenesená",J600,0)</f>
        <v>0</v>
      </c>
      <c r="BH600" s="185">
        <f>IF(N600="sníž. přenesená",J600,0)</f>
        <v>0</v>
      </c>
      <c r="BI600" s="185">
        <f>IF(N600="nulová",J600,0)</f>
        <v>0</v>
      </c>
      <c r="BJ600" s="18" t="s">
        <v>90</v>
      </c>
      <c r="BK600" s="185">
        <f>ROUND(I600*H600,2)</f>
        <v>0</v>
      </c>
      <c r="BL600" s="18" t="s">
        <v>346</v>
      </c>
      <c r="BM600" s="184" t="s">
        <v>731</v>
      </c>
    </row>
    <row r="601" spans="1:65" s="2" customFormat="1" ht="11.25">
      <c r="A601" s="36"/>
      <c r="B601" s="37"/>
      <c r="C601" s="38"/>
      <c r="D601" s="186" t="s">
        <v>144</v>
      </c>
      <c r="E601" s="38"/>
      <c r="F601" s="187" t="s">
        <v>732</v>
      </c>
      <c r="G601" s="38"/>
      <c r="H601" s="38"/>
      <c r="I601" s="188"/>
      <c r="J601" s="38"/>
      <c r="K601" s="38"/>
      <c r="L601" s="41"/>
      <c r="M601" s="189"/>
      <c r="N601" s="190"/>
      <c r="O601" s="66"/>
      <c r="P601" s="66"/>
      <c r="Q601" s="66"/>
      <c r="R601" s="66"/>
      <c r="S601" s="66"/>
      <c r="T601" s="67"/>
      <c r="U601" s="36"/>
      <c r="V601" s="36"/>
      <c r="W601" s="36"/>
      <c r="X601" s="36"/>
      <c r="Y601" s="36"/>
      <c r="Z601" s="36"/>
      <c r="AA601" s="36"/>
      <c r="AB601" s="36"/>
      <c r="AC601" s="36"/>
      <c r="AD601" s="36"/>
      <c r="AE601" s="36"/>
      <c r="AT601" s="18" t="s">
        <v>144</v>
      </c>
      <c r="AU601" s="18" t="s">
        <v>92</v>
      </c>
    </row>
    <row r="602" spans="1:65" s="13" customFormat="1" ht="11.25">
      <c r="B602" s="191"/>
      <c r="C602" s="192"/>
      <c r="D602" s="193" t="s">
        <v>146</v>
      </c>
      <c r="E602" s="194" t="s">
        <v>44</v>
      </c>
      <c r="F602" s="195" t="s">
        <v>733</v>
      </c>
      <c r="G602" s="192"/>
      <c r="H602" s="196">
        <v>1</v>
      </c>
      <c r="I602" s="197"/>
      <c r="J602" s="192"/>
      <c r="K602" s="192"/>
      <c r="L602" s="198"/>
      <c r="M602" s="199"/>
      <c r="N602" s="200"/>
      <c r="O602" s="200"/>
      <c r="P602" s="200"/>
      <c r="Q602" s="200"/>
      <c r="R602" s="200"/>
      <c r="S602" s="200"/>
      <c r="T602" s="201"/>
      <c r="AT602" s="202" t="s">
        <v>146</v>
      </c>
      <c r="AU602" s="202" t="s">
        <v>92</v>
      </c>
      <c r="AV602" s="13" t="s">
        <v>92</v>
      </c>
      <c r="AW602" s="13" t="s">
        <v>42</v>
      </c>
      <c r="AX602" s="13" t="s">
        <v>82</v>
      </c>
      <c r="AY602" s="202" t="s">
        <v>135</v>
      </c>
    </row>
    <row r="603" spans="1:65" s="13" customFormat="1" ht="11.25">
      <c r="B603" s="191"/>
      <c r="C603" s="192"/>
      <c r="D603" s="193" t="s">
        <v>146</v>
      </c>
      <c r="E603" s="194" t="s">
        <v>44</v>
      </c>
      <c r="F603" s="195" t="s">
        <v>734</v>
      </c>
      <c r="G603" s="192"/>
      <c r="H603" s="196">
        <v>1</v>
      </c>
      <c r="I603" s="197"/>
      <c r="J603" s="192"/>
      <c r="K603" s="192"/>
      <c r="L603" s="198"/>
      <c r="M603" s="199"/>
      <c r="N603" s="200"/>
      <c r="O603" s="200"/>
      <c r="P603" s="200"/>
      <c r="Q603" s="200"/>
      <c r="R603" s="200"/>
      <c r="S603" s="200"/>
      <c r="T603" s="201"/>
      <c r="AT603" s="202" t="s">
        <v>146</v>
      </c>
      <c r="AU603" s="202" t="s">
        <v>92</v>
      </c>
      <c r="AV603" s="13" t="s">
        <v>92</v>
      </c>
      <c r="AW603" s="13" t="s">
        <v>42</v>
      </c>
      <c r="AX603" s="13" t="s">
        <v>82</v>
      </c>
      <c r="AY603" s="202" t="s">
        <v>135</v>
      </c>
    </row>
    <row r="604" spans="1:65" s="14" customFormat="1" ht="11.25">
      <c r="B604" s="203"/>
      <c r="C604" s="204"/>
      <c r="D604" s="193" t="s">
        <v>146</v>
      </c>
      <c r="E604" s="205" t="s">
        <v>44</v>
      </c>
      <c r="F604" s="206" t="s">
        <v>159</v>
      </c>
      <c r="G604" s="204"/>
      <c r="H604" s="207">
        <v>2</v>
      </c>
      <c r="I604" s="208"/>
      <c r="J604" s="204"/>
      <c r="K604" s="204"/>
      <c r="L604" s="209"/>
      <c r="M604" s="210"/>
      <c r="N604" s="211"/>
      <c r="O604" s="211"/>
      <c r="P604" s="211"/>
      <c r="Q604" s="211"/>
      <c r="R604" s="211"/>
      <c r="S604" s="211"/>
      <c r="T604" s="212"/>
      <c r="AT604" s="213" t="s">
        <v>146</v>
      </c>
      <c r="AU604" s="213" t="s">
        <v>92</v>
      </c>
      <c r="AV604" s="14" t="s">
        <v>142</v>
      </c>
      <c r="AW604" s="14" t="s">
        <v>42</v>
      </c>
      <c r="AX604" s="14" t="s">
        <v>90</v>
      </c>
      <c r="AY604" s="213" t="s">
        <v>135</v>
      </c>
    </row>
    <row r="605" spans="1:65" s="2" customFormat="1" ht="33" customHeight="1">
      <c r="A605" s="36"/>
      <c r="B605" s="37"/>
      <c r="C605" s="172" t="s">
        <v>735</v>
      </c>
      <c r="D605" s="172" t="s">
        <v>138</v>
      </c>
      <c r="E605" s="173" t="s">
        <v>736</v>
      </c>
      <c r="F605" s="174" t="s">
        <v>737</v>
      </c>
      <c r="G605" s="175" t="s">
        <v>141</v>
      </c>
      <c r="H605" s="176">
        <v>1</v>
      </c>
      <c r="I605" s="177"/>
      <c r="J605" s="178">
        <f>ROUND(I605*H605,2)</f>
        <v>0</v>
      </c>
      <c r="K605" s="179"/>
      <c r="L605" s="41"/>
      <c r="M605" s="180" t="s">
        <v>44</v>
      </c>
      <c r="N605" s="181" t="s">
        <v>53</v>
      </c>
      <c r="O605" s="66"/>
      <c r="P605" s="182">
        <f>O605*H605</f>
        <v>0</v>
      </c>
      <c r="Q605" s="182">
        <v>0</v>
      </c>
      <c r="R605" s="182">
        <f>Q605*H605</f>
        <v>0</v>
      </c>
      <c r="S605" s="182">
        <v>0</v>
      </c>
      <c r="T605" s="183">
        <f>S605*H605</f>
        <v>0</v>
      </c>
      <c r="U605" s="36"/>
      <c r="V605" s="36"/>
      <c r="W605" s="36"/>
      <c r="X605" s="36"/>
      <c r="Y605" s="36"/>
      <c r="Z605" s="36"/>
      <c r="AA605" s="36"/>
      <c r="AB605" s="36"/>
      <c r="AC605" s="36"/>
      <c r="AD605" s="36"/>
      <c r="AE605" s="36"/>
      <c r="AR605" s="184" t="s">
        <v>346</v>
      </c>
      <c r="AT605" s="184" t="s">
        <v>138</v>
      </c>
      <c r="AU605" s="184" t="s">
        <v>92</v>
      </c>
      <c r="AY605" s="18" t="s">
        <v>135</v>
      </c>
      <c r="BE605" s="185">
        <f>IF(N605="základní",J605,0)</f>
        <v>0</v>
      </c>
      <c r="BF605" s="185">
        <f>IF(N605="snížená",J605,0)</f>
        <v>0</v>
      </c>
      <c r="BG605" s="185">
        <f>IF(N605="zákl. přenesená",J605,0)</f>
        <v>0</v>
      </c>
      <c r="BH605" s="185">
        <f>IF(N605="sníž. přenesená",J605,0)</f>
        <v>0</v>
      </c>
      <c r="BI605" s="185">
        <f>IF(N605="nulová",J605,0)</f>
        <v>0</v>
      </c>
      <c r="BJ605" s="18" t="s">
        <v>90</v>
      </c>
      <c r="BK605" s="185">
        <f>ROUND(I605*H605,2)</f>
        <v>0</v>
      </c>
      <c r="BL605" s="18" t="s">
        <v>346</v>
      </c>
      <c r="BM605" s="184" t="s">
        <v>738</v>
      </c>
    </row>
    <row r="606" spans="1:65" s="15" customFormat="1" ht="11.25">
      <c r="B606" s="214"/>
      <c r="C606" s="215"/>
      <c r="D606" s="193" t="s">
        <v>146</v>
      </c>
      <c r="E606" s="216" t="s">
        <v>44</v>
      </c>
      <c r="F606" s="217" t="s">
        <v>185</v>
      </c>
      <c r="G606" s="215"/>
      <c r="H606" s="216" t="s">
        <v>44</v>
      </c>
      <c r="I606" s="218"/>
      <c r="J606" s="215"/>
      <c r="K606" s="215"/>
      <c r="L606" s="219"/>
      <c r="M606" s="220"/>
      <c r="N606" s="221"/>
      <c r="O606" s="221"/>
      <c r="P606" s="221"/>
      <c r="Q606" s="221"/>
      <c r="R606" s="221"/>
      <c r="S606" s="221"/>
      <c r="T606" s="222"/>
      <c r="AT606" s="223" t="s">
        <v>146</v>
      </c>
      <c r="AU606" s="223" t="s">
        <v>92</v>
      </c>
      <c r="AV606" s="15" t="s">
        <v>90</v>
      </c>
      <c r="AW606" s="15" t="s">
        <v>42</v>
      </c>
      <c r="AX606" s="15" t="s">
        <v>82</v>
      </c>
      <c r="AY606" s="223" t="s">
        <v>135</v>
      </c>
    </row>
    <row r="607" spans="1:65" s="13" customFormat="1" ht="11.25">
      <c r="B607" s="191"/>
      <c r="C607" s="192"/>
      <c r="D607" s="193" t="s">
        <v>146</v>
      </c>
      <c r="E607" s="194" t="s">
        <v>44</v>
      </c>
      <c r="F607" s="195" t="s">
        <v>739</v>
      </c>
      <c r="G607" s="192"/>
      <c r="H607" s="196">
        <v>1</v>
      </c>
      <c r="I607" s="197"/>
      <c r="J607" s="192"/>
      <c r="K607" s="192"/>
      <c r="L607" s="198"/>
      <c r="M607" s="199"/>
      <c r="N607" s="200"/>
      <c r="O607" s="200"/>
      <c r="P607" s="200"/>
      <c r="Q607" s="200"/>
      <c r="R607" s="200"/>
      <c r="S607" s="200"/>
      <c r="T607" s="201"/>
      <c r="AT607" s="202" t="s">
        <v>146</v>
      </c>
      <c r="AU607" s="202" t="s">
        <v>92</v>
      </c>
      <c r="AV607" s="13" t="s">
        <v>92</v>
      </c>
      <c r="AW607" s="13" t="s">
        <v>42</v>
      </c>
      <c r="AX607" s="13" t="s">
        <v>90</v>
      </c>
      <c r="AY607" s="202" t="s">
        <v>135</v>
      </c>
    </row>
    <row r="608" spans="1:65" s="2" customFormat="1" ht="16.5" customHeight="1">
      <c r="A608" s="36"/>
      <c r="B608" s="37"/>
      <c r="C608" s="172" t="s">
        <v>740</v>
      </c>
      <c r="D608" s="172" t="s">
        <v>138</v>
      </c>
      <c r="E608" s="173" t="s">
        <v>741</v>
      </c>
      <c r="F608" s="174" t="s">
        <v>742</v>
      </c>
      <c r="G608" s="175" t="s">
        <v>623</v>
      </c>
      <c r="H608" s="176">
        <v>21</v>
      </c>
      <c r="I608" s="177"/>
      <c r="J608" s="178">
        <f>ROUND(I608*H608,2)</f>
        <v>0</v>
      </c>
      <c r="K608" s="179"/>
      <c r="L608" s="41"/>
      <c r="M608" s="180" t="s">
        <v>44</v>
      </c>
      <c r="N608" s="181" t="s">
        <v>53</v>
      </c>
      <c r="O608" s="66"/>
      <c r="P608" s="182">
        <f>O608*H608</f>
        <v>0</v>
      </c>
      <c r="Q608" s="182">
        <v>0</v>
      </c>
      <c r="R608" s="182">
        <f>Q608*H608</f>
        <v>0</v>
      </c>
      <c r="S608" s="182">
        <v>1.56E-3</v>
      </c>
      <c r="T608" s="183">
        <f>S608*H608</f>
        <v>3.2759999999999997E-2</v>
      </c>
      <c r="U608" s="36"/>
      <c r="V608" s="36"/>
      <c r="W608" s="36"/>
      <c r="X608" s="36"/>
      <c r="Y608" s="36"/>
      <c r="Z608" s="36"/>
      <c r="AA608" s="36"/>
      <c r="AB608" s="36"/>
      <c r="AC608" s="36"/>
      <c r="AD608" s="36"/>
      <c r="AE608" s="36"/>
      <c r="AR608" s="184" t="s">
        <v>346</v>
      </c>
      <c r="AT608" s="184" t="s">
        <v>138</v>
      </c>
      <c r="AU608" s="184" t="s">
        <v>92</v>
      </c>
      <c r="AY608" s="18" t="s">
        <v>135</v>
      </c>
      <c r="BE608" s="185">
        <f>IF(N608="základní",J608,0)</f>
        <v>0</v>
      </c>
      <c r="BF608" s="185">
        <f>IF(N608="snížená",J608,0)</f>
        <v>0</v>
      </c>
      <c r="BG608" s="185">
        <f>IF(N608="zákl. přenesená",J608,0)</f>
        <v>0</v>
      </c>
      <c r="BH608" s="185">
        <f>IF(N608="sníž. přenesená",J608,0)</f>
        <v>0</v>
      </c>
      <c r="BI608" s="185">
        <f>IF(N608="nulová",J608,0)</f>
        <v>0</v>
      </c>
      <c r="BJ608" s="18" t="s">
        <v>90</v>
      </c>
      <c r="BK608" s="185">
        <f>ROUND(I608*H608,2)</f>
        <v>0</v>
      </c>
      <c r="BL608" s="18" t="s">
        <v>346</v>
      </c>
      <c r="BM608" s="184" t="s">
        <v>743</v>
      </c>
    </row>
    <row r="609" spans="1:51" s="2" customFormat="1" ht="11.25">
      <c r="A609" s="36"/>
      <c r="B609" s="37"/>
      <c r="C609" s="38"/>
      <c r="D609" s="186" t="s">
        <v>144</v>
      </c>
      <c r="E609" s="38"/>
      <c r="F609" s="187" t="s">
        <v>744</v>
      </c>
      <c r="G609" s="38"/>
      <c r="H609" s="38"/>
      <c r="I609" s="188"/>
      <c r="J609" s="38"/>
      <c r="K609" s="38"/>
      <c r="L609" s="41"/>
      <c r="M609" s="189"/>
      <c r="N609" s="190"/>
      <c r="O609" s="66"/>
      <c r="P609" s="66"/>
      <c r="Q609" s="66"/>
      <c r="R609" s="66"/>
      <c r="S609" s="66"/>
      <c r="T609" s="67"/>
      <c r="U609" s="36"/>
      <c r="V609" s="36"/>
      <c r="W609" s="36"/>
      <c r="X609" s="36"/>
      <c r="Y609" s="36"/>
      <c r="Z609" s="36"/>
      <c r="AA609" s="36"/>
      <c r="AB609" s="36"/>
      <c r="AC609" s="36"/>
      <c r="AD609" s="36"/>
      <c r="AE609" s="36"/>
      <c r="AT609" s="18" t="s">
        <v>144</v>
      </c>
      <c r="AU609" s="18" t="s">
        <v>92</v>
      </c>
    </row>
    <row r="610" spans="1:51" s="13" customFormat="1" ht="11.25">
      <c r="B610" s="191"/>
      <c r="C610" s="192"/>
      <c r="D610" s="193" t="s">
        <v>146</v>
      </c>
      <c r="E610" s="194" t="s">
        <v>44</v>
      </c>
      <c r="F610" s="195" t="s">
        <v>710</v>
      </c>
      <c r="G610" s="192"/>
      <c r="H610" s="196">
        <v>1</v>
      </c>
      <c r="I610" s="197"/>
      <c r="J610" s="192"/>
      <c r="K610" s="192"/>
      <c r="L610" s="198"/>
      <c r="M610" s="199"/>
      <c r="N610" s="200"/>
      <c r="O610" s="200"/>
      <c r="P610" s="200"/>
      <c r="Q610" s="200"/>
      <c r="R610" s="200"/>
      <c r="S610" s="200"/>
      <c r="T610" s="201"/>
      <c r="AT610" s="202" t="s">
        <v>146</v>
      </c>
      <c r="AU610" s="202" t="s">
        <v>92</v>
      </c>
      <c r="AV610" s="13" t="s">
        <v>92</v>
      </c>
      <c r="AW610" s="13" t="s">
        <v>42</v>
      </c>
      <c r="AX610" s="13" t="s">
        <v>82</v>
      </c>
      <c r="AY610" s="202" t="s">
        <v>135</v>
      </c>
    </row>
    <row r="611" spans="1:51" s="13" customFormat="1" ht="11.25">
      <c r="B611" s="191"/>
      <c r="C611" s="192"/>
      <c r="D611" s="193" t="s">
        <v>146</v>
      </c>
      <c r="E611" s="194" t="s">
        <v>44</v>
      </c>
      <c r="F611" s="195" t="s">
        <v>396</v>
      </c>
      <c r="G611" s="192"/>
      <c r="H611" s="196">
        <v>1</v>
      </c>
      <c r="I611" s="197"/>
      <c r="J611" s="192"/>
      <c r="K611" s="192"/>
      <c r="L611" s="198"/>
      <c r="M611" s="199"/>
      <c r="N611" s="200"/>
      <c r="O611" s="200"/>
      <c r="P611" s="200"/>
      <c r="Q611" s="200"/>
      <c r="R611" s="200"/>
      <c r="S611" s="200"/>
      <c r="T611" s="201"/>
      <c r="AT611" s="202" t="s">
        <v>146</v>
      </c>
      <c r="AU611" s="202" t="s">
        <v>92</v>
      </c>
      <c r="AV611" s="13" t="s">
        <v>92</v>
      </c>
      <c r="AW611" s="13" t="s">
        <v>42</v>
      </c>
      <c r="AX611" s="13" t="s">
        <v>82</v>
      </c>
      <c r="AY611" s="202" t="s">
        <v>135</v>
      </c>
    </row>
    <row r="612" spans="1:51" s="13" customFormat="1" ht="11.25">
      <c r="B612" s="191"/>
      <c r="C612" s="192"/>
      <c r="D612" s="193" t="s">
        <v>146</v>
      </c>
      <c r="E612" s="194" t="s">
        <v>44</v>
      </c>
      <c r="F612" s="195" t="s">
        <v>711</v>
      </c>
      <c r="G612" s="192"/>
      <c r="H612" s="196">
        <v>1</v>
      </c>
      <c r="I612" s="197"/>
      <c r="J612" s="192"/>
      <c r="K612" s="192"/>
      <c r="L612" s="198"/>
      <c r="M612" s="199"/>
      <c r="N612" s="200"/>
      <c r="O612" s="200"/>
      <c r="P612" s="200"/>
      <c r="Q612" s="200"/>
      <c r="R612" s="200"/>
      <c r="S612" s="200"/>
      <c r="T612" s="201"/>
      <c r="AT612" s="202" t="s">
        <v>146</v>
      </c>
      <c r="AU612" s="202" t="s">
        <v>92</v>
      </c>
      <c r="AV612" s="13" t="s">
        <v>92</v>
      </c>
      <c r="AW612" s="13" t="s">
        <v>42</v>
      </c>
      <c r="AX612" s="13" t="s">
        <v>82</v>
      </c>
      <c r="AY612" s="202" t="s">
        <v>135</v>
      </c>
    </row>
    <row r="613" spans="1:51" s="13" customFormat="1" ht="11.25">
      <c r="B613" s="191"/>
      <c r="C613" s="192"/>
      <c r="D613" s="193" t="s">
        <v>146</v>
      </c>
      <c r="E613" s="194" t="s">
        <v>44</v>
      </c>
      <c r="F613" s="195" t="s">
        <v>712</v>
      </c>
      <c r="G613" s="192"/>
      <c r="H613" s="196">
        <v>2</v>
      </c>
      <c r="I613" s="197"/>
      <c r="J613" s="192"/>
      <c r="K613" s="192"/>
      <c r="L613" s="198"/>
      <c r="M613" s="199"/>
      <c r="N613" s="200"/>
      <c r="O613" s="200"/>
      <c r="P613" s="200"/>
      <c r="Q613" s="200"/>
      <c r="R613" s="200"/>
      <c r="S613" s="200"/>
      <c r="T613" s="201"/>
      <c r="AT613" s="202" t="s">
        <v>146</v>
      </c>
      <c r="AU613" s="202" t="s">
        <v>92</v>
      </c>
      <c r="AV613" s="13" t="s">
        <v>92</v>
      </c>
      <c r="AW613" s="13" t="s">
        <v>42</v>
      </c>
      <c r="AX613" s="13" t="s">
        <v>82</v>
      </c>
      <c r="AY613" s="202" t="s">
        <v>135</v>
      </c>
    </row>
    <row r="614" spans="1:51" s="13" customFormat="1" ht="11.25">
      <c r="B614" s="191"/>
      <c r="C614" s="192"/>
      <c r="D614" s="193" t="s">
        <v>146</v>
      </c>
      <c r="E614" s="194" t="s">
        <v>44</v>
      </c>
      <c r="F614" s="195" t="s">
        <v>713</v>
      </c>
      <c r="G614" s="192"/>
      <c r="H614" s="196">
        <v>2</v>
      </c>
      <c r="I614" s="197"/>
      <c r="J614" s="192"/>
      <c r="K614" s="192"/>
      <c r="L614" s="198"/>
      <c r="M614" s="199"/>
      <c r="N614" s="200"/>
      <c r="O614" s="200"/>
      <c r="P614" s="200"/>
      <c r="Q614" s="200"/>
      <c r="R614" s="200"/>
      <c r="S614" s="200"/>
      <c r="T614" s="201"/>
      <c r="AT614" s="202" t="s">
        <v>146</v>
      </c>
      <c r="AU614" s="202" t="s">
        <v>92</v>
      </c>
      <c r="AV614" s="13" t="s">
        <v>92</v>
      </c>
      <c r="AW614" s="13" t="s">
        <v>42</v>
      </c>
      <c r="AX614" s="13" t="s">
        <v>82</v>
      </c>
      <c r="AY614" s="202" t="s">
        <v>135</v>
      </c>
    </row>
    <row r="615" spans="1:51" s="13" customFormat="1" ht="11.25">
      <c r="B615" s="191"/>
      <c r="C615" s="192"/>
      <c r="D615" s="193" t="s">
        <v>146</v>
      </c>
      <c r="E615" s="194" t="s">
        <v>44</v>
      </c>
      <c r="F615" s="195" t="s">
        <v>714</v>
      </c>
      <c r="G615" s="192"/>
      <c r="H615" s="196">
        <v>2</v>
      </c>
      <c r="I615" s="197"/>
      <c r="J615" s="192"/>
      <c r="K615" s="192"/>
      <c r="L615" s="198"/>
      <c r="M615" s="199"/>
      <c r="N615" s="200"/>
      <c r="O615" s="200"/>
      <c r="P615" s="200"/>
      <c r="Q615" s="200"/>
      <c r="R615" s="200"/>
      <c r="S615" s="200"/>
      <c r="T615" s="201"/>
      <c r="AT615" s="202" t="s">
        <v>146</v>
      </c>
      <c r="AU615" s="202" t="s">
        <v>92</v>
      </c>
      <c r="AV615" s="13" t="s">
        <v>92</v>
      </c>
      <c r="AW615" s="13" t="s">
        <v>42</v>
      </c>
      <c r="AX615" s="13" t="s">
        <v>82</v>
      </c>
      <c r="AY615" s="202" t="s">
        <v>135</v>
      </c>
    </row>
    <row r="616" spans="1:51" s="13" customFormat="1" ht="11.25">
      <c r="B616" s="191"/>
      <c r="C616" s="192"/>
      <c r="D616" s="193" t="s">
        <v>146</v>
      </c>
      <c r="E616" s="194" t="s">
        <v>44</v>
      </c>
      <c r="F616" s="195" t="s">
        <v>715</v>
      </c>
      <c r="G616" s="192"/>
      <c r="H616" s="196">
        <v>2</v>
      </c>
      <c r="I616" s="197"/>
      <c r="J616" s="192"/>
      <c r="K616" s="192"/>
      <c r="L616" s="198"/>
      <c r="M616" s="199"/>
      <c r="N616" s="200"/>
      <c r="O616" s="200"/>
      <c r="P616" s="200"/>
      <c r="Q616" s="200"/>
      <c r="R616" s="200"/>
      <c r="S616" s="200"/>
      <c r="T616" s="201"/>
      <c r="AT616" s="202" t="s">
        <v>146</v>
      </c>
      <c r="AU616" s="202" t="s">
        <v>92</v>
      </c>
      <c r="AV616" s="13" t="s">
        <v>92</v>
      </c>
      <c r="AW616" s="13" t="s">
        <v>42</v>
      </c>
      <c r="AX616" s="13" t="s">
        <v>82</v>
      </c>
      <c r="AY616" s="202" t="s">
        <v>135</v>
      </c>
    </row>
    <row r="617" spans="1:51" s="13" customFormat="1" ht="11.25">
      <c r="B617" s="191"/>
      <c r="C617" s="192"/>
      <c r="D617" s="193" t="s">
        <v>146</v>
      </c>
      <c r="E617" s="194" t="s">
        <v>44</v>
      </c>
      <c r="F617" s="195" t="s">
        <v>716</v>
      </c>
      <c r="G617" s="192"/>
      <c r="H617" s="196">
        <v>2</v>
      </c>
      <c r="I617" s="197"/>
      <c r="J617" s="192"/>
      <c r="K617" s="192"/>
      <c r="L617" s="198"/>
      <c r="M617" s="199"/>
      <c r="N617" s="200"/>
      <c r="O617" s="200"/>
      <c r="P617" s="200"/>
      <c r="Q617" s="200"/>
      <c r="R617" s="200"/>
      <c r="S617" s="200"/>
      <c r="T617" s="201"/>
      <c r="AT617" s="202" t="s">
        <v>146</v>
      </c>
      <c r="AU617" s="202" t="s">
        <v>92</v>
      </c>
      <c r="AV617" s="13" t="s">
        <v>92</v>
      </c>
      <c r="AW617" s="13" t="s">
        <v>42</v>
      </c>
      <c r="AX617" s="13" t="s">
        <v>82</v>
      </c>
      <c r="AY617" s="202" t="s">
        <v>135</v>
      </c>
    </row>
    <row r="618" spans="1:51" s="13" customFormat="1" ht="11.25">
      <c r="B618" s="191"/>
      <c r="C618" s="192"/>
      <c r="D618" s="193" t="s">
        <v>146</v>
      </c>
      <c r="E618" s="194" t="s">
        <v>44</v>
      </c>
      <c r="F618" s="195" t="s">
        <v>717</v>
      </c>
      <c r="G618" s="192"/>
      <c r="H618" s="196">
        <v>1</v>
      </c>
      <c r="I618" s="197"/>
      <c r="J618" s="192"/>
      <c r="K618" s="192"/>
      <c r="L618" s="198"/>
      <c r="M618" s="199"/>
      <c r="N618" s="200"/>
      <c r="O618" s="200"/>
      <c r="P618" s="200"/>
      <c r="Q618" s="200"/>
      <c r="R618" s="200"/>
      <c r="S618" s="200"/>
      <c r="T618" s="201"/>
      <c r="AT618" s="202" t="s">
        <v>146</v>
      </c>
      <c r="AU618" s="202" t="s">
        <v>92</v>
      </c>
      <c r="AV618" s="13" t="s">
        <v>92</v>
      </c>
      <c r="AW618" s="13" t="s">
        <v>42</v>
      </c>
      <c r="AX618" s="13" t="s">
        <v>82</v>
      </c>
      <c r="AY618" s="202" t="s">
        <v>135</v>
      </c>
    </row>
    <row r="619" spans="1:51" s="13" customFormat="1" ht="11.25">
      <c r="B619" s="191"/>
      <c r="C619" s="192"/>
      <c r="D619" s="193" t="s">
        <v>146</v>
      </c>
      <c r="E619" s="194" t="s">
        <v>44</v>
      </c>
      <c r="F619" s="195" t="s">
        <v>718</v>
      </c>
      <c r="G619" s="192"/>
      <c r="H619" s="196">
        <v>2</v>
      </c>
      <c r="I619" s="197"/>
      <c r="J619" s="192"/>
      <c r="K619" s="192"/>
      <c r="L619" s="198"/>
      <c r="M619" s="199"/>
      <c r="N619" s="200"/>
      <c r="O619" s="200"/>
      <c r="P619" s="200"/>
      <c r="Q619" s="200"/>
      <c r="R619" s="200"/>
      <c r="S619" s="200"/>
      <c r="T619" s="201"/>
      <c r="AT619" s="202" t="s">
        <v>146</v>
      </c>
      <c r="AU619" s="202" t="s">
        <v>92</v>
      </c>
      <c r="AV619" s="13" t="s">
        <v>92</v>
      </c>
      <c r="AW619" s="13" t="s">
        <v>42</v>
      </c>
      <c r="AX619" s="13" t="s">
        <v>82</v>
      </c>
      <c r="AY619" s="202" t="s">
        <v>135</v>
      </c>
    </row>
    <row r="620" spans="1:51" s="13" customFormat="1" ht="11.25">
      <c r="B620" s="191"/>
      <c r="C620" s="192"/>
      <c r="D620" s="193" t="s">
        <v>146</v>
      </c>
      <c r="E620" s="194" t="s">
        <v>44</v>
      </c>
      <c r="F620" s="195" t="s">
        <v>719</v>
      </c>
      <c r="G620" s="192"/>
      <c r="H620" s="196">
        <v>1</v>
      </c>
      <c r="I620" s="197"/>
      <c r="J620" s="192"/>
      <c r="K620" s="192"/>
      <c r="L620" s="198"/>
      <c r="M620" s="199"/>
      <c r="N620" s="200"/>
      <c r="O620" s="200"/>
      <c r="P620" s="200"/>
      <c r="Q620" s="200"/>
      <c r="R620" s="200"/>
      <c r="S620" s="200"/>
      <c r="T620" s="201"/>
      <c r="AT620" s="202" t="s">
        <v>146</v>
      </c>
      <c r="AU620" s="202" t="s">
        <v>92</v>
      </c>
      <c r="AV620" s="13" t="s">
        <v>92</v>
      </c>
      <c r="AW620" s="13" t="s">
        <v>42</v>
      </c>
      <c r="AX620" s="13" t="s">
        <v>82</v>
      </c>
      <c r="AY620" s="202" t="s">
        <v>135</v>
      </c>
    </row>
    <row r="621" spans="1:51" s="13" customFormat="1" ht="11.25">
      <c r="B621" s="191"/>
      <c r="C621" s="192"/>
      <c r="D621" s="193" t="s">
        <v>146</v>
      </c>
      <c r="E621" s="194" t="s">
        <v>44</v>
      </c>
      <c r="F621" s="195" t="s">
        <v>745</v>
      </c>
      <c r="G621" s="192"/>
      <c r="H621" s="196">
        <v>1</v>
      </c>
      <c r="I621" s="197"/>
      <c r="J621" s="192"/>
      <c r="K621" s="192"/>
      <c r="L621" s="198"/>
      <c r="M621" s="199"/>
      <c r="N621" s="200"/>
      <c r="O621" s="200"/>
      <c r="P621" s="200"/>
      <c r="Q621" s="200"/>
      <c r="R621" s="200"/>
      <c r="S621" s="200"/>
      <c r="T621" s="201"/>
      <c r="AT621" s="202" t="s">
        <v>146</v>
      </c>
      <c r="AU621" s="202" t="s">
        <v>92</v>
      </c>
      <c r="AV621" s="13" t="s">
        <v>92</v>
      </c>
      <c r="AW621" s="13" t="s">
        <v>42</v>
      </c>
      <c r="AX621" s="13" t="s">
        <v>82</v>
      </c>
      <c r="AY621" s="202" t="s">
        <v>135</v>
      </c>
    </row>
    <row r="622" spans="1:51" s="13" customFormat="1" ht="11.25">
      <c r="B622" s="191"/>
      <c r="C622" s="192"/>
      <c r="D622" s="193" t="s">
        <v>146</v>
      </c>
      <c r="E622" s="194" t="s">
        <v>44</v>
      </c>
      <c r="F622" s="195" t="s">
        <v>720</v>
      </c>
      <c r="G622" s="192"/>
      <c r="H622" s="196">
        <v>1</v>
      </c>
      <c r="I622" s="197"/>
      <c r="J622" s="192"/>
      <c r="K622" s="192"/>
      <c r="L622" s="198"/>
      <c r="M622" s="199"/>
      <c r="N622" s="200"/>
      <c r="O622" s="200"/>
      <c r="P622" s="200"/>
      <c r="Q622" s="200"/>
      <c r="R622" s="200"/>
      <c r="S622" s="200"/>
      <c r="T622" s="201"/>
      <c r="AT622" s="202" t="s">
        <v>146</v>
      </c>
      <c r="AU622" s="202" t="s">
        <v>92</v>
      </c>
      <c r="AV622" s="13" t="s">
        <v>92</v>
      </c>
      <c r="AW622" s="13" t="s">
        <v>42</v>
      </c>
      <c r="AX622" s="13" t="s">
        <v>82</v>
      </c>
      <c r="AY622" s="202" t="s">
        <v>135</v>
      </c>
    </row>
    <row r="623" spans="1:51" s="13" customFormat="1" ht="11.25">
      <c r="B623" s="191"/>
      <c r="C623" s="192"/>
      <c r="D623" s="193" t="s">
        <v>146</v>
      </c>
      <c r="E623" s="194" t="s">
        <v>44</v>
      </c>
      <c r="F623" s="195" t="s">
        <v>746</v>
      </c>
      <c r="G623" s="192"/>
      <c r="H623" s="196">
        <v>1</v>
      </c>
      <c r="I623" s="197"/>
      <c r="J623" s="192"/>
      <c r="K623" s="192"/>
      <c r="L623" s="198"/>
      <c r="M623" s="199"/>
      <c r="N623" s="200"/>
      <c r="O623" s="200"/>
      <c r="P623" s="200"/>
      <c r="Q623" s="200"/>
      <c r="R623" s="200"/>
      <c r="S623" s="200"/>
      <c r="T623" s="201"/>
      <c r="AT623" s="202" t="s">
        <v>146</v>
      </c>
      <c r="AU623" s="202" t="s">
        <v>92</v>
      </c>
      <c r="AV623" s="13" t="s">
        <v>92</v>
      </c>
      <c r="AW623" s="13" t="s">
        <v>42</v>
      </c>
      <c r="AX623" s="13" t="s">
        <v>82</v>
      </c>
      <c r="AY623" s="202" t="s">
        <v>135</v>
      </c>
    </row>
    <row r="624" spans="1:51" s="13" customFormat="1" ht="11.25">
      <c r="B624" s="191"/>
      <c r="C624" s="192"/>
      <c r="D624" s="193" t="s">
        <v>146</v>
      </c>
      <c r="E624" s="194" t="s">
        <v>44</v>
      </c>
      <c r="F624" s="195" t="s">
        <v>747</v>
      </c>
      <c r="G624" s="192"/>
      <c r="H624" s="196">
        <v>1</v>
      </c>
      <c r="I624" s="197"/>
      <c r="J624" s="192"/>
      <c r="K624" s="192"/>
      <c r="L624" s="198"/>
      <c r="M624" s="199"/>
      <c r="N624" s="200"/>
      <c r="O624" s="200"/>
      <c r="P624" s="200"/>
      <c r="Q624" s="200"/>
      <c r="R624" s="200"/>
      <c r="S624" s="200"/>
      <c r="T624" s="201"/>
      <c r="AT624" s="202" t="s">
        <v>146</v>
      </c>
      <c r="AU624" s="202" t="s">
        <v>92</v>
      </c>
      <c r="AV624" s="13" t="s">
        <v>92</v>
      </c>
      <c r="AW624" s="13" t="s">
        <v>42</v>
      </c>
      <c r="AX624" s="13" t="s">
        <v>82</v>
      </c>
      <c r="AY624" s="202" t="s">
        <v>135</v>
      </c>
    </row>
    <row r="625" spans="1:65" s="14" customFormat="1" ht="11.25">
      <c r="B625" s="203"/>
      <c r="C625" s="204"/>
      <c r="D625" s="193" t="s">
        <v>146</v>
      </c>
      <c r="E625" s="205" t="s">
        <v>44</v>
      </c>
      <c r="F625" s="206" t="s">
        <v>159</v>
      </c>
      <c r="G625" s="204"/>
      <c r="H625" s="207">
        <v>21</v>
      </c>
      <c r="I625" s="208"/>
      <c r="J625" s="204"/>
      <c r="K625" s="204"/>
      <c r="L625" s="209"/>
      <c r="M625" s="210"/>
      <c r="N625" s="211"/>
      <c r="O625" s="211"/>
      <c r="P625" s="211"/>
      <c r="Q625" s="211"/>
      <c r="R625" s="211"/>
      <c r="S625" s="211"/>
      <c r="T625" s="212"/>
      <c r="AT625" s="213" t="s">
        <v>146</v>
      </c>
      <c r="AU625" s="213" t="s">
        <v>92</v>
      </c>
      <c r="AV625" s="14" t="s">
        <v>142</v>
      </c>
      <c r="AW625" s="14" t="s">
        <v>42</v>
      </c>
      <c r="AX625" s="14" t="s">
        <v>90</v>
      </c>
      <c r="AY625" s="213" t="s">
        <v>135</v>
      </c>
    </row>
    <row r="626" spans="1:65" s="2" customFormat="1" ht="24.2" customHeight="1">
      <c r="A626" s="36"/>
      <c r="B626" s="37"/>
      <c r="C626" s="172" t="s">
        <v>748</v>
      </c>
      <c r="D626" s="172" t="s">
        <v>138</v>
      </c>
      <c r="E626" s="173" t="s">
        <v>749</v>
      </c>
      <c r="F626" s="174" t="s">
        <v>750</v>
      </c>
      <c r="G626" s="175" t="s">
        <v>141</v>
      </c>
      <c r="H626" s="176">
        <v>8</v>
      </c>
      <c r="I626" s="177"/>
      <c r="J626" s="178">
        <f>ROUND(I626*H626,2)</f>
        <v>0</v>
      </c>
      <c r="K626" s="179"/>
      <c r="L626" s="41"/>
      <c r="M626" s="180" t="s">
        <v>44</v>
      </c>
      <c r="N626" s="181" t="s">
        <v>53</v>
      </c>
      <c r="O626" s="66"/>
      <c r="P626" s="182">
        <f>O626*H626</f>
        <v>0</v>
      </c>
      <c r="Q626" s="182">
        <v>0</v>
      </c>
      <c r="R626" s="182">
        <f>Q626*H626</f>
        <v>0</v>
      </c>
      <c r="S626" s="182">
        <v>7.62E-3</v>
      </c>
      <c r="T626" s="183">
        <f>S626*H626</f>
        <v>6.096E-2</v>
      </c>
      <c r="U626" s="36"/>
      <c r="V626" s="36"/>
      <c r="W626" s="36"/>
      <c r="X626" s="36"/>
      <c r="Y626" s="36"/>
      <c r="Z626" s="36"/>
      <c r="AA626" s="36"/>
      <c r="AB626" s="36"/>
      <c r="AC626" s="36"/>
      <c r="AD626" s="36"/>
      <c r="AE626" s="36"/>
      <c r="AR626" s="184" t="s">
        <v>346</v>
      </c>
      <c r="AT626" s="184" t="s">
        <v>138</v>
      </c>
      <c r="AU626" s="184" t="s">
        <v>92</v>
      </c>
      <c r="AY626" s="18" t="s">
        <v>135</v>
      </c>
      <c r="BE626" s="185">
        <f>IF(N626="základní",J626,0)</f>
        <v>0</v>
      </c>
      <c r="BF626" s="185">
        <f>IF(N626="snížená",J626,0)</f>
        <v>0</v>
      </c>
      <c r="BG626" s="185">
        <f>IF(N626="zákl. přenesená",J626,0)</f>
        <v>0</v>
      </c>
      <c r="BH626" s="185">
        <f>IF(N626="sníž. přenesená",J626,0)</f>
        <v>0</v>
      </c>
      <c r="BI626" s="185">
        <f>IF(N626="nulová",J626,0)</f>
        <v>0</v>
      </c>
      <c r="BJ626" s="18" t="s">
        <v>90</v>
      </c>
      <c r="BK626" s="185">
        <f>ROUND(I626*H626,2)</f>
        <v>0</v>
      </c>
      <c r="BL626" s="18" t="s">
        <v>346</v>
      </c>
      <c r="BM626" s="184" t="s">
        <v>751</v>
      </c>
    </row>
    <row r="627" spans="1:65" s="2" customFormat="1" ht="11.25">
      <c r="A627" s="36"/>
      <c r="B627" s="37"/>
      <c r="C627" s="38"/>
      <c r="D627" s="186" t="s">
        <v>144</v>
      </c>
      <c r="E627" s="38"/>
      <c r="F627" s="187" t="s">
        <v>752</v>
      </c>
      <c r="G627" s="38"/>
      <c r="H627" s="38"/>
      <c r="I627" s="188"/>
      <c r="J627" s="38"/>
      <c r="K627" s="38"/>
      <c r="L627" s="41"/>
      <c r="M627" s="189"/>
      <c r="N627" s="190"/>
      <c r="O627" s="66"/>
      <c r="P627" s="66"/>
      <c r="Q627" s="66"/>
      <c r="R627" s="66"/>
      <c r="S627" s="66"/>
      <c r="T627" s="67"/>
      <c r="U627" s="36"/>
      <c r="V627" s="36"/>
      <c r="W627" s="36"/>
      <c r="X627" s="36"/>
      <c r="Y627" s="36"/>
      <c r="Z627" s="36"/>
      <c r="AA627" s="36"/>
      <c r="AB627" s="36"/>
      <c r="AC627" s="36"/>
      <c r="AD627" s="36"/>
      <c r="AE627" s="36"/>
      <c r="AT627" s="18" t="s">
        <v>144</v>
      </c>
      <c r="AU627" s="18" t="s">
        <v>92</v>
      </c>
    </row>
    <row r="628" spans="1:65" s="2" customFormat="1" ht="24.2" customHeight="1">
      <c r="A628" s="36"/>
      <c r="B628" s="37"/>
      <c r="C628" s="172" t="s">
        <v>753</v>
      </c>
      <c r="D628" s="172" t="s">
        <v>138</v>
      </c>
      <c r="E628" s="173" t="s">
        <v>754</v>
      </c>
      <c r="F628" s="174" t="s">
        <v>755</v>
      </c>
      <c r="G628" s="175" t="s">
        <v>515</v>
      </c>
      <c r="H628" s="176">
        <v>300</v>
      </c>
      <c r="I628" s="177"/>
      <c r="J628" s="178">
        <f>ROUND(I628*H628,2)</f>
        <v>0</v>
      </c>
      <c r="K628" s="179"/>
      <c r="L628" s="41"/>
      <c r="M628" s="180" t="s">
        <v>44</v>
      </c>
      <c r="N628" s="181" t="s">
        <v>53</v>
      </c>
      <c r="O628" s="66"/>
      <c r="P628" s="182">
        <f>O628*H628</f>
        <v>0</v>
      </c>
      <c r="Q628" s="182">
        <v>0</v>
      </c>
      <c r="R628" s="182">
        <f>Q628*H628</f>
        <v>0</v>
      </c>
      <c r="S628" s="182">
        <v>0</v>
      </c>
      <c r="T628" s="183">
        <f>S628*H628</f>
        <v>0</v>
      </c>
      <c r="U628" s="36"/>
      <c r="V628" s="36"/>
      <c r="W628" s="36"/>
      <c r="X628" s="36"/>
      <c r="Y628" s="36"/>
      <c r="Z628" s="36"/>
      <c r="AA628" s="36"/>
      <c r="AB628" s="36"/>
      <c r="AC628" s="36"/>
      <c r="AD628" s="36"/>
      <c r="AE628" s="36"/>
      <c r="AR628" s="184" t="s">
        <v>346</v>
      </c>
      <c r="AT628" s="184" t="s">
        <v>138</v>
      </c>
      <c r="AU628" s="184" t="s">
        <v>92</v>
      </c>
      <c r="AY628" s="18" t="s">
        <v>135</v>
      </c>
      <c r="BE628" s="185">
        <f>IF(N628="základní",J628,0)</f>
        <v>0</v>
      </c>
      <c r="BF628" s="185">
        <f>IF(N628="snížená",J628,0)</f>
        <v>0</v>
      </c>
      <c r="BG628" s="185">
        <f>IF(N628="zákl. přenesená",J628,0)</f>
        <v>0</v>
      </c>
      <c r="BH628" s="185">
        <f>IF(N628="sníž. přenesená",J628,0)</f>
        <v>0</v>
      </c>
      <c r="BI628" s="185">
        <f>IF(N628="nulová",J628,0)</f>
        <v>0</v>
      </c>
      <c r="BJ628" s="18" t="s">
        <v>90</v>
      </c>
      <c r="BK628" s="185">
        <f>ROUND(I628*H628,2)</f>
        <v>0</v>
      </c>
      <c r="BL628" s="18" t="s">
        <v>346</v>
      </c>
      <c r="BM628" s="184" t="s">
        <v>756</v>
      </c>
    </row>
    <row r="629" spans="1:65" s="12" customFormat="1" ht="22.9" customHeight="1">
      <c r="B629" s="156"/>
      <c r="C629" s="157"/>
      <c r="D629" s="158" t="s">
        <v>81</v>
      </c>
      <c r="E629" s="170" t="s">
        <v>757</v>
      </c>
      <c r="F629" s="170" t="s">
        <v>758</v>
      </c>
      <c r="G629" s="157"/>
      <c r="H629" s="157"/>
      <c r="I629" s="160"/>
      <c r="J629" s="171">
        <f>BK629</f>
        <v>0</v>
      </c>
      <c r="K629" s="157"/>
      <c r="L629" s="162"/>
      <c r="M629" s="163"/>
      <c r="N629" s="164"/>
      <c r="O629" s="164"/>
      <c r="P629" s="165">
        <f>SUM(P630:P681)</f>
        <v>0</v>
      </c>
      <c r="Q629" s="164"/>
      <c r="R629" s="165">
        <f>SUM(R630:R681)</f>
        <v>0</v>
      </c>
      <c r="S629" s="164"/>
      <c r="T629" s="166">
        <f>SUM(T630:T681)</f>
        <v>0</v>
      </c>
      <c r="AR629" s="167" t="s">
        <v>92</v>
      </c>
      <c r="AT629" s="168" t="s">
        <v>81</v>
      </c>
      <c r="AU629" s="168" t="s">
        <v>90</v>
      </c>
      <c r="AY629" s="167" t="s">
        <v>135</v>
      </c>
      <c r="BK629" s="169">
        <f>SUM(BK630:BK681)</f>
        <v>0</v>
      </c>
    </row>
    <row r="630" spans="1:65" s="2" customFormat="1" ht="33" customHeight="1">
      <c r="A630" s="36"/>
      <c r="B630" s="37"/>
      <c r="C630" s="172" t="s">
        <v>759</v>
      </c>
      <c r="D630" s="172" t="s">
        <v>138</v>
      </c>
      <c r="E630" s="173" t="s">
        <v>760</v>
      </c>
      <c r="F630" s="174" t="s">
        <v>761</v>
      </c>
      <c r="G630" s="175" t="s">
        <v>515</v>
      </c>
      <c r="H630" s="176">
        <v>2340</v>
      </c>
      <c r="I630" s="177"/>
      <c r="J630" s="178">
        <f>ROUND(I630*H630,2)</f>
        <v>0</v>
      </c>
      <c r="K630" s="179"/>
      <c r="L630" s="41"/>
      <c r="M630" s="180" t="s">
        <v>44</v>
      </c>
      <c r="N630" s="181" t="s">
        <v>53</v>
      </c>
      <c r="O630" s="66"/>
      <c r="P630" s="182">
        <f>O630*H630</f>
        <v>0</v>
      </c>
      <c r="Q630" s="182">
        <v>0</v>
      </c>
      <c r="R630" s="182">
        <f>Q630*H630</f>
        <v>0</v>
      </c>
      <c r="S630" s="182">
        <v>0</v>
      </c>
      <c r="T630" s="183">
        <f>S630*H630</f>
        <v>0</v>
      </c>
      <c r="U630" s="36"/>
      <c r="V630" s="36"/>
      <c r="W630" s="36"/>
      <c r="X630" s="36"/>
      <c r="Y630" s="36"/>
      <c r="Z630" s="36"/>
      <c r="AA630" s="36"/>
      <c r="AB630" s="36"/>
      <c r="AC630" s="36"/>
      <c r="AD630" s="36"/>
      <c r="AE630" s="36"/>
      <c r="AR630" s="184" t="s">
        <v>346</v>
      </c>
      <c r="AT630" s="184" t="s">
        <v>138</v>
      </c>
      <c r="AU630" s="184" t="s">
        <v>92</v>
      </c>
      <c r="AY630" s="18" t="s">
        <v>135</v>
      </c>
      <c r="BE630" s="185">
        <f>IF(N630="základní",J630,0)</f>
        <v>0</v>
      </c>
      <c r="BF630" s="185">
        <f>IF(N630="snížená",J630,0)</f>
        <v>0</v>
      </c>
      <c r="BG630" s="185">
        <f>IF(N630="zákl. přenesená",J630,0)</f>
        <v>0</v>
      </c>
      <c r="BH630" s="185">
        <f>IF(N630="sníž. přenesená",J630,0)</f>
        <v>0</v>
      </c>
      <c r="BI630" s="185">
        <f>IF(N630="nulová",J630,0)</f>
        <v>0</v>
      </c>
      <c r="BJ630" s="18" t="s">
        <v>90</v>
      </c>
      <c r="BK630" s="185">
        <f>ROUND(I630*H630,2)</f>
        <v>0</v>
      </c>
      <c r="BL630" s="18" t="s">
        <v>346</v>
      </c>
      <c r="BM630" s="184" t="s">
        <v>762</v>
      </c>
    </row>
    <row r="631" spans="1:65" s="13" customFormat="1" ht="11.25">
      <c r="B631" s="191"/>
      <c r="C631" s="192"/>
      <c r="D631" s="193" t="s">
        <v>146</v>
      </c>
      <c r="E631" s="194" t="s">
        <v>44</v>
      </c>
      <c r="F631" s="195" t="s">
        <v>763</v>
      </c>
      <c r="G631" s="192"/>
      <c r="H631" s="196">
        <v>2340</v>
      </c>
      <c r="I631" s="197"/>
      <c r="J631" s="192"/>
      <c r="K631" s="192"/>
      <c r="L631" s="198"/>
      <c r="M631" s="199"/>
      <c r="N631" s="200"/>
      <c r="O631" s="200"/>
      <c r="P631" s="200"/>
      <c r="Q631" s="200"/>
      <c r="R631" s="200"/>
      <c r="S631" s="200"/>
      <c r="T631" s="201"/>
      <c r="AT631" s="202" t="s">
        <v>146</v>
      </c>
      <c r="AU631" s="202" t="s">
        <v>92</v>
      </c>
      <c r="AV631" s="13" t="s">
        <v>92</v>
      </c>
      <c r="AW631" s="13" t="s">
        <v>42</v>
      </c>
      <c r="AX631" s="13" t="s">
        <v>82</v>
      </c>
      <c r="AY631" s="202" t="s">
        <v>135</v>
      </c>
    </row>
    <row r="632" spans="1:65" s="14" customFormat="1" ht="11.25">
      <c r="B632" s="203"/>
      <c r="C632" s="204"/>
      <c r="D632" s="193" t="s">
        <v>146</v>
      </c>
      <c r="E632" s="205" t="s">
        <v>44</v>
      </c>
      <c r="F632" s="206" t="s">
        <v>159</v>
      </c>
      <c r="G632" s="204"/>
      <c r="H632" s="207">
        <v>2340</v>
      </c>
      <c r="I632" s="208"/>
      <c r="J632" s="204"/>
      <c r="K632" s="204"/>
      <c r="L632" s="209"/>
      <c r="M632" s="210"/>
      <c r="N632" s="211"/>
      <c r="O632" s="211"/>
      <c r="P632" s="211"/>
      <c r="Q632" s="211"/>
      <c r="R632" s="211"/>
      <c r="S632" s="211"/>
      <c r="T632" s="212"/>
      <c r="AT632" s="213" t="s">
        <v>146</v>
      </c>
      <c r="AU632" s="213" t="s">
        <v>92</v>
      </c>
      <c r="AV632" s="14" t="s">
        <v>142</v>
      </c>
      <c r="AW632" s="14" t="s">
        <v>42</v>
      </c>
      <c r="AX632" s="14" t="s">
        <v>90</v>
      </c>
      <c r="AY632" s="213" t="s">
        <v>135</v>
      </c>
    </row>
    <row r="633" spans="1:65" s="2" customFormat="1" ht="24.2" customHeight="1">
      <c r="A633" s="36"/>
      <c r="B633" s="37"/>
      <c r="C633" s="172" t="s">
        <v>764</v>
      </c>
      <c r="D633" s="172" t="s">
        <v>138</v>
      </c>
      <c r="E633" s="173" t="s">
        <v>765</v>
      </c>
      <c r="F633" s="174" t="s">
        <v>766</v>
      </c>
      <c r="G633" s="175" t="s">
        <v>645</v>
      </c>
      <c r="H633" s="176">
        <v>40</v>
      </c>
      <c r="I633" s="177"/>
      <c r="J633" s="178">
        <f>ROUND(I633*H633,2)</f>
        <v>0</v>
      </c>
      <c r="K633" s="179"/>
      <c r="L633" s="41"/>
      <c r="M633" s="180" t="s">
        <v>44</v>
      </c>
      <c r="N633" s="181" t="s">
        <v>53</v>
      </c>
      <c r="O633" s="66"/>
      <c r="P633" s="182">
        <f>O633*H633</f>
        <v>0</v>
      </c>
      <c r="Q633" s="182">
        <v>0</v>
      </c>
      <c r="R633" s="182">
        <f>Q633*H633</f>
        <v>0</v>
      </c>
      <c r="S633" s="182">
        <v>0</v>
      </c>
      <c r="T633" s="183">
        <f>S633*H633</f>
        <v>0</v>
      </c>
      <c r="U633" s="36"/>
      <c r="V633" s="36"/>
      <c r="W633" s="36"/>
      <c r="X633" s="36"/>
      <c r="Y633" s="36"/>
      <c r="Z633" s="36"/>
      <c r="AA633" s="36"/>
      <c r="AB633" s="36"/>
      <c r="AC633" s="36"/>
      <c r="AD633" s="36"/>
      <c r="AE633" s="36"/>
      <c r="AR633" s="184" t="s">
        <v>346</v>
      </c>
      <c r="AT633" s="184" t="s">
        <v>138</v>
      </c>
      <c r="AU633" s="184" t="s">
        <v>92</v>
      </c>
      <c r="AY633" s="18" t="s">
        <v>135</v>
      </c>
      <c r="BE633" s="185">
        <f>IF(N633="základní",J633,0)</f>
        <v>0</v>
      </c>
      <c r="BF633" s="185">
        <f>IF(N633="snížená",J633,0)</f>
        <v>0</v>
      </c>
      <c r="BG633" s="185">
        <f>IF(N633="zákl. přenesená",J633,0)</f>
        <v>0</v>
      </c>
      <c r="BH633" s="185">
        <f>IF(N633="sníž. přenesená",J633,0)</f>
        <v>0</v>
      </c>
      <c r="BI633" s="185">
        <f>IF(N633="nulová",J633,0)</f>
        <v>0</v>
      </c>
      <c r="BJ633" s="18" t="s">
        <v>90</v>
      </c>
      <c r="BK633" s="185">
        <f>ROUND(I633*H633,2)</f>
        <v>0</v>
      </c>
      <c r="BL633" s="18" t="s">
        <v>346</v>
      </c>
      <c r="BM633" s="184" t="s">
        <v>767</v>
      </c>
    </row>
    <row r="634" spans="1:65" s="13" customFormat="1" ht="11.25">
      <c r="B634" s="191"/>
      <c r="C634" s="192"/>
      <c r="D634" s="193" t="s">
        <v>146</v>
      </c>
      <c r="E634" s="194" t="s">
        <v>44</v>
      </c>
      <c r="F634" s="195" t="s">
        <v>768</v>
      </c>
      <c r="G634" s="192"/>
      <c r="H634" s="196">
        <v>8</v>
      </c>
      <c r="I634" s="197"/>
      <c r="J634" s="192"/>
      <c r="K634" s="192"/>
      <c r="L634" s="198"/>
      <c r="M634" s="199"/>
      <c r="N634" s="200"/>
      <c r="O634" s="200"/>
      <c r="P634" s="200"/>
      <c r="Q634" s="200"/>
      <c r="R634" s="200"/>
      <c r="S634" s="200"/>
      <c r="T634" s="201"/>
      <c r="AT634" s="202" t="s">
        <v>146</v>
      </c>
      <c r="AU634" s="202" t="s">
        <v>92</v>
      </c>
      <c r="AV634" s="13" t="s">
        <v>92</v>
      </c>
      <c r="AW634" s="13" t="s">
        <v>42</v>
      </c>
      <c r="AX634" s="13" t="s">
        <v>82</v>
      </c>
      <c r="AY634" s="202" t="s">
        <v>135</v>
      </c>
    </row>
    <row r="635" spans="1:65" s="13" customFormat="1" ht="11.25">
      <c r="B635" s="191"/>
      <c r="C635" s="192"/>
      <c r="D635" s="193" t="s">
        <v>146</v>
      </c>
      <c r="E635" s="194" t="s">
        <v>44</v>
      </c>
      <c r="F635" s="195" t="s">
        <v>769</v>
      </c>
      <c r="G635" s="192"/>
      <c r="H635" s="196">
        <v>2</v>
      </c>
      <c r="I635" s="197"/>
      <c r="J635" s="192"/>
      <c r="K635" s="192"/>
      <c r="L635" s="198"/>
      <c r="M635" s="199"/>
      <c r="N635" s="200"/>
      <c r="O635" s="200"/>
      <c r="P635" s="200"/>
      <c r="Q635" s="200"/>
      <c r="R635" s="200"/>
      <c r="S635" s="200"/>
      <c r="T635" s="201"/>
      <c r="AT635" s="202" t="s">
        <v>146</v>
      </c>
      <c r="AU635" s="202" t="s">
        <v>92</v>
      </c>
      <c r="AV635" s="13" t="s">
        <v>92</v>
      </c>
      <c r="AW635" s="13" t="s">
        <v>42</v>
      </c>
      <c r="AX635" s="13" t="s">
        <v>82</v>
      </c>
      <c r="AY635" s="202" t="s">
        <v>135</v>
      </c>
    </row>
    <row r="636" spans="1:65" s="13" customFormat="1" ht="11.25">
      <c r="B636" s="191"/>
      <c r="C636" s="192"/>
      <c r="D636" s="193" t="s">
        <v>146</v>
      </c>
      <c r="E636" s="194" t="s">
        <v>44</v>
      </c>
      <c r="F636" s="195" t="s">
        <v>770</v>
      </c>
      <c r="G636" s="192"/>
      <c r="H636" s="196">
        <v>30</v>
      </c>
      <c r="I636" s="197"/>
      <c r="J636" s="192"/>
      <c r="K636" s="192"/>
      <c r="L636" s="198"/>
      <c r="M636" s="199"/>
      <c r="N636" s="200"/>
      <c r="O636" s="200"/>
      <c r="P636" s="200"/>
      <c r="Q636" s="200"/>
      <c r="R636" s="200"/>
      <c r="S636" s="200"/>
      <c r="T636" s="201"/>
      <c r="AT636" s="202" t="s">
        <v>146</v>
      </c>
      <c r="AU636" s="202" t="s">
        <v>92</v>
      </c>
      <c r="AV636" s="13" t="s">
        <v>92</v>
      </c>
      <c r="AW636" s="13" t="s">
        <v>42</v>
      </c>
      <c r="AX636" s="13" t="s">
        <v>82</v>
      </c>
      <c r="AY636" s="202" t="s">
        <v>135</v>
      </c>
    </row>
    <row r="637" spans="1:65" s="14" customFormat="1" ht="11.25">
      <c r="B637" s="203"/>
      <c r="C637" s="204"/>
      <c r="D637" s="193" t="s">
        <v>146</v>
      </c>
      <c r="E637" s="205" t="s">
        <v>44</v>
      </c>
      <c r="F637" s="206" t="s">
        <v>159</v>
      </c>
      <c r="G637" s="204"/>
      <c r="H637" s="207">
        <v>40</v>
      </c>
      <c r="I637" s="208"/>
      <c r="J637" s="204"/>
      <c r="K637" s="204"/>
      <c r="L637" s="209"/>
      <c r="M637" s="210"/>
      <c r="N637" s="211"/>
      <c r="O637" s="211"/>
      <c r="P637" s="211"/>
      <c r="Q637" s="211"/>
      <c r="R637" s="211"/>
      <c r="S637" s="211"/>
      <c r="T637" s="212"/>
      <c r="AT637" s="213" t="s">
        <v>146</v>
      </c>
      <c r="AU637" s="213" t="s">
        <v>92</v>
      </c>
      <c r="AV637" s="14" t="s">
        <v>142</v>
      </c>
      <c r="AW637" s="14" t="s">
        <v>42</v>
      </c>
      <c r="AX637" s="14" t="s">
        <v>90</v>
      </c>
      <c r="AY637" s="213" t="s">
        <v>135</v>
      </c>
    </row>
    <row r="638" spans="1:65" s="2" customFormat="1" ht="37.9" customHeight="1">
      <c r="A638" s="36"/>
      <c r="B638" s="37"/>
      <c r="C638" s="172" t="s">
        <v>771</v>
      </c>
      <c r="D638" s="172" t="s">
        <v>138</v>
      </c>
      <c r="E638" s="173" t="s">
        <v>772</v>
      </c>
      <c r="F638" s="174" t="s">
        <v>773</v>
      </c>
      <c r="G638" s="175" t="s">
        <v>413</v>
      </c>
      <c r="H638" s="176">
        <v>146</v>
      </c>
      <c r="I638" s="177"/>
      <c r="J638" s="178">
        <f>ROUND(I638*H638,2)</f>
        <v>0</v>
      </c>
      <c r="K638" s="179"/>
      <c r="L638" s="41"/>
      <c r="M638" s="180" t="s">
        <v>44</v>
      </c>
      <c r="N638" s="181" t="s">
        <v>53</v>
      </c>
      <c r="O638" s="66"/>
      <c r="P638" s="182">
        <f>O638*H638</f>
        <v>0</v>
      </c>
      <c r="Q638" s="182">
        <v>0</v>
      </c>
      <c r="R638" s="182">
        <f>Q638*H638</f>
        <v>0</v>
      </c>
      <c r="S638" s="182">
        <v>0</v>
      </c>
      <c r="T638" s="183">
        <f>S638*H638</f>
        <v>0</v>
      </c>
      <c r="U638" s="36"/>
      <c r="V638" s="36"/>
      <c r="W638" s="36"/>
      <c r="X638" s="36"/>
      <c r="Y638" s="36"/>
      <c r="Z638" s="36"/>
      <c r="AA638" s="36"/>
      <c r="AB638" s="36"/>
      <c r="AC638" s="36"/>
      <c r="AD638" s="36"/>
      <c r="AE638" s="36"/>
      <c r="AR638" s="184" t="s">
        <v>346</v>
      </c>
      <c r="AT638" s="184" t="s">
        <v>138</v>
      </c>
      <c r="AU638" s="184" t="s">
        <v>92</v>
      </c>
      <c r="AY638" s="18" t="s">
        <v>135</v>
      </c>
      <c r="BE638" s="185">
        <f>IF(N638="základní",J638,0)</f>
        <v>0</v>
      </c>
      <c r="BF638" s="185">
        <f>IF(N638="snížená",J638,0)</f>
        <v>0</v>
      </c>
      <c r="BG638" s="185">
        <f>IF(N638="zákl. přenesená",J638,0)</f>
        <v>0</v>
      </c>
      <c r="BH638" s="185">
        <f>IF(N638="sníž. přenesená",J638,0)</f>
        <v>0</v>
      </c>
      <c r="BI638" s="185">
        <f>IF(N638="nulová",J638,0)</f>
        <v>0</v>
      </c>
      <c r="BJ638" s="18" t="s">
        <v>90</v>
      </c>
      <c r="BK638" s="185">
        <f>ROUND(I638*H638,2)</f>
        <v>0</v>
      </c>
      <c r="BL638" s="18" t="s">
        <v>346</v>
      </c>
      <c r="BM638" s="184" t="s">
        <v>774</v>
      </c>
    </row>
    <row r="639" spans="1:65" s="13" customFormat="1" ht="11.25">
      <c r="B639" s="191"/>
      <c r="C639" s="192"/>
      <c r="D639" s="193" t="s">
        <v>146</v>
      </c>
      <c r="E639" s="194" t="s">
        <v>44</v>
      </c>
      <c r="F639" s="195" t="s">
        <v>775</v>
      </c>
      <c r="G639" s="192"/>
      <c r="H639" s="196">
        <v>56</v>
      </c>
      <c r="I639" s="197"/>
      <c r="J639" s="192"/>
      <c r="K639" s="192"/>
      <c r="L639" s="198"/>
      <c r="M639" s="199"/>
      <c r="N639" s="200"/>
      <c r="O639" s="200"/>
      <c r="P639" s="200"/>
      <c r="Q639" s="200"/>
      <c r="R639" s="200"/>
      <c r="S639" s="200"/>
      <c r="T639" s="201"/>
      <c r="AT639" s="202" t="s">
        <v>146</v>
      </c>
      <c r="AU639" s="202" t="s">
        <v>92</v>
      </c>
      <c r="AV639" s="13" t="s">
        <v>92</v>
      </c>
      <c r="AW639" s="13" t="s">
        <v>42</v>
      </c>
      <c r="AX639" s="13" t="s">
        <v>82</v>
      </c>
      <c r="AY639" s="202" t="s">
        <v>135</v>
      </c>
    </row>
    <row r="640" spans="1:65" s="13" customFormat="1" ht="11.25">
      <c r="B640" s="191"/>
      <c r="C640" s="192"/>
      <c r="D640" s="193" t="s">
        <v>146</v>
      </c>
      <c r="E640" s="194" t="s">
        <v>44</v>
      </c>
      <c r="F640" s="195" t="s">
        <v>776</v>
      </c>
      <c r="G640" s="192"/>
      <c r="H640" s="196">
        <v>32</v>
      </c>
      <c r="I640" s="197"/>
      <c r="J640" s="192"/>
      <c r="K640" s="192"/>
      <c r="L640" s="198"/>
      <c r="M640" s="199"/>
      <c r="N640" s="200"/>
      <c r="O640" s="200"/>
      <c r="P640" s="200"/>
      <c r="Q640" s="200"/>
      <c r="R640" s="200"/>
      <c r="S640" s="200"/>
      <c r="T640" s="201"/>
      <c r="AT640" s="202" t="s">
        <v>146</v>
      </c>
      <c r="AU640" s="202" t="s">
        <v>92</v>
      </c>
      <c r="AV640" s="13" t="s">
        <v>92</v>
      </c>
      <c r="AW640" s="13" t="s">
        <v>42</v>
      </c>
      <c r="AX640" s="13" t="s">
        <v>82</v>
      </c>
      <c r="AY640" s="202" t="s">
        <v>135</v>
      </c>
    </row>
    <row r="641" spans="1:65" s="13" customFormat="1" ht="11.25">
      <c r="B641" s="191"/>
      <c r="C641" s="192"/>
      <c r="D641" s="193" t="s">
        <v>146</v>
      </c>
      <c r="E641" s="194" t="s">
        <v>44</v>
      </c>
      <c r="F641" s="195" t="s">
        <v>777</v>
      </c>
      <c r="G641" s="192"/>
      <c r="H641" s="196">
        <v>58</v>
      </c>
      <c r="I641" s="197"/>
      <c r="J641" s="192"/>
      <c r="K641" s="192"/>
      <c r="L641" s="198"/>
      <c r="M641" s="199"/>
      <c r="N641" s="200"/>
      <c r="O641" s="200"/>
      <c r="P641" s="200"/>
      <c r="Q641" s="200"/>
      <c r="R641" s="200"/>
      <c r="S641" s="200"/>
      <c r="T641" s="201"/>
      <c r="AT641" s="202" t="s">
        <v>146</v>
      </c>
      <c r="AU641" s="202" t="s">
        <v>92</v>
      </c>
      <c r="AV641" s="13" t="s">
        <v>92</v>
      </c>
      <c r="AW641" s="13" t="s">
        <v>42</v>
      </c>
      <c r="AX641" s="13" t="s">
        <v>82</v>
      </c>
      <c r="AY641" s="202" t="s">
        <v>135</v>
      </c>
    </row>
    <row r="642" spans="1:65" s="14" customFormat="1" ht="11.25">
      <c r="B642" s="203"/>
      <c r="C642" s="204"/>
      <c r="D642" s="193" t="s">
        <v>146</v>
      </c>
      <c r="E642" s="205" t="s">
        <v>44</v>
      </c>
      <c r="F642" s="206" t="s">
        <v>159</v>
      </c>
      <c r="G642" s="204"/>
      <c r="H642" s="207">
        <v>146</v>
      </c>
      <c r="I642" s="208"/>
      <c r="J642" s="204"/>
      <c r="K642" s="204"/>
      <c r="L642" s="209"/>
      <c r="M642" s="210"/>
      <c r="N642" s="211"/>
      <c r="O642" s="211"/>
      <c r="P642" s="211"/>
      <c r="Q642" s="211"/>
      <c r="R642" s="211"/>
      <c r="S642" s="211"/>
      <c r="T642" s="212"/>
      <c r="AT642" s="213" t="s">
        <v>146</v>
      </c>
      <c r="AU642" s="213" t="s">
        <v>92</v>
      </c>
      <c r="AV642" s="14" t="s">
        <v>142</v>
      </c>
      <c r="AW642" s="14" t="s">
        <v>42</v>
      </c>
      <c r="AX642" s="14" t="s">
        <v>90</v>
      </c>
      <c r="AY642" s="213" t="s">
        <v>135</v>
      </c>
    </row>
    <row r="643" spans="1:65" s="2" customFormat="1" ht="33" customHeight="1">
      <c r="A643" s="36"/>
      <c r="B643" s="37"/>
      <c r="C643" s="172" t="s">
        <v>778</v>
      </c>
      <c r="D643" s="172" t="s">
        <v>138</v>
      </c>
      <c r="E643" s="173" t="s">
        <v>779</v>
      </c>
      <c r="F643" s="174" t="s">
        <v>780</v>
      </c>
      <c r="G643" s="175" t="s">
        <v>413</v>
      </c>
      <c r="H643" s="176">
        <v>33</v>
      </c>
      <c r="I643" s="177"/>
      <c r="J643" s="178">
        <f>ROUND(I643*H643,2)</f>
        <v>0</v>
      </c>
      <c r="K643" s="179"/>
      <c r="L643" s="41"/>
      <c r="M643" s="180" t="s">
        <v>44</v>
      </c>
      <c r="N643" s="181" t="s">
        <v>53</v>
      </c>
      <c r="O643" s="66"/>
      <c r="P643" s="182">
        <f>O643*H643</f>
        <v>0</v>
      </c>
      <c r="Q643" s="182">
        <v>0</v>
      </c>
      <c r="R643" s="182">
        <f>Q643*H643</f>
        <v>0</v>
      </c>
      <c r="S643" s="182">
        <v>0</v>
      </c>
      <c r="T643" s="183">
        <f>S643*H643</f>
        <v>0</v>
      </c>
      <c r="U643" s="36"/>
      <c r="V643" s="36"/>
      <c r="W643" s="36"/>
      <c r="X643" s="36"/>
      <c r="Y643" s="36"/>
      <c r="Z643" s="36"/>
      <c r="AA643" s="36"/>
      <c r="AB643" s="36"/>
      <c r="AC643" s="36"/>
      <c r="AD643" s="36"/>
      <c r="AE643" s="36"/>
      <c r="AR643" s="184" t="s">
        <v>346</v>
      </c>
      <c r="AT643" s="184" t="s">
        <v>138</v>
      </c>
      <c r="AU643" s="184" t="s">
        <v>92</v>
      </c>
      <c r="AY643" s="18" t="s">
        <v>135</v>
      </c>
      <c r="BE643" s="185">
        <f>IF(N643="základní",J643,0)</f>
        <v>0</v>
      </c>
      <c r="BF643" s="185">
        <f>IF(N643="snížená",J643,0)</f>
        <v>0</v>
      </c>
      <c r="BG643" s="185">
        <f>IF(N643="zákl. přenesená",J643,0)</f>
        <v>0</v>
      </c>
      <c r="BH643" s="185">
        <f>IF(N643="sníž. přenesená",J643,0)</f>
        <v>0</v>
      </c>
      <c r="BI643" s="185">
        <f>IF(N643="nulová",J643,0)</f>
        <v>0</v>
      </c>
      <c r="BJ643" s="18" t="s">
        <v>90</v>
      </c>
      <c r="BK643" s="185">
        <f>ROUND(I643*H643,2)</f>
        <v>0</v>
      </c>
      <c r="BL643" s="18" t="s">
        <v>346</v>
      </c>
      <c r="BM643" s="184" t="s">
        <v>781</v>
      </c>
    </row>
    <row r="644" spans="1:65" s="13" customFormat="1" ht="11.25">
      <c r="B644" s="191"/>
      <c r="C644" s="192"/>
      <c r="D644" s="193" t="s">
        <v>146</v>
      </c>
      <c r="E644" s="194" t="s">
        <v>44</v>
      </c>
      <c r="F644" s="195" t="s">
        <v>782</v>
      </c>
      <c r="G644" s="192"/>
      <c r="H644" s="196">
        <v>4</v>
      </c>
      <c r="I644" s="197"/>
      <c r="J644" s="192"/>
      <c r="K644" s="192"/>
      <c r="L644" s="198"/>
      <c r="M644" s="199"/>
      <c r="N644" s="200"/>
      <c r="O644" s="200"/>
      <c r="P644" s="200"/>
      <c r="Q644" s="200"/>
      <c r="R644" s="200"/>
      <c r="S644" s="200"/>
      <c r="T644" s="201"/>
      <c r="AT644" s="202" t="s">
        <v>146</v>
      </c>
      <c r="AU644" s="202" t="s">
        <v>92</v>
      </c>
      <c r="AV644" s="13" t="s">
        <v>92</v>
      </c>
      <c r="AW644" s="13" t="s">
        <v>42</v>
      </c>
      <c r="AX644" s="13" t="s">
        <v>82</v>
      </c>
      <c r="AY644" s="202" t="s">
        <v>135</v>
      </c>
    </row>
    <row r="645" spans="1:65" s="13" customFormat="1" ht="11.25">
      <c r="B645" s="191"/>
      <c r="C645" s="192"/>
      <c r="D645" s="193" t="s">
        <v>146</v>
      </c>
      <c r="E645" s="194" t="s">
        <v>44</v>
      </c>
      <c r="F645" s="195" t="s">
        <v>783</v>
      </c>
      <c r="G645" s="192"/>
      <c r="H645" s="196">
        <v>4</v>
      </c>
      <c r="I645" s="197"/>
      <c r="J645" s="192"/>
      <c r="K645" s="192"/>
      <c r="L645" s="198"/>
      <c r="M645" s="199"/>
      <c r="N645" s="200"/>
      <c r="O645" s="200"/>
      <c r="P645" s="200"/>
      <c r="Q645" s="200"/>
      <c r="R645" s="200"/>
      <c r="S645" s="200"/>
      <c r="T645" s="201"/>
      <c r="AT645" s="202" t="s">
        <v>146</v>
      </c>
      <c r="AU645" s="202" t="s">
        <v>92</v>
      </c>
      <c r="AV645" s="13" t="s">
        <v>92</v>
      </c>
      <c r="AW645" s="13" t="s">
        <v>42</v>
      </c>
      <c r="AX645" s="13" t="s">
        <v>82</v>
      </c>
      <c r="AY645" s="202" t="s">
        <v>135</v>
      </c>
    </row>
    <row r="646" spans="1:65" s="13" customFormat="1" ht="11.25">
      <c r="B646" s="191"/>
      <c r="C646" s="192"/>
      <c r="D646" s="193" t="s">
        <v>146</v>
      </c>
      <c r="E646" s="194" t="s">
        <v>44</v>
      </c>
      <c r="F646" s="195" t="s">
        <v>784</v>
      </c>
      <c r="G646" s="192"/>
      <c r="H646" s="196">
        <v>20</v>
      </c>
      <c r="I646" s="197"/>
      <c r="J646" s="192"/>
      <c r="K646" s="192"/>
      <c r="L646" s="198"/>
      <c r="M646" s="199"/>
      <c r="N646" s="200"/>
      <c r="O646" s="200"/>
      <c r="P646" s="200"/>
      <c r="Q646" s="200"/>
      <c r="R646" s="200"/>
      <c r="S646" s="200"/>
      <c r="T646" s="201"/>
      <c r="AT646" s="202" t="s">
        <v>146</v>
      </c>
      <c r="AU646" s="202" t="s">
        <v>92</v>
      </c>
      <c r="AV646" s="13" t="s">
        <v>92</v>
      </c>
      <c r="AW646" s="13" t="s">
        <v>42</v>
      </c>
      <c r="AX646" s="13" t="s">
        <v>82</v>
      </c>
      <c r="AY646" s="202" t="s">
        <v>135</v>
      </c>
    </row>
    <row r="647" spans="1:65" s="13" customFormat="1" ht="11.25">
      <c r="B647" s="191"/>
      <c r="C647" s="192"/>
      <c r="D647" s="193" t="s">
        <v>146</v>
      </c>
      <c r="E647" s="194" t="s">
        <v>44</v>
      </c>
      <c r="F647" s="195" t="s">
        <v>785</v>
      </c>
      <c r="G647" s="192"/>
      <c r="H647" s="196">
        <v>2</v>
      </c>
      <c r="I647" s="197"/>
      <c r="J647" s="192"/>
      <c r="K647" s="192"/>
      <c r="L647" s="198"/>
      <c r="M647" s="199"/>
      <c r="N647" s="200"/>
      <c r="O647" s="200"/>
      <c r="P647" s="200"/>
      <c r="Q647" s="200"/>
      <c r="R647" s="200"/>
      <c r="S647" s="200"/>
      <c r="T647" s="201"/>
      <c r="AT647" s="202" t="s">
        <v>146</v>
      </c>
      <c r="AU647" s="202" t="s">
        <v>92</v>
      </c>
      <c r="AV647" s="13" t="s">
        <v>92</v>
      </c>
      <c r="AW647" s="13" t="s">
        <v>42</v>
      </c>
      <c r="AX647" s="13" t="s">
        <v>82</v>
      </c>
      <c r="AY647" s="202" t="s">
        <v>135</v>
      </c>
    </row>
    <row r="648" spans="1:65" s="13" customFormat="1" ht="11.25">
      <c r="B648" s="191"/>
      <c r="C648" s="192"/>
      <c r="D648" s="193" t="s">
        <v>146</v>
      </c>
      <c r="E648" s="194" t="s">
        <v>44</v>
      </c>
      <c r="F648" s="195" t="s">
        <v>786</v>
      </c>
      <c r="G648" s="192"/>
      <c r="H648" s="196">
        <v>3</v>
      </c>
      <c r="I648" s="197"/>
      <c r="J648" s="192"/>
      <c r="K648" s="192"/>
      <c r="L648" s="198"/>
      <c r="M648" s="199"/>
      <c r="N648" s="200"/>
      <c r="O648" s="200"/>
      <c r="P648" s="200"/>
      <c r="Q648" s="200"/>
      <c r="R648" s="200"/>
      <c r="S648" s="200"/>
      <c r="T648" s="201"/>
      <c r="AT648" s="202" t="s">
        <v>146</v>
      </c>
      <c r="AU648" s="202" t="s">
        <v>92</v>
      </c>
      <c r="AV648" s="13" t="s">
        <v>92</v>
      </c>
      <c r="AW648" s="13" t="s">
        <v>42</v>
      </c>
      <c r="AX648" s="13" t="s">
        <v>82</v>
      </c>
      <c r="AY648" s="202" t="s">
        <v>135</v>
      </c>
    </row>
    <row r="649" spans="1:65" s="14" customFormat="1" ht="11.25">
      <c r="B649" s="203"/>
      <c r="C649" s="204"/>
      <c r="D649" s="193" t="s">
        <v>146</v>
      </c>
      <c r="E649" s="205" t="s">
        <v>44</v>
      </c>
      <c r="F649" s="206" t="s">
        <v>159</v>
      </c>
      <c r="G649" s="204"/>
      <c r="H649" s="207">
        <v>33</v>
      </c>
      <c r="I649" s="208"/>
      <c r="J649" s="204"/>
      <c r="K649" s="204"/>
      <c r="L649" s="209"/>
      <c r="M649" s="210"/>
      <c r="N649" s="211"/>
      <c r="O649" s="211"/>
      <c r="P649" s="211"/>
      <c r="Q649" s="211"/>
      <c r="R649" s="211"/>
      <c r="S649" s="211"/>
      <c r="T649" s="212"/>
      <c r="AT649" s="213" t="s">
        <v>146</v>
      </c>
      <c r="AU649" s="213" t="s">
        <v>92</v>
      </c>
      <c r="AV649" s="14" t="s">
        <v>142</v>
      </c>
      <c r="AW649" s="14" t="s">
        <v>42</v>
      </c>
      <c r="AX649" s="14" t="s">
        <v>90</v>
      </c>
      <c r="AY649" s="213" t="s">
        <v>135</v>
      </c>
    </row>
    <row r="650" spans="1:65" s="2" customFormat="1" ht="33" customHeight="1">
      <c r="A650" s="36"/>
      <c r="B650" s="37"/>
      <c r="C650" s="172" t="s">
        <v>787</v>
      </c>
      <c r="D650" s="172" t="s">
        <v>138</v>
      </c>
      <c r="E650" s="173" t="s">
        <v>788</v>
      </c>
      <c r="F650" s="174" t="s">
        <v>789</v>
      </c>
      <c r="G650" s="175" t="s">
        <v>413</v>
      </c>
      <c r="H650" s="176">
        <v>153</v>
      </c>
      <c r="I650" s="177"/>
      <c r="J650" s="178">
        <f>ROUND(I650*H650,2)</f>
        <v>0</v>
      </c>
      <c r="K650" s="179"/>
      <c r="L650" s="41"/>
      <c r="M650" s="180" t="s">
        <v>44</v>
      </c>
      <c r="N650" s="181" t="s">
        <v>53</v>
      </c>
      <c r="O650" s="66"/>
      <c r="P650" s="182">
        <f>O650*H650</f>
        <v>0</v>
      </c>
      <c r="Q650" s="182">
        <v>0</v>
      </c>
      <c r="R650" s="182">
        <f>Q650*H650</f>
        <v>0</v>
      </c>
      <c r="S650" s="182">
        <v>0</v>
      </c>
      <c r="T650" s="183">
        <f>S650*H650</f>
        <v>0</v>
      </c>
      <c r="U650" s="36"/>
      <c r="V650" s="36"/>
      <c r="W650" s="36"/>
      <c r="X650" s="36"/>
      <c r="Y650" s="36"/>
      <c r="Z650" s="36"/>
      <c r="AA650" s="36"/>
      <c r="AB650" s="36"/>
      <c r="AC650" s="36"/>
      <c r="AD650" s="36"/>
      <c r="AE650" s="36"/>
      <c r="AR650" s="184" t="s">
        <v>346</v>
      </c>
      <c r="AT650" s="184" t="s">
        <v>138</v>
      </c>
      <c r="AU650" s="184" t="s">
        <v>92</v>
      </c>
      <c r="AY650" s="18" t="s">
        <v>135</v>
      </c>
      <c r="BE650" s="185">
        <f>IF(N650="základní",J650,0)</f>
        <v>0</v>
      </c>
      <c r="BF650" s="185">
        <f>IF(N650="snížená",J650,0)</f>
        <v>0</v>
      </c>
      <c r="BG650" s="185">
        <f>IF(N650="zákl. přenesená",J650,0)</f>
        <v>0</v>
      </c>
      <c r="BH650" s="185">
        <f>IF(N650="sníž. přenesená",J650,0)</f>
        <v>0</v>
      </c>
      <c r="BI650" s="185">
        <f>IF(N650="nulová",J650,0)</f>
        <v>0</v>
      </c>
      <c r="BJ650" s="18" t="s">
        <v>90</v>
      </c>
      <c r="BK650" s="185">
        <f>ROUND(I650*H650,2)</f>
        <v>0</v>
      </c>
      <c r="BL650" s="18" t="s">
        <v>346</v>
      </c>
      <c r="BM650" s="184" t="s">
        <v>790</v>
      </c>
    </row>
    <row r="651" spans="1:65" s="13" customFormat="1" ht="11.25">
      <c r="B651" s="191"/>
      <c r="C651" s="192"/>
      <c r="D651" s="193" t="s">
        <v>146</v>
      </c>
      <c r="E651" s="194" t="s">
        <v>44</v>
      </c>
      <c r="F651" s="195" t="s">
        <v>791</v>
      </c>
      <c r="G651" s="192"/>
      <c r="H651" s="196">
        <v>28</v>
      </c>
      <c r="I651" s="197"/>
      <c r="J651" s="192"/>
      <c r="K651" s="192"/>
      <c r="L651" s="198"/>
      <c r="M651" s="199"/>
      <c r="N651" s="200"/>
      <c r="O651" s="200"/>
      <c r="P651" s="200"/>
      <c r="Q651" s="200"/>
      <c r="R651" s="200"/>
      <c r="S651" s="200"/>
      <c r="T651" s="201"/>
      <c r="AT651" s="202" t="s">
        <v>146</v>
      </c>
      <c r="AU651" s="202" t="s">
        <v>92</v>
      </c>
      <c r="AV651" s="13" t="s">
        <v>92</v>
      </c>
      <c r="AW651" s="13" t="s">
        <v>42</v>
      </c>
      <c r="AX651" s="13" t="s">
        <v>82</v>
      </c>
      <c r="AY651" s="202" t="s">
        <v>135</v>
      </c>
    </row>
    <row r="652" spans="1:65" s="13" customFormat="1" ht="11.25">
      <c r="B652" s="191"/>
      <c r="C652" s="192"/>
      <c r="D652" s="193" t="s">
        <v>146</v>
      </c>
      <c r="E652" s="194" t="s">
        <v>44</v>
      </c>
      <c r="F652" s="195" t="s">
        <v>792</v>
      </c>
      <c r="G652" s="192"/>
      <c r="H652" s="196">
        <v>5</v>
      </c>
      <c r="I652" s="197"/>
      <c r="J652" s="192"/>
      <c r="K652" s="192"/>
      <c r="L652" s="198"/>
      <c r="M652" s="199"/>
      <c r="N652" s="200"/>
      <c r="O652" s="200"/>
      <c r="P652" s="200"/>
      <c r="Q652" s="200"/>
      <c r="R652" s="200"/>
      <c r="S652" s="200"/>
      <c r="T652" s="201"/>
      <c r="AT652" s="202" t="s">
        <v>146</v>
      </c>
      <c r="AU652" s="202" t="s">
        <v>92</v>
      </c>
      <c r="AV652" s="13" t="s">
        <v>92</v>
      </c>
      <c r="AW652" s="13" t="s">
        <v>42</v>
      </c>
      <c r="AX652" s="13" t="s">
        <v>82</v>
      </c>
      <c r="AY652" s="202" t="s">
        <v>135</v>
      </c>
    </row>
    <row r="653" spans="1:65" s="13" customFormat="1" ht="11.25">
      <c r="B653" s="191"/>
      <c r="C653" s="192"/>
      <c r="D653" s="193" t="s">
        <v>146</v>
      </c>
      <c r="E653" s="194" t="s">
        <v>44</v>
      </c>
      <c r="F653" s="195" t="s">
        <v>793</v>
      </c>
      <c r="G653" s="192"/>
      <c r="H653" s="196">
        <v>3</v>
      </c>
      <c r="I653" s="197"/>
      <c r="J653" s="192"/>
      <c r="K653" s="192"/>
      <c r="L653" s="198"/>
      <c r="M653" s="199"/>
      <c r="N653" s="200"/>
      <c r="O653" s="200"/>
      <c r="P653" s="200"/>
      <c r="Q653" s="200"/>
      <c r="R653" s="200"/>
      <c r="S653" s="200"/>
      <c r="T653" s="201"/>
      <c r="AT653" s="202" t="s">
        <v>146</v>
      </c>
      <c r="AU653" s="202" t="s">
        <v>92</v>
      </c>
      <c r="AV653" s="13" t="s">
        <v>92</v>
      </c>
      <c r="AW653" s="13" t="s">
        <v>42</v>
      </c>
      <c r="AX653" s="13" t="s">
        <v>82</v>
      </c>
      <c r="AY653" s="202" t="s">
        <v>135</v>
      </c>
    </row>
    <row r="654" spans="1:65" s="13" customFormat="1" ht="11.25">
      <c r="B654" s="191"/>
      <c r="C654" s="192"/>
      <c r="D654" s="193" t="s">
        <v>146</v>
      </c>
      <c r="E654" s="194" t="s">
        <v>44</v>
      </c>
      <c r="F654" s="195" t="s">
        <v>794</v>
      </c>
      <c r="G654" s="192"/>
      <c r="H654" s="196">
        <v>20</v>
      </c>
      <c r="I654" s="197"/>
      <c r="J654" s="192"/>
      <c r="K654" s="192"/>
      <c r="L654" s="198"/>
      <c r="M654" s="199"/>
      <c r="N654" s="200"/>
      <c r="O654" s="200"/>
      <c r="P654" s="200"/>
      <c r="Q654" s="200"/>
      <c r="R654" s="200"/>
      <c r="S654" s="200"/>
      <c r="T654" s="201"/>
      <c r="AT654" s="202" t="s">
        <v>146</v>
      </c>
      <c r="AU654" s="202" t="s">
        <v>92</v>
      </c>
      <c r="AV654" s="13" t="s">
        <v>92</v>
      </c>
      <c r="AW654" s="13" t="s">
        <v>42</v>
      </c>
      <c r="AX654" s="13" t="s">
        <v>82</v>
      </c>
      <c r="AY654" s="202" t="s">
        <v>135</v>
      </c>
    </row>
    <row r="655" spans="1:65" s="13" customFormat="1" ht="11.25">
      <c r="B655" s="191"/>
      <c r="C655" s="192"/>
      <c r="D655" s="193" t="s">
        <v>146</v>
      </c>
      <c r="E655" s="194" t="s">
        <v>44</v>
      </c>
      <c r="F655" s="195" t="s">
        <v>795</v>
      </c>
      <c r="G655" s="192"/>
      <c r="H655" s="196">
        <v>2</v>
      </c>
      <c r="I655" s="197"/>
      <c r="J655" s="192"/>
      <c r="K655" s="192"/>
      <c r="L655" s="198"/>
      <c r="M655" s="199"/>
      <c r="N655" s="200"/>
      <c r="O655" s="200"/>
      <c r="P655" s="200"/>
      <c r="Q655" s="200"/>
      <c r="R655" s="200"/>
      <c r="S655" s="200"/>
      <c r="T655" s="201"/>
      <c r="AT655" s="202" t="s">
        <v>146</v>
      </c>
      <c r="AU655" s="202" t="s">
        <v>92</v>
      </c>
      <c r="AV655" s="13" t="s">
        <v>92</v>
      </c>
      <c r="AW655" s="13" t="s">
        <v>42</v>
      </c>
      <c r="AX655" s="13" t="s">
        <v>82</v>
      </c>
      <c r="AY655" s="202" t="s">
        <v>135</v>
      </c>
    </row>
    <row r="656" spans="1:65" s="13" customFormat="1" ht="11.25">
      <c r="B656" s="191"/>
      <c r="C656" s="192"/>
      <c r="D656" s="193" t="s">
        <v>146</v>
      </c>
      <c r="E656" s="194" t="s">
        <v>44</v>
      </c>
      <c r="F656" s="195" t="s">
        <v>796</v>
      </c>
      <c r="G656" s="192"/>
      <c r="H656" s="196">
        <v>1</v>
      </c>
      <c r="I656" s="197"/>
      <c r="J656" s="192"/>
      <c r="K656" s="192"/>
      <c r="L656" s="198"/>
      <c r="M656" s="199"/>
      <c r="N656" s="200"/>
      <c r="O656" s="200"/>
      <c r="P656" s="200"/>
      <c r="Q656" s="200"/>
      <c r="R656" s="200"/>
      <c r="S656" s="200"/>
      <c r="T656" s="201"/>
      <c r="AT656" s="202" t="s">
        <v>146</v>
      </c>
      <c r="AU656" s="202" t="s">
        <v>92</v>
      </c>
      <c r="AV656" s="13" t="s">
        <v>92</v>
      </c>
      <c r="AW656" s="13" t="s">
        <v>42</v>
      </c>
      <c r="AX656" s="13" t="s">
        <v>82</v>
      </c>
      <c r="AY656" s="202" t="s">
        <v>135</v>
      </c>
    </row>
    <row r="657" spans="1:65" s="13" customFormat="1" ht="11.25">
      <c r="B657" s="191"/>
      <c r="C657" s="192"/>
      <c r="D657" s="193" t="s">
        <v>146</v>
      </c>
      <c r="E657" s="194" t="s">
        <v>44</v>
      </c>
      <c r="F657" s="195" t="s">
        <v>797</v>
      </c>
      <c r="G657" s="192"/>
      <c r="H657" s="196">
        <v>1</v>
      </c>
      <c r="I657" s="197"/>
      <c r="J657" s="192"/>
      <c r="K657" s="192"/>
      <c r="L657" s="198"/>
      <c r="M657" s="199"/>
      <c r="N657" s="200"/>
      <c r="O657" s="200"/>
      <c r="P657" s="200"/>
      <c r="Q657" s="200"/>
      <c r="R657" s="200"/>
      <c r="S657" s="200"/>
      <c r="T657" s="201"/>
      <c r="AT657" s="202" t="s">
        <v>146</v>
      </c>
      <c r="AU657" s="202" t="s">
        <v>92</v>
      </c>
      <c r="AV657" s="13" t="s">
        <v>92</v>
      </c>
      <c r="AW657" s="13" t="s">
        <v>42</v>
      </c>
      <c r="AX657" s="13" t="s">
        <v>82</v>
      </c>
      <c r="AY657" s="202" t="s">
        <v>135</v>
      </c>
    </row>
    <row r="658" spans="1:65" s="13" customFormat="1" ht="11.25">
      <c r="B658" s="191"/>
      <c r="C658" s="192"/>
      <c r="D658" s="193" t="s">
        <v>146</v>
      </c>
      <c r="E658" s="194" t="s">
        <v>44</v>
      </c>
      <c r="F658" s="195" t="s">
        <v>798</v>
      </c>
      <c r="G658" s="192"/>
      <c r="H658" s="196">
        <v>1</v>
      </c>
      <c r="I658" s="197"/>
      <c r="J658" s="192"/>
      <c r="K658" s="192"/>
      <c r="L658" s="198"/>
      <c r="M658" s="199"/>
      <c r="N658" s="200"/>
      <c r="O658" s="200"/>
      <c r="P658" s="200"/>
      <c r="Q658" s="200"/>
      <c r="R658" s="200"/>
      <c r="S658" s="200"/>
      <c r="T658" s="201"/>
      <c r="AT658" s="202" t="s">
        <v>146</v>
      </c>
      <c r="AU658" s="202" t="s">
        <v>92</v>
      </c>
      <c r="AV658" s="13" t="s">
        <v>92</v>
      </c>
      <c r="AW658" s="13" t="s">
        <v>42</v>
      </c>
      <c r="AX658" s="13" t="s">
        <v>82</v>
      </c>
      <c r="AY658" s="202" t="s">
        <v>135</v>
      </c>
    </row>
    <row r="659" spans="1:65" s="13" customFormat="1" ht="11.25">
      <c r="B659" s="191"/>
      <c r="C659" s="192"/>
      <c r="D659" s="193" t="s">
        <v>146</v>
      </c>
      <c r="E659" s="194" t="s">
        <v>44</v>
      </c>
      <c r="F659" s="195" t="s">
        <v>799</v>
      </c>
      <c r="G659" s="192"/>
      <c r="H659" s="196">
        <v>3</v>
      </c>
      <c r="I659" s="197"/>
      <c r="J659" s="192"/>
      <c r="K659" s="192"/>
      <c r="L659" s="198"/>
      <c r="M659" s="199"/>
      <c r="N659" s="200"/>
      <c r="O659" s="200"/>
      <c r="P659" s="200"/>
      <c r="Q659" s="200"/>
      <c r="R659" s="200"/>
      <c r="S659" s="200"/>
      <c r="T659" s="201"/>
      <c r="AT659" s="202" t="s">
        <v>146</v>
      </c>
      <c r="AU659" s="202" t="s">
        <v>92</v>
      </c>
      <c r="AV659" s="13" t="s">
        <v>92</v>
      </c>
      <c r="AW659" s="13" t="s">
        <v>42</v>
      </c>
      <c r="AX659" s="13" t="s">
        <v>82</v>
      </c>
      <c r="AY659" s="202" t="s">
        <v>135</v>
      </c>
    </row>
    <row r="660" spans="1:65" s="13" customFormat="1" ht="11.25">
      <c r="B660" s="191"/>
      <c r="C660" s="192"/>
      <c r="D660" s="193" t="s">
        <v>146</v>
      </c>
      <c r="E660" s="194" t="s">
        <v>44</v>
      </c>
      <c r="F660" s="195" t="s">
        <v>800</v>
      </c>
      <c r="G660" s="192"/>
      <c r="H660" s="196">
        <v>3</v>
      </c>
      <c r="I660" s="197"/>
      <c r="J660" s="192"/>
      <c r="K660" s="192"/>
      <c r="L660" s="198"/>
      <c r="M660" s="199"/>
      <c r="N660" s="200"/>
      <c r="O660" s="200"/>
      <c r="P660" s="200"/>
      <c r="Q660" s="200"/>
      <c r="R660" s="200"/>
      <c r="S660" s="200"/>
      <c r="T660" s="201"/>
      <c r="AT660" s="202" t="s">
        <v>146</v>
      </c>
      <c r="AU660" s="202" t="s">
        <v>92</v>
      </c>
      <c r="AV660" s="13" t="s">
        <v>92</v>
      </c>
      <c r="AW660" s="13" t="s">
        <v>42</v>
      </c>
      <c r="AX660" s="13" t="s">
        <v>82</v>
      </c>
      <c r="AY660" s="202" t="s">
        <v>135</v>
      </c>
    </row>
    <row r="661" spans="1:65" s="13" customFormat="1" ht="11.25">
      <c r="B661" s="191"/>
      <c r="C661" s="192"/>
      <c r="D661" s="193" t="s">
        <v>146</v>
      </c>
      <c r="E661" s="194" t="s">
        <v>44</v>
      </c>
      <c r="F661" s="195" t="s">
        <v>801</v>
      </c>
      <c r="G661" s="192"/>
      <c r="H661" s="196">
        <v>3</v>
      </c>
      <c r="I661" s="197"/>
      <c r="J661" s="192"/>
      <c r="K661" s="192"/>
      <c r="L661" s="198"/>
      <c r="M661" s="199"/>
      <c r="N661" s="200"/>
      <c r="O661" s="200"/>
      <c r="P661" s="200"/>
      <c r="Q661" s="200"/>
      <c r="R661" s="200"/>
      <c r="S661" s="200"/>
      <c r="T661" s="201"/>
      <c r="AT661" s="202" t="s">
        <v>146</v>
      </c>
      <c r="AU661" s="202" t="s">
        <v>92</v>
      </c>
      <c r="AV661" s="13" t="s">
        <v>92</v>
      </c>
      <c r="AW661" s="13" t="s">
        <v>42</v>
      </c>
      <c r="AX661" s="13" t="s">
        <v>82</v>
      </c>
      <c r="AY661" s="202" t="s">
        <v>135</v>
      </c>
    </row>
    <row r="662" spans="1:65" s="13" customFormat="1" ht="11.25">
      <c r="B662" s="191"/>
      <c r="C662" s="192"/>
      <c r="D662" s="193" t="s">
        <v>146</v>
      </c>
      <c r="E662" s="194" t="s">
        <v>44</v>
      </c>
      <c r="F662" s="195" t="s">
        <v>802</v>
      </c>
      <c r="G662" s="192"/>
      <c r="H662" s="196">
        <v>1</v>
      </c>
      <c r="I662" s="197"/>
      <c r="J662" s="192"/>
      <c r="K662" s="192"/>
      <c r="L662" s="198"/>
      <c r="M662" s="199"/>
      <c r="N662" s="200"/>
      <c r="O662" s="200"/>
      <c r="P662" s="200"/>
      <c r="Q662" s="200"/>
      <c r="R662" s="200"/>
      <c r="S662" s="200"/>
      <c r="T662" s="201"/>
      <c r="AT662" s="202" t="s">
        <v>146</v>
      </c>
      <c r="AU662" s="202" t="s">
        <v>92</v>
      </c>
      <c r="AV662" s="13" t="s">
        <v>92</v>
      </c>
      <c r="AW662" s="13" t="s">
        <v>42</v>
      </c>
      <c r="AX662" s="13" t="s">
        <v>82</v>
      </c>
      <c r="AY662" s="202" t="s">
        <v>135</v>
      </c>
    </row>
    <row r="663" spans="1:65" s="13" customFormat="1" ht="11.25">
      <c r="B663" s="191"/>
      <c r="C663" s="192"/>
      <c r="D663" s="193" t="s">
        <v>146</v>
      </c>
      <c r="E663" s="194" t="s">
        <v>44</v>
      </c>
      <c r="F663" s="195" t="s">
        <v>803</v>
      </c>
      <c r="G663" s="192"/>
      <c r="H663" s="196">
        <v>2</v>
      </c>
      <c r="I663" s="197"/>
      <c r="J663" s="192"/>
      <c r="K663" s="192"/>
      <c r="L663" s="198"/>
      <c r="M663" s="199"/>
      <c r="N663" s="200"/>
      <c r="O663" s="200"/>
      <c r="P663" s="200"/>
      <c r="Q663" s="200"/>
      <c r="R663" s="200"/>
      <c r="S663" s="200"/>
      <c r="T663" s="201"/>
      <c r="AT663" s="202" t="s">
        <v>146</v>
      </c>
      <c r="AU663" s="202" t="s">
        <v>92</v>
      </c>
      <c r="AV663" s="13" t="s">
        <v>92</v>
      </c>
      <c r="AW663" s="13" t="s">
        <v>42</v>
      </c>
      <c r="AX663" s="13" t="s">
        <v>82</v>
      </c>
      <c r="AY663" s="202" t="s">
        <v>135</v>
      </c>
    </row>
    <row r="664" spans="1:65" s="13" customFormat="1" ht="11.25">
      <c r="B664" s="191"/>
      <c r="C664" s="192"/>
      <c r="D664" s="193" t="s">
        <v>146</v>
      </c>
      <c r="E664" s="194" t="s">
        <v>44</v>
      </c>
      <c r="F664" s="195" t="s">
        <v>804</v>
      </c>
      <c r="G664" s="192"/>
      <c r="H664" s="196">
        <v>80</v>
      </c>
      <c r="I664" s="197"/>
      <c r="J664" s="192"/>
      <c r="K664" s="192"/>
      <c r="L664" s="198"/>
      <c r="M664" s="199"/>
      <c r="N664" s="200"/>
      <c r="O664" s="200"/>
      <c r="P664" s="200"/>
      <c r="Q664" s="200"/>
      <c r="R664" s="200"/>
      <c r="S664" s="200"/>
      <c r="T664" s="201"/>
      <c r="AT664" s="202" t="s">
        <v>146</v>
      </c>
      <c r="AU664" s="202" t="s">
        <v>92</v>
      </c>
      <c r="AV664" s="13" t="s">
        <v>92</v>
      </c>
      <c r="AW664" s="13" t="s">
        <v>42</v>
      </c>
      <c r="AX664" s="13" t="s">
        <v>82</v>
      </c>
      <c r="AY664" s="202" t="s">
        <v>135</v>
      </c>
    </row>
    <row r="665" spans="1:65" s="14" customFormat="1" ht="11.25">
      <c r="B665" s="203"/>
      <c r="C665" s="204"/>
      <c r="D665" s="193" t="s">
        <v>146</v>
      </c>
      <c r="E665" s="205" t="s">
        <v>44</v>
      </c>
      <c r="F665" s="206" t="s">
        <v>159</v>
      </c>
      <c r="G665" s="204"/>
      <c r="H665" s="207">
        <v>153</v>
      </c>
      <c r="I665" s="208"/>
      <c r="J665" s="204"/>
      <c r="K665" s="204"/>
      <c r="L665" s="209"/>
      <c r="M665" s="210"/>
      <c r="N665" s="211"/>
      <c r="O665" s="211"/>
      <c r="P665" s="211"/>
      <c r="Q665" s="211"/>
      <c r="R665" s="211"/>
      <c r="S665" s="211"/>
      <c r="T665" s="212"/>
      <c r="AT665" s="213" t="s">
        <v>146</v>
      </c>
      <c r="AU665" s="213" t="s">
        <v>92</v>
      </c>
      <c r="AV665" s="14" t="s">
        <v>142</v>
      </c>
      <c r="AW665" s="14" t="s">
        <v>42</v>
      </c>
      <c r="AX665" s="14" t="s">
        <v>90</v>
      </c>
      <c r="AY665" s="213" t="s">
        <v>135</v>
      </c>
    </row>
    <row r="666" spans="1:65" s="2" customFormat="1" ht="24.2" customHeight="1">
      <c r="A666" s="36"/>
      <c r="B666" s="37"/>
      <c r="C666" s="172" t="s">
        <v>805</v>
      </c>
      <c r="D666" s="172" t="s">
        <v>138</v>
      </c>
      <c r="E666" s="173" t="s">
        <v>806</v>
      </c>
      <c r="F666" s="174" t="s">
        <v>807</v>
      </c>
      <c r="G666" s="175" t="s">
        <v>413</v>
      </c>
      <c r="H666" s="176">
        <v>23</v>
      </c>
      <c r="I666" s="177"/>
      <c r="J666" s="178">
        <f>ROUND(I666*H666,2)</f>
        <v>0</v>
      </c>
      <c r="K666" s="179"/>
      <c r="L666" s="41"/>
      <c r="M666" s="180" t="s">
        <v>44</v>
      </c>
      <c r="N666" s="181" t="s">
        <v>53</v>
      </c>
      <c r="O666" s="66"/>
      <c r="P666" s="182">
        <f>O666*H666</f>
        <v>0</v>
      </c>
      <c r="Q666" s="182">
        <v>0</v>
      </c>
      <c r="R666" s="182">
        <f>Q666*H666</f>
        <v>0</v>
      </c>
      <c r="S666" s="182">
        <v>0</v>
      </c>
      <c r="T666" s="183">
        <f>S666*H666</f>
        <v>0</v>
      </c>
      <c r="U666" s="36"/>
      <c r="V666" s="36"/>
      <c r="W666" s="36"/>
      <c r="X666" s="36"/>
      <c r="Y666" s="36"/>
      <c r="Z666" s="36"/>
      <c r="AA666" s="36"/>
      <c r="AB666" s="36"/>
      <c r="AC666" s="36"/>
      <c r="AD666" s="36"/>
      <c r="AE666" s="36"/>
      <c r="AR666" s="184" t="s">
        <v>346</v>
      </c>
      <c r="AT666" s="184" t="s">
        <v>138</v>
      </c>
      <c r="AU666" s="184" t="s">
        <v>92</v>
      </c>
      <c r="AY666" s="18" t="s">
        <v>135</v>
      </c>
      <c r="BE666" s="185">
        <f>IF(N666="základní",J666,0)</f>
        <v>0</v>
      </c>
      <c r="BF666" s="185">
        <f>IF(N666="snížená",J666,0)</f>
        <v>0</v>
      </c>
      <c r="BG666" s="185">
        <f>IF(N666="zákl. přenesená",J666,0)</f>
        <v>0</v>
      </c>
      <c r="BH666" s="185">
        <f>IF(N666="sníž. přenesená",J666,0)</f>
        <v>0</v>
      </c>
      <c r="BI666" s="185">
        <f>IF(N666="nulová",J666,0)</f>
        <v>0</v>
      </c>
      <c r="BJ666" s="18" t="s">
        <v>90</v>
      </c>
      <c r="BK666" s="185">
        <f>ROUND(I666*H666,2)</f>
        <v>0</v>
      </c>
      <c r="BL666" s="18" t="s">
        <v>346</v>
      </c>
      <c r="BM666" s="184" t="s">
        <v>808</v>
      </c>
    </row>
    <row r="667" spans="1:65" s="13" customFormat="1" ht="11.25">
      <c r="B667" s="191"/>
      <c r="C667" s="192"/>
      <c r="D667" s="193" t="s">
        <v>146</v>
      </c>
      <c r="E667" s="194" t="s">
        <v>44</v>
      </c>
      <c r="F667" s="195" t="s">
        <v>809</v>
      </c>
      <c r="G667" s="192"/>
      <c r="H667" s="196">
        <v>14</v>
      </c>
      <c r="I667" s="197"/>
      <c r="J667" s="192"/>
      <c r="K667" s="192"/>
      <c r="L667" s="198"/>
      <c r="M667" s="199"/>
      <c r="N667" s="200"/>
      <c r="O667" s="200"/>
      <c r="P667" s="200"/>
      <c r="Q667" s="200"/>
      <c r="R667" s="200"/>
      <c r="S667" s="200"/>
      <c r="T667" s="201"/>
      <c r="AT667" s="202" t="s">
        <v>146</v>
      </c>
      <c r="AU667" s="202" t="s">
        <v>92</v>
      </c>
      <c r="AV667" s="13" t="s">
        <v>92</v>
      </c>
      <c r="AW667" s="13" t="s">
        <v>42</v>
      </c>
      <c r="AX667" s="13" t="s">
        <v>82</v>
      </c>
      <c r="AY667" s="202" t="s">
        <v>135</v>
      </c>
    </row>
    <row r="668" spans="1:65" s="13" customFormat="1" ht="11.25">
      <c r="B668" s="191"/>
      <c r="C668" s="192"/>
      <c r="D668" s="193" t="s">
        <v>146</v>
      </c>
      <c r="E668" s="194" t="s">
        <v>44</v>
      </c>
      <c r="F668" s="195" t="s">
        <v>810</v>
      </c>
      <c r="G668" s="192"/>
      <c r="H668" s="196">
        <v>2</v>
      </c>
      <c r="I668" s="197"/>
      <c r="J668" s="192"/>
      <c r="K668" s="192"/>
      <c r="L668" s="198"/>
      <c r="M668" s="199"/>
      <c r="N668" s="200"/>
      <c r="O668" s="200"/>
      <c r="P668" s="200"/>
      <c r="Q668" s="200"/>
      <c r="R668" s="200"/>
      <c r="S668" s="200"/>
      <c r="T668" s="201"/>
      <c r="AT668" s="202" t="s">
        <v>146</v>
      </c>
      <c r="AU668" s="202" t="s">
        <v>92</v>
      </c>
      <c r="AV668" s="13" t="s">
        <v>92</v>
      </c>
      <c r="AW668" s="13" t="s">
        <v>42</v>
      </c>
      <c r="AX668" s="13" t="s">
        <v>82</v>
      </c>
      <c r="AY668" s="202" t="s">
        <v>135</v>
      </c>
    </row>
    <row r="669" spans="1:65" s="13" customFormat="1" ht="11.25">
      <c r="B669" s="191"/>
      <c r="C669" s="192"/>
      <c r="D669" s="193" t="s">
        <v>146</v>
      </c>
      <c r="E669" s="194" t="s">
        <v>44</v>
      </c>
      <c r="F669" s="195" t="s">
        <v>811</v>
      </c>
      <c r="G669" s="192"/>
      <c r="H669" s="196">
        <v>1</v>
      </c>
      <c r="I669" s="197"/>
      <c r="J669" s="192"/>
      <c r="K669" s="192"/>
      <c r="L669" s="198"/>
      <c r="M669" s="199"/>
      <c r="N669" s="200"/>
      <c r="O669" s="200"/>
      <c r="P669" s="200"/>
      <c r="Q669" s="200"/>
      <c r="R669" s="200"/>
      <c r="S669" s="200"/>
      <c r="T669" s="201"/>
      <c r="AT669" s="202" t="s">
        <v>146</v>
      </c>
      <c r="AU669" s="202" t="s">
        <v>92</v>
      </c>
      <c r="AV669" s="13" t="s">
        <v>92</v>
      </c>
      <c r="AW669" s="13" t="s">
        <v>42</v>
      </c>
      <c r="AX669" s="13" t="s">
        <v>82</v>
      </c>
      <c r="AY669" s="202" t="s">
        <v>135</v>
      </c>
    </row>
    <row r="670" spans="1:65" s="13" customFormat="1" ht="11.25">
      <c r="B670" s="191"/>
      <c r="C670" s="192"/>
      <c r="D670" s="193" t="s">
        <v>146</v>
      </c>
      <c r="E670" s="194" t="s">
        <v>44</v>
      </c>
      <c r="F670" s="195" t="s">
        <v>799</v>
      </c>
      <c r="G670" s="192"/>
      <c r="H670" s="196">
        <v>3</v>
      </c>
      <c r="I670" s="197"/>
      <c r="J670" s="192"/>
      <c r="K670" s="192"/>
      <c r="L670" s="198"/>
      <c r="M670" s="199"/>
      <c r="N670" s="200"/>
      <c r="O670" s="200"/>
      <c r="P670" s="200"/>
      <c r="Q670" s="200"/>
      <c r="R670" s="200"/>
      <c r="S670" s="200"/>
      <c r="T670" s="201"/>
      <c r="AT670" s="202" t="s">
        <v>146</v>
      </c>
      <c r="AU670" s="202" t="s">
        <v>92</v>
      </c>
      <c r="AV670" s="13" t="s">
        <v>92</v>
      </c>
      <c r="AW670" s="13" t="s">
        <v>42</v>
      </c>
      <c r="AX670" s="13" t="s">
        <v>82</v>
      </c>
      <c r="AY670" s="202" t="s">
        <v>135</v>
      </c>
    </row>
    <row r="671" spans="1:65" s="13" customFormat="1" ht="11.25">
      <c r="B671" s="191"/>
      <c r="C671" s="192"/>
      <c r="D671" s="193" t="s">
        <v>146</v>
      </c>
      <c r="E671" s="194" t="s">
        <v>44</v>
      </c>
      <c r="F671" s="195" t="s">
        <v>812</v>
      </c>
      <c r="G671" s="192"/>
      <c r="H671" s="196">
        <v>2</v>
      </c>
      <c r="I671" s="197"/>
      <c r="J671" s="192"/>
      <c r="K671" s="192"/>
      <c r="L671" s="198"/>
      <c r="M671" s="199"/>
      <c r="N671" s="200"/>
      <c r="O671" s="200"/>
      <c r="P671" s="200"/>
      <c r="Q671" s="200"/>
      <c r="R671" s="200"/>
      <c r="S671" s="200"/>
      <c r="T671" s="201"/>
      <c r="AT671" s="202" t="s">
        <v>146</v>
      </c>
      <c r="AU671" s="202" t="s">
        <v>92</v>
      </c>
      <c r="AV671" s="13" t="s">
        <v>92</v>
      </c>
      <c r="AW671" s="13" t="s">
        <v>42</v>
      </c>
      <c r="AX671" s="13" t="s">
        <v>82</v>
      </c>
      <c r="AY671" s="202" t="s">
        <v>135</v>
      </c>
    </row>
    <row r="672" spans="1:65" s="13" customFormat="1" ht="11.25">
      <c r="B672" s="191"/>
      <c r="C672" s="192"/>
      <c r="D672" s="193" t="s">
        <v>146</v>
      </c>
      <c r="E672" s="194" t="s">
        <v>44</v>
      </c>
      <c r="F672" s="195" t="s">
        <v>813</v>
      </c>
      <c r="G672" s="192"/>
      <c r="H672" s="196">
        <v>1</v>
      </c>
      <c r="I672" s="197"/>
      <c r="J672" s="192"/>
      <c r="K672" s="192"/>
      <c r="L672" s="198"/>
      <c r="M672" s="199"/>
      <c r="N672" s="200"/>
      <c r="O672" s="200"/>
      <c r="P672" s="200"/>
      <c r="Q672" s="200"/>
      <c r="R672" s="200"/>
      <c r="S672" s="200"/>
      <c r="T672" s="201"/>
      <c r="AT672" s="202" t="s">
        <v>146</v>
      </c>
      <c r="AU672" s="202" t="s">
        <v>92</v>
      </c>
      <c r="AV672" s="13" t="s">
        <v>92</v>
      </c>
      <c r="AW672" s="13" t="s">
        <v>42</v>
      </c>
      <c r="AX672" s="13" t="s">
        <v>82</v>
      </c>
      <c r="AY672" s="202" t="s">
        <v>135</v>
      </c>
    </row>
    <row r="673" spans="1:65" s="14" customFormat="1" ht="11.25">
      <c r="B673" s="203"/>
      <c r="C673" s="204"/>
      <c r="D673" s="193" t="s">
        <v>146</v>
      </c>
      <c r="E673" s="205" t="s">
        <v>44</v>
      </c>
      <c r="F673" s="206" t="s">
        <v>159</v>
      </c>
      <c r="G673" s="204"/>
      <c r="H673" s="207">
        <v>23</v>
      </c>
      <c r="I673" s="208"/>
      <c r="J673" s="204"/>
      <c r="K673" s="204"/>
      <c r="L673" s="209"/>
      <c r="M673" s="210"/>
      <c r="N673" s="211"/>
      <c r="O673" s="211"/>
      <c r="P673" s="211"/>
      <c r="Q673" s="211"/>
      <c r="R673" s="211"/>
      <c r="S673" s="211"/>
      <c r="T673" s="212"/>
      <c r="AT673" s="213" t="s">
        <v>146</v>
      </c>
      <c r="AU673" s="213" t="s">
        <v>92</v>
      </c>
      <c r="AV673" s="14" t="s">
        <v>142</v>
      </c>
      <c r="AW673" s="14" t="s">
        <v>42</v>
      </c>
      <c r="AX673" s="14" t="s">
        <v>90</v>
      </c>
      <c r="AY673" s="213" t="s">
        <v>135</v>
      </c>
    </row>
    <row r="674" spans="1:65" s="2" customFormat="1" ht="24.2" customHeight="1">
      <c r="A674" s="36"/>
      <c r="B674" s="37"/>
      <c r="C674" s="172" t="s">
        <v>814</v>
      </c>
      <c r="D674" s="172" t="s">
        <v>138</v>
      </c>
      <c r="E674" s="173" t="s">
        <v>815</v>
      </c>
      <c r="F674" s="174" t="s">
        <v>816</v>
      </c>
      <c r="G674" s="175" t="s">
        <v>645</v>
      </c>
      <c r="H674" s="176">
        <v>1</v>
      </c>
      <c r="I674" s="177"/>
      <c r="J674" s="178">
        <f>ROUND(I674*H674,2)</f>
        <v>0</v>
      </c>
      <c r="K674" s="179"/>
      <c r="L674" s="41"/>
      <c r="M674" s="180" t="s">
        <v>44</v>
      </c>
      <c r="N674" s="181" t="s">
        <v>53</v>
      </c>
      <c r="O674" s="66"/>
      <c r="P674" s="182">
        <f>O674*H674</f>
        <v>0</v>
      </c>
      <c r="Q674" s="182">
        <v>0</v>
      </c>
      <c r="R674" s="182">
        <f>Q674*H674</f>
        <v>0</v>
      </c>
      <c r="S674" s="182">
        <v>0</v>
      </c>
      <c r="T674" s="183">
        <f>S674*H674</f>
        <v>0</v>
      </c>
      <c r="U674" s="36"/>
      <c r="V674" s="36"/>
      <c r="W674" s="36"/>
      <c r="X674" s="36"/>
      <c r="Y674" s="36"/>
      <c r="Z674" s="36"/>
      <c r="AA674" s="36"/>
      <c r="AB674" s="36"/>
      <c r="AC674" s="36"/>
      <c r="AD674" s="36"/>
      <c r="AE674" s="36"/>
      <c r="AR674" s="184" t="s">
        <v>346</v>
      </c>
      <c r="AT674" s="184" t="s">
        <v>138</v>
      </c>
      <c r="AU674" s="184" t="s">
        <v>92</v>
      </c>
      <c r="AY674" s="18" t="s">
        <v>135</v>
      </c>
      <c r="BE674" s="185">
        <f>IF(N674="základní",J674,0)</f>
        <v>0</v>
      </c>
      <c r="BF674" s="185">
        <f>IF(N674="snížená",J674,0)</f>
        <v>0</v>
      </c>
      <c r="BG674" s="185">
        <f>IF(N674="zákl. přenesená",J674,0)</f>
        <v>0</v>
      </c>
      <c r="BH674" s="185">
        <f>IF(N674="sníž. přenesená",J674,0)</f>
        <v>0</v>
      </c>
      <c r="BI674" s="185">
        <f>IF(N674="nulová",J674,0)</f>
        <v>0</v>
      </c>
      <c r="BJ674" s="18" t="s">
        <v>90</v>
      </c>
      <c r="BK674" s="185">
        <f>ROUND(I674*H674,2)</f>
        <v>0</v>
      </c>
      <c r="BL674" s="18" t="s">
        <v>346</v>
      </c>
      <c r="BM674" s="184" t="s">
        <v>817</v>
      </c>
    </row>
    <row r="675" spans="1:65" s="2" customFormat="1" ht="24.2" customHeight="1">
      <c r="A675" s="36"/>
      <c r="B675" s="37"/>
      <c r="C675" s="172" t="s">
        <v>818</v>
      </c>
      <c r="D675" s="172" t="s">
        <v>138</v>
      </c>
      <c r="E675" s="173" t="s">
        <v>819</v>
      </c>
      <c r="F675" s="174" t="s">
        <v>820</v>
      </c>
      <c r="G675" s="175" t="s">
        <v>645</v>
      </c>
      <c r="H675" s="176">
        <v>1</v>
      </c>
      <c r="I675" s="177"/>
      <c r="J675" s="178">
        <f>ROUND(I675*H675,2)</f>
        <v>0</v>
      </c>
      <c r="K675" s="179"/>
      <c r="L675" s="41"/>
      <c r="M675" s="180" t="s">
        <v>44</v>
      </c>
      <c r="N675" s="181" t="s">
        <v>53</v>
      </c>
      <c r="O675" s="66"/>
      <c r="P675" s="182">
        <f>O675*H675</f>
        <v>0</v>
      </c>
      <c r="Q675" s="182">
        <v>0</v>
      </c>
      <c r="R675" s="182">
        <f>Q675*H675</f>
        <v>0</v>
      </c>
      <c r="S675" s="182">
        <v>0</v>
      </c>
      <c r="T675" s="183">
        <f>S675*H675</f>
        <v>0</v>
      </c>
      <c r="U675" s="36"/>
      <c r="V675" s="36"/>
      <c r="W675" s="36"/>
      <c r="X675" s="36"/>
      <c r="Y675" s="36"/>
      <c r="Z675" s="36"/>
      <c r="AA675" s="36"/>
      <c r="AB675" s="36"/>
      <c r="AC675" s="36"/>
      <c r="AD675" s="36"/>
      <c r="AE675" s="36"/>
      <c r="AR675" s="184" t="s">
        <v>346</v>
      </c>
      <c r="AT675" s="184" t="s">
        <v>138</v>
      </c>
      <c r="AU675" s="184" t="s">
        <v>92</v>
      </c>
      <c r="AY675" s="18" t="s">
        <v>135</v>
      </c>
      <c r="BE675" s="185">
        <f>IF(N675="základní",J675,0)</f>
        <v>0</v>
      </c>
      <c r="BF675" s="185">
        <f>IF(N675="snížená",J675,0)</f>
        <v>0</v>
      </c>
      <c r="BG675" s="185">
        <f>IF(N675="zákl. přenesená",J675,0)</f>
        <v>0</v>
      </c>
      <c r="BH675" s="185">
        <f>IF(N675="sníž. přenesená",J675,0)</f>
        <v>0</v>
      </c>
      <c r="BI675" s="185">
        <f>IF(N675="nulová",J675,0)</f>
        <v>0</v>
      </c>
      <c r="BJ675" s="18" t="s">
        <v>90</v>
      </c>
      <c r="BK675" s="185">
        <f>ROUND(I675*H675,2)</f>
        <v>0</v>
      </c>
      <c r="BL675" s="18" t="s">
        <v>346</v>
      </c>
      <c r="BM675" s="184" t="s">
        <v>821</v>
      </c>
    </row>
    <row r="676" spans="1:65" s="2" customFormat="1" ht="21.75" customHeight="1">
      <c r="A676" s="36"/>
      <c r="B676" s="37"/>
      <c r="C676" s="172" t="s">
        <v>822</v>
      </c>
      <c r="D676" s="172" t="s">
        <v>138</v>
      </c>
      <c r="E676" s="173" t="s">
        <v>823</v>
      </c>
      <c r="F676" s="174" t="s">
        <v>824</v>
      </c>
      <c r="G676" s="175" t="s">
        <v>515</v>
      </c>
      <c r="H676" s="176">
        <v>150</v>
      </c>
      <c r="I676" s="177"/>
      <c r="J676" s="178">
        <f>ROUND(I676*H676,2)</f>
        <v>0</v>
      </c>
      <c r="K676" s="179"/>
      <c r="L676" s="41"/>
      <c r="M676" s="180" t="s">
        <v>44</v>
      </c>
      <c r="N676" s="181" t="s">
        <v>53</v>
      </c>
      <c r="O676" s="66"/>
      <c r="P676" s="182">
        <f>O676*H676</f>
        <v>0</v>
      </c>
      <c r="Q676" s="182">
        <v>0</v>
      </c>
      <c r="R676" s="182">
        <f>Q676*H676</f>
        <v>0</v>
      </c>
      <c r="S676" s="182">
        <v>0</v>
      </c>
      <c r="T676" s="183">
        <f>S676*H676</f>
        <v>0</v>
      </c>
      <c r="U676" s="36"/>
      <c r="V676" s="36"/>
      <c r="W676" s="36"/>
      <c r="X676" s="36"/>
      <c r="Y676" s="36"/>
      <c r="Z676" s="36"/>
      <c r="AA676" s="36"/>
      <c r="AB676" s="36"/>
      <c r="AC676" s="36"/>
      <c r="AD676" s="36"/>
      <c r="AE676" s="36"/>
      <c r="AR676" s="184" t="s">
        <v>346</v>
      </c>
      <c r="AT676" s="184" t="s">
        <v>138</v>
      </c>
      <c r="AU676" s="184" t="s">
        <v>92</v>
      </c>
      <c r="AY676" s="18" t="s">
        <v>135</v>
      </c>
      <c r="BE676" s="185">
        <f>IF(N676="základní",J676,0)</f>
        <v>0</v>
      </c>
      <c r="BF676" s="185">
        <f>IF(N676="snížená",J676,0)</f>
        <v>0</v>
      </c>
      <c r="BG676" s="185">
        <f>IF(N676="zákl. přenesená",J676,0)</f>
        <v>0</v>
      </c>
      <c r="BH676" s="185">
        <f>IF(N676="sníž. přenesená",J676,0)</f>
        <v>0</v>
      </c>
      <c r="BI676" s="185">
        <f>IF(N676="nulová",J676,0)</f>
        <v>0</v>
      </c>
      <c r="BJ676" s="18" t="s">
        <v>90</v>
      </c>
      <c r="BK676" s="185">
        <f>ROUND(I676*H676,2)</f>
        <v>0</v>
      </c>
      <c r="BL676" s="18" t="s">
        <v>346</v>
      </c>
      <c r="BM676" s="184" t="s">
        <v>825</v>
      </c>
    </row>
    <row r="677" spans="1:65" s="13" customFormat="1" ht="11.25">
      <c r="B677" s="191"/>
      <c r="C677" s="192"/>
      <c r="D677" s="193" t="s">
        <v>146</v>
      </c>
      <c r="E677" s="194" t="s">
        <v>44</v>
      </c>
      <c r="F677" s="195" t="s">
        <v>826</v>
      </c>
      <c r="G677" s="192"/>
      <c r="H677" s="196">
        <v>150</v>
      </c>
      <c r="I677" s="197"/>
      <c r="J677" s="192"/>
      <c r="K677" s="192"/>
      <c r="L677" s="198"/>
      <c r="M677" s="199"/>
      <c r="N677" s="200"/>
      <c r="O677" s="200"/>
      <c r="P677" s="200"/>
      <c r="Q677" s="200"/>
      <c r="R677" s="200"/>
      <c r="S677" s="200"/>
      <c r="T677" s="201"/>
      <c r="AT677" s="202" t="s">
        <v>146</v>
      </c>
      <c r="AU677" s="202" t="s">
        <v>92</v>
      </c>
      <c r="AV677" s="13" t="s">
        <v>92</v>
      </c>
      <c r="AW677" s="13" t="s">
        <v>42</v>
      </c>
      <c r="AX677" s="13" t="s">
        <v>90</v>
      </c>
      <c r="AY677" s="202" t="s">
        <v>135</v>
      </c>
    </row>
    <row r="678" spans="1:65" s="2" customFormat="1" ht="24.2" customHeight="1">
      <c r="A678" s="36"/>
      <c r="B678" s="37"/>
      <c r="C678" s="172" t="s">
        <v>827</v>
      </c>
      <c r="D678" s="172" t="s">
        <v>138</v>
      </c>
      <c r="E678" s="173" t="s">
        <v>828</v>
      </c>
      <c r="F678" s="174" t="s">
        <v>829</v>
      </c>
      <c r="G678" s="175" t="s">
        <v>515</v>
      </c>
      <c r="H678" s="176">
        <v>640</v>
      </c>
      <c r="I678" s="177"/>
      <c r="J678" s="178">
        <f>ROUND(I678*H678,2)</f>
        <v>0</v>
      </c>
      <c r="K678" s="179"/>
      <c r="L678" s="41"/>
      <c r="M678" s="180" t="s">
        <v>44</v>
      </c>
      <c r="N678" s="181" t="s">
        <v>53</v>
      </c>
      <c r="O678" s="66"/>
      <c r="P678" s="182">
        <f>O678*H678</f>
        <v>0</v>
      </c>
      <c r="Q678" s="182">
        <v>0</v>
      </c>
      <c r="R678" s="182">
        <f>Q678*H678</f>
        <v>0</v>
      </c>
      <c r="S678" s="182">
        <v>0</v>
      </c>
      <c r="T678" s="183">
        <f>S678*H678</f>
        <v>0</v>
      </c>
      <c r="U678" s="36"/>
      <c r="V678" s="36"/>
      <c r="W678" s="36"/>
      <c r="X678" s="36"/>
      <c r="Y678" s="36"/>
      <c r="Z678" s="36"/>
      <c r="AA678" s="36"/>
      <c r="AB678" s="36"/>
      <c r="AC678" s="36"/>
      <c r="AD678" s="36"/>
      <c r="AE678" s="36"/>
      <c r="AR678" s="184" t="s">
        <v>346</v>
      </c>
      <c r="AT678" s="184" t="s">
        <v>138</v>
      </c>
      <c r="AU678" s="184" t="s">
        <v>92</v>
      </c>
      <c r="AY678" s="18" t="s">
        <v>135</v>
      </c>
      <c r="BE678" s="185">
        <f>IF(N678="základní",J678,0)</f>
        <v>0</v>
      </c>
      <c r="BF678" s="185">
        <f>IF(N678="snížená",J678,0)</f>
        <v>0</v>
      </c>
      <c r="BG678" s="185">
        <f>IF(N678="zákl. přenesená",J678,0)</f>
        <v>0</v>
      </c>
      <c r="BH678" s="185">
        <f>IF(N678="sníž. přenesená",J678,0)</f>
        <v>0</v>
      </c>
      <c r="BI678" s="185">
        <f>IF(N678="nulová",J678,0)</f>
        <v>0</v>
      </c>
      <c r="BJ678" s="18" t="s">
        <v>90</v>
      </c>
      <c r="BK678" s="185">
        <f>ROUND(I678*H678,2)</f>
        <v>0</v>
      </c>
      <c r="BL678" s="18" t="s">
        <v>346</v>
      </c>
      <c r="BM678" s="184" t="s">
        <v>830</v>
      </c>
    </row>
    <row r="679" spans="1:65" s="13" customFormat="1" ht="11.25">
      <c r="B679" s="191"/>
      <c r="C679" s="192"/>
      <c r="D679" s="193" t="s">
        <v>146</v>
      </c>
      <c r="E679" s="194" t="s">
        <v>44</v>
      </c>
      <c r="F679" s="195" t="s">
        <v>831</v>
      </c>
      <c r="G679" s="192"/>
      <c r="H679" s="196">
        <v>640</v>
      </c>
      <c r="I679" s="197"/>
      <c r="J679" s="192"/>
      <c r="K679" s="192"/>
      <c r="L679" s="198"/>
      <c r="M679" s="199"/>
      <c r="N679" s="200"/>
      <c r="O679" s="200"/>
      <c r="P679" s="200"/>
      <c r="Q679" s="200"/>
      <c r="R679" s="200"/>
      <c r="S679" s="200"/>
      <c r="T679" s="201"/>
      <c r="AT679" s="202" t="s">
        <v>146</v>
      </c>
      <c r="AU679" s="202" t="s">
        <v>92</v>
      </c>
      <c r="AV679" s="13" t="s">
        <v>92</v>
      </c>
      <c r="AW679" s="13" t="s">
        <v>42</v>
      </c>
      <c r="AX679" s="13" t="s">
        <v>82</v>
      </c>
      <c r="AY679" s="202" t="s">
        <v>135</v>
      </c>
    </row>
    <row r="680" spans="1:65" s="14" customFormat="1" ht="11.25">
      <c r="B680" s="203"/>
      <c r="C680" s="204"/>
      <c r="D680" s="193" t="s">
        <v>146</v>
      </c>
      <c r="E680" s="205" t="s">
        <v>44</v>
      </c>
      <c r="F680" s="206" t="s">
        <v>159</v>
      </c>
      <c r="G680" s="204"/>
      <c r="H680" s="207">
        <v>640</v>
      </c>
      <c r="I680" s="208"/>
      <c r="J680" s="204"/>
      <c r="K680" s="204"/>
      <c r="L680" s="209"/>
      <c r="M680" s="210"/>
      <c r="N680" s="211"/>
      <c r="O680" s="211"/>
      <c r="P680" s="211"/>
      <c r="Q680" s="211"/>
      <c r="R680" s="211"/>
      <c r="S680" s="211"/>
      <c r="T680" s="212"/>
      <c r="AT680" s="213" t="s">
        <v>146</v>
      </c>
      <c r="AU680" s="213" t="s">
        <v>92</v>
      </c>
      <c r="AV680" s="14" t="s">
        <v>142</v>
      </c>
      <c r="AW680" s="14" t="s">
        <v>42</v>
      </c>
      <c r="AX680" s="14" t="s">
        <v>90</v>
      </c>
      <c r="AY680" s="213" t="s">
        <v>135</v>
      </c>
    </row>
    <row r="681" spans="1:65" s="2" customFormat="1" ht="24.2" customHeight="1">
      <c r="A681" s="36"/>
      <c r="B681" s="37"/>
      <c r="C681" s="172" t="s">
        <v>832</v>
      </c>
      <c r="D681" s="172" t="s">
        <v>138</v>
      </c>
      <c r="E681" s="173" t="s">
        <v>833</v>
      </c>
      <c r="F681" s="174" t="s">
        <v>834</v>
      </c>
      <c r="G681" s="175" t="s">
        <v>141</v>
      </c>
      <c r="H681" s="176">
        <v>1</v>
      </c>
      <c r="I681" s="177"/>
      <c r="J681" s="178">
        <f>ROUND(I681*H681,2)</f>
        <v>0</v>
      </c>
      <c r="K681" s="179"/>
      <c r="L681" s="41"/>
      <c r="M681" s="180" t="s">
        <v>44</v>
      </c>
      <c r="N681" s="181" t="s">
        <v>53</v>
      </c>
      <c r="O681" s="66"/>
      <c r="P681" s="182">
        <f>O681*H681</f>
        <v>0</v>
      </c>
      <c r="Q681" s="182">
        <v>0</v>
      </c>
      <c r="R681" s="182">
        <f>Q681*H681</f>
        <v>0</v>
      </c>
      <c r="S681" s="182">
        <v>0</v>
      </c>
      <c r="T681" s="183">
        <f>S681*H681</f>
        <v>0</v>
      </c>
      <c r="U681" s="36"/>
      <c r="V681" s="36"/>
      <c r="W681" s="36"/>
      <c r="X681" s="36"/>
      <c r="Y681" s="36"/>
      <c r="Z681" s="36"/>
      <c r="AA681" s="36"/>
      <c r="AB681" s="36"/>
      <c r="AC681" s="36"/>
      <c r="AD681" s="36"/>
      <c r="AE681" s="36"/>
      <c r="AR681" s="184" t="s">
        <v>346</v>
      </c>
      <c r="AT681" s="184" t="s">
        <v>138</v>
      </c>
      <c r="AU681" s="184" t="s">
        <v>92</v>
      </c>
      <c r="AY681" s="18" t="s">
        <v>135</v>
      </c>
      <c r="BE681" s="185">
        <f>IF(N681="základní",J681,0)</f>
        <v>0</v>
      </c>
      <c r="BF681" s="185">
        <f>IF(N681="snížená",J681,0)</f>
        <v>0</v>
      </c>
      <c r="BG681" s="185">
        <f>IF(N681="zákl. přenesená",J681,0)</f>
        <v>0</v>
      </c>
      <c r="BH681" s="185">
        <f>IF(N681="sníž. přenesená",J681,0)</f>
        <v>0</v>
      </c>
      <c r="BI681" s="185">
        <f>IF(N681="nulová",J681,0)</f>
        <v>0</v>
      </c>
      <c r="BJ681" s="18" t="s">
        <v>90</v>
      </c>
      <c r="BK681" s="185">
        <f>ROUND(I681*H681,2)</f>
        <v>0</v>
      </c>
      <c r="BL681" s="18" t="s">
        <v>346</v>
      </c>
      <c r="BM681" s="184" t="s">
        <v>835</v>
      </c>
    </row>
    <row r="682" spans="1:65" s="12" customFormat="1" ht="22.9" customHeight="1">
      <c r="B682" s="156"/>
      <c r="C682" s="157"/>
      <c r="D682" s="158" t="s">
        <v>81</v>
      </c>
      <c r="E682" s="170" t="s">
        <v>836</v>
      </c>
      <c r="F682" s="170" t="s">
        <v>837</v>
      </c>
      <c r="G682" s="157"/>
      <c r="H682" s="157"/>
      <c r="I682" s="160"/>
      <c r="J682" s="171">
        <f>BK682</f>
        <v>0</v>
      </c>
      <c r="K682" s="157"/>
      <c r="L682" s="162"/>
      <c r="M682" s="163"/>
      <c r="N682" s="164"/>
      <c r="O682" s="164"/>
      <c r="P682" s="165">
        <f>SUM(P683:P744)</f>
        <v>0</v>
      </c>
      <c r="Q682" s="164"/>
      <c r="R682" s="165">
        <f>SUM(R683:R744)</f>
        <v>0</v>
      </c>
      <c r="S682" s="164"/>
      <c r="T682" s="166">
        <f>SUM(T683:T744)</f>
        <v>0</v>
      </c>
      <c r="AR682" s="167" t="s">
        <v>92</v>
      </c>
      <c r="AT682" s="168" t="s">
        <v>81</v>
      </c>
      <c r="AU682" s="168" t="s">
        <v>90</v>
      </c>
      <c r="AY682" s="167" t="s">
        <v>135</v>
      </c>
      <c r="BK682" s="169">
        <f>SUM(BK683:BK744)</f>
        <v>0</v>
      </c>
    </row>
    <row r="683" spans="1:65" s="2" customFormat="1" ht="24.2" customHeight="1">
      <c r="A683" s="36"/>
      <c r="B683" s="37"/>
      <c r="C683" s="172" t="s">
        <v>838</v>
      </c>
      <c r="D683" s="172" t="s">
        <v>138</v>
      </c>
      <c r="E683" s="173" t="s">
        <v>839</v>
      </c>
      <c r="F683" s="174" t="s">
        <v>840</v>
      </c>
      <c r="G683" s="175" t="s">
        <v>515</v>
      </c>
      <c r="H683" s="176">
        <v>1430</v>
      </c>
      <c r="I683" s="177"/>
      <c r="J683" s="178">
        <f>ROUND(I683*H683,2)</f>
        <v>0</v>
      </c>
      <c r="K683" s="179"/>
      <c r="L683" s="41"/>
      <c r="M683" s="180" t="s">
        <v>44</v>
      </c>
      <c r="N683" s="181" t="s">
        <v>53</v>
      </c>
      <c r="O683" s="66"/>
      <c r="P683" s="182">
        <f>O683*H683</f>
        <v>0</v>
      </c>
      <c r="Q683" s="182">
        <v>0</v>
      </c>
      <c r="R683" s="182">
        <f>Q683*H683</f>
        <v>0</v>
      </c>
      <c r="S683" s="182">
        <v>0</v>
      </c>
      <c r="T683" s="183">
        <f>S683*H683</f>
        <v>0</v>
      </c>
      <c r="U683" s="36"/>
      <c r="V683" s="36"/>
      <c r="W683" s="36"/>
      <c r="X683" s="36"/>
      <c r="Y683" s="36"/>
      <c r="Z683" s="36"/>
      <c r="AA683" s="36"/>
      <c r="AB683" s="36"/>
      <c r="AC683" s="36"/>
      <c r="AD683" s="36"/>
      <c r="AE683" s="36"/>
      <c r="AR683" s="184" t="s">
        <v>346</v>
      </c>
      <c r="AT683" s="184" t="s">
        <v>138</v>
      </c>
      <c r="AU683" s="184" t="s">
        <v>92</v>
      </c>
      <c r="AY683" s="18" t="s">
        <v>135</v>
      </c>
      <c r="BE683" s="185">
        <f>IF(N683="základní",J683,0)</f>
        <v>0</v>
      </c>
      <c r="BF683" s="185">
        <f>IF(N683="snížená",J683,0)</f>
        <v>0</v>
      </c>
      <c r="BG683" s="185">
        <f>IF(N683="zákl. přenesená",J683,0)</f>
        <v>0</v>
      </c>
      <c r="BH683" s="185">
        <f>IF(N683="sníž. přenesená",J683,0)</f>
        <v>0</v>
      </c>
      <c r="BI683" s="185">
        <f>IF(N683="nulová",J683,0)</f>
        <v>0</v>
      </c>
      <c r="BJ683" s="18" t="s">
        <v>90</v>
      </c>
      <c r="BK683" s="185">
        <f>ROUND(I683*H683,2)</f>
        <v>0</v>
      </c>
      <c r="BL683" s="18" t="s">
        <v>346</v>
      </c>
      <c r="BM683" s="184" t="s">
        <v>841</v>
      </c>
    </row>
    <row r="684" spans="1:65" s="13" customFormat="1" ht="11.25">
      <c r="B684" s="191"/>
      <c r="C684" s="192"/>
      <c r="D684" s="193" t="s">
        <v>146</v>
      </c>
      <c r="E684" s="194" t="s">
        <v>44</v>
      </c>
      <c r="F684" s="195" t="s">
        <v>842</v>
      </c>
      <c r="G684" s="192"/>
      <c r="H684" s="196">
        <v>180</v>
      </c>
      <c r="I684" s="197"/>
      <c r="J684" s="192"/>
      <c r="K684" s="192"/>
      <c r="L684" s="198"/>
      <c r="M684" s="199"/>
      <c r="N684" s="200"/>
      <c r="O684" s="200"/>
      <c r="P684" s="200"/>
      <c r="Q684" s="200"/>
      <c r="R684" s="200"/>
      <c r="S684" s="200"/>
      <c r="T684" s="201"/>
      <c r="AT684" s="202" t="s">
        <v>146</v>
      </c>
      <c r="AU684" s="202" t="s">
        <v>92</v>
      </c>
      <c r="AV684" s="13" t="s">
        <v>92</v>
      </c>
      <c r="AW684" s="13" t="s">
        <v>42</v>
      </c>
      <c r="AX684" s="13" t="s">
        <v>82</v>
      </c>
      <c r="AY684" s="202" t="s">
        <v>135</v>
      </c>
    </row>
    <row r="685" spans="1:65" s="13" customFormat="1" ht="11.25">
      <c r="B685" s="191"/>
      <c r="C685" s="192"/>
      <c r="D685" s="193" t="s">
        <v>146</v>
      </c>
      <c r="E685" s="194" t="s">
        <v>44</v>
      </c>
      <c r="F685" s="195" t="s">
        <v>843</v>
      </c>
      <c r="G685" s="192"/>
      <c r="H685" s="196">
        <v>100</v>
      </c>
      <c r="I685" s="197"/>
      <c r="J685" s="192"/>
      <c r="K685" s="192"/>
      <c r="L685" s="198"/>
      <c r="M685" s="199"/>
      <c r="N685" s="200"/>
      <c r="O685" s="200"/>
      <c r="P685" s="200"/>
      <c r="Q685" s="200"/>
      <c r="R685" s="200"/>
      <c r="S685" s="200"/>
      <c r="T685" s="201"/>
      <c r="AT685" s="202" t="s">
        <v>146</v>
      </c>
      <c r="AU685" s="202" t="s">
        <v>92</v>
      </c>
      <c r="AV685" s="13" t="s">
        <v>92</v>
      </c>
      <c r="AW685" s="13" t="s">
        <v>42</v>
      </c>
      <c r="AX685" s="13" t="s">
        <v>82</v>
      </c>
      <c r="AY685" s="202" t="s">
        <v>135</v>
      </c>
    </row>
    <row r="686" spans="1:65" s="13" customFormat="1" ht="11.25">
      <c r="B686" s="191"/>
      <c r="C686" s="192"/>
      <c r="D686" s="193" t="s">
        <v>146</v>
      </c>
      <c r="E686" s="194" t="s">
        <v>44</v>
      </c>
      <c r="F686" s="195" t="s">
        <v>844</v>
      </c>
      <c r="G686" s="192"/>
      <c r="H686" s="196">
        <v>700</v>
      </c>
      <c r="I686" s="197"/>
      <c r="J686" s="192"/>
      <c r="K686" s="192"/>
      <c r="L686" s="198"/>
      <c r="M686" s="199"/>
      <c r="N686" s="200"/>
      <c r="O686" s="200"/>
      <c r="P686" s="200"/>
      <c r="Q686" s="200"/>
      <c r="R686" s="200"/>
      <c r="S686" s="200"/>
      <c r="T686" s="201"/>
      <c r="AT686" s="202" t="s">
        <v>146</v>
      </c>
      <c r="AU686" s="202" t="s">
        <v>92</v>
      </c>
      <c r="AV686" s="13" t="s">
        <v>92</v>
      </c>
      <c r="AW686" s="13" t="s">
        <v>42</v>
      </c>
      <c r="AX686" s="13" t="s">
        <v>82</v>
      </c>
      <c r="AY686" s="202" t="s">
        <v>135</v>
      </c>
    </row>
    <row r="687" spans="1:65" s="13" customFormat="1" ht="11.25">
      <c r="B687" s="191"/>
      <c r="C687" s="192"/>
      <c r="D687" s="193" t="s">
        <v>146</v>
      </c>
      <c r="E687" s="194" t="s">
        <v>44</v>
      </c>
      <c r="F687" s="195" t="s">
        <v>845</v>
      </c>
      <c r="G687" s="192"/>
      <c r="H687" s="196">
        <v>70</v>
      </c>
      <c r="I687" s="197"/>
      <c r="J687" s="192"/>
      <c r="K687" s="192"/>
      <c r="L687" s="198"/>
      <c r="M687" s="199"/>
      <c r="N687" s="200"/>
      <c r="O687" s="200"/>
      <c r="P687" s="200"/>
      <c r="Q687" s="200"/>
      <c r="R687" s="200"/>
      <c r="S687" s="200"/>
      <c r="T687" s="201"/>
      <c r="AT687" s="202" t="s">
        <v>146</v>
      </c>
      <c r="AU687" s="202" t="s">
        <v>92</v>
      </c>
      <c r="AV687" s="13" t="s">
        <v>92</v>
      </c>
      <c r="AW687" s="13" t="s">
        <v>42</v>
      </c>
      <c r="AX687" s="13" t="s">
        <v>82</v>
      </c>
      <c r="AY687" s="202" t="s">
        <v>135</v>
      </c>
    </row>
    <row r="688" spans="1:65" s="13" customFormat="1" ht="11.25">
      <c r="B688" s="191"/>
      <c r="C688" s="192"/>
      <c r="D688" s="193" t="s">
        <v>146</v>
      </c>
      <c r="E688" s="194" t="s">
        <v>44</v>
      </c>
      <c r="F688" s="195" t="s">
        <v>846</v>
      </c>
      <c r="G688" s="192"/>
      <c r="H688" s="196">
        <v>90</v>
      </c>
      <c r="I688" s="197"/>
      <c r="J688" s="192"/>
      <c r="K688" s="192"/>
      <c r="L688" s="198"/>
      <c r="M688" s="199"/>
      <c r="N688" s="200"/>
      <c r="O688" s="200"/>
      <c r="P688" s="200"/>
      <c r="Q688" s="200"/>
      <c r="R688" s="200"/>
      <c r="S688" s="200"/>
      <c r="T688" s="201"/>
      <c r="AT688" s="202" t="s">
        <v>146</v>
      </c>
      <c r="AU688" s="202" t="s">
        <v>92</v>
      </c>
      <c r="AV688" s="13" t="s">
        <v>92</v>
      </c>
      <c r="AW688" s="13" t="s">
        <v>42</v>
      </c>
      <c r="AX688" s="13" t="s">
        <v>82</v>
      </c>
      <c r="AY688" s="202" t="s">
        <v>135</v>
      </c>
    </row>
    <row r="689" spans="1:65" s="13" customFormat="1" ht="11.25">
      <c r="B689" s="191"/>
      <c r="C689" s="192"/>
      <c r="D689" s="193" t="s">
        <v>146</v>
      </c>
      <c r="E689" s="194" t="s">
        <v>44</v>
      </c>
      <c r="F689" s="195" t="s">
        <v>847</v>
      </c>
      <c r="G689" s="192"/>
      <c r="H689" s="196">
        <v>50</v>
      </c>
      <c r="I689" s="197"/>
      <c r="J689" s="192"/>
      <c r="K689" s="192"/>
      <c r="L689" s="198"/>
      <c r="M689" s="199"/>
      <c r="N689" s="200"/>
      <c r="O689" s="200"/>
      <c r="P689" s="200"/>
      <c r="Q689" s="200"/>
      <c r="R689" s="200"/>
      <c r="S689" s="200"/>
      <c r="T689" s="201"/>
      <c r="AT689" s="202" t="s">
        <v>146</v>
      </c>
      <c r="AU689" s="202" t="s">
        <v>92</v>
      </c>
      <c r="AV689" s="13" t="s">
        <v>92</v>
      </c>
      <c r="AW689" s="13" t="s">
        <v>42</v>
      </c>
      <c r="AX689" s="13" t="s">
        <v>82</v>
      </c>
      <c r="AY689" s="202" t="s">
        <v>135</v>
      </c>
    </row>
    <row r="690" spans="1:65" s="13" customFormat="1" ht="11.25">
      <c r="B690" s="191"/>
      <c r="C690" s="192"/>
      <c r="D690" s="193" t="s">
        <v>146</v>
      </c>
      <c r="E690" s="194" t="s">
        <v>44</v>
      </c>
      <c r="F690" s="195" t="s">
        <v>848</v>
      </c>
      <c r="G690" s="192"/>
      <c r="H690" s="196">
        <v>90</v>
      </c>
      <c r="I690" s="197"/>
      <c r="J690" s="192"/>
      <c r="K690" s="192"/>
      <c r="L690" s="198"/>
      <c r="M690" s="199"/>
      <c r="N690" s="200"/>
      <c r="O690" s="200"/>
      <c r="P690" s="200"/>
      <c r="Q690" s="200"/>
      <c r="R690" s="200"/>
      <c r="S690" s="200"/>
      <c r="T690" s="201"/>
      <c r="AT690" s="202" t="s">
        <v>146</v>
      </c>
      <c r="AU690" s="202" t="s">
        <v>92</v>
      </c>
      <c r="AV690" s="13" t="s">
        <v>92</v>
      </c>
      <c r="AW690" s="13" t="s">
        <v>42</v>
      </c>
      <c r="AX690" s="13" t="s">
        <v>82</v>
      </c>
      <c r="AY690" s="202" t="s">
        <v>135</v>
      </c>
    </row>
    <row r="691" spans="1:65" s="13" customFormat="1" ht="11.25">
      <c r="B691" s="191"/>
      <c r="C691" s="192"/>
      <c r="D691" s="193" t="s">
        <v>146</v>
      </c>
      <c r="E691" s="194" t="s">
        <v>44</v>
      </c>
      <c r="F691" s="195" t="s">
        <v>849</v>
      </c>
      <c r="G691" s="192"/>
      <c r="H691" s="196">
        <v>70</v>
      </c>
      <c r="I691" s="197"/>
      <c r="J691" s="192"/>
      <c r="K691" s="192"/>
      <c r="L691" s="198"/>
      <c r="M691" s="199"/>
      <c r="N691" s="200"/>
      <c r="O691" s="200"/>
      <c r="P691" s="200"/>
      <c r="Q691" s="200"/>
      <c r="R691" s="200"/>
      <c r="S691" s="200"/>
      <c r="T691" s="201"/>
      <c r="AT691" s="202" t="s">
        <v>146</v>
      </c>
      <c r="AU691" s="202" t="s">
        <v>92</v>
      </c>
      <c r="AV691" s="13" t="s">
        <v>92</v>
      </c>
      <c r="AW691" s="13" t="s">
        <v>42</v>
      </c>
      <c r="AX691" s="13" t="s">
        <v>82</v>
      </c>
      <c r="AY691" s="202" t="s">
        <v>135</v>
      </c>
    </row>
    <row r="692" spans="1:65" s="13" customFormat="1" ht="11.25">
      <c r="B692" s="191"/>
      <c r="C692" s="192"/>
      <c r="D692" s="193" t="s">
        <v>146</v>
      </c>
      <c r="E692" s="194" t="s">
        <v>44</v>
      </c>
      <c r="F692" s="195" t="s">
        <v>850</v>
      </c>
      <c r="G692" s="192"/>
      <c r="H692" s="196">
        <v>80</v>
      </c>
      <c r="I692" s="197"/>
      <c r="J692" s="192"/>
      <c r="K692" s="192"/>
      <c r="L692" s="198"/>
      <c r="M692" s="199"/>
      <c r="N692" s="200"/>
      <c r="O692" s="200"/>
      <c r="P692" s="200"/>
      <c r="Q692" s="200"/>
      <c r="R692" s="200"/>
      <c r="S692" s="200"/>
      <c r="T692" s="201"/>
      <c r="AT692" s="202" t="s">
        <v>146</v>
      </c>
      <c r="AU692" s="202" t="s">
        <v>92</v>
      </c>
      <c r="AV692" s="13" t="s">
        <v>92</v>
      </c>
      <c r="AW692" s="13" t="s">
        <v>42</v>
      </c>
      <c r="AX692" s="13" t="s">
        <v>82</v>
      </c>
      <c r="AY692" s="202" t="s">
        <v>135</v>
      </c>
    </row>
    <row r="693" spans="1:65" s="14" customFormat="1" ht="11.25">
      <c r="B693" s="203"/>
      <c r="C693" s="204"/>
      <c r="D693" s="193" t="s">
        <v>146</v>
      </c>
      <c r="E693" s="205" t="s">
        <v>44</v>
      </c>
      <c r="F693" s="206" t="s">
        <v>159</v>
      </c>
      <c r="G693" s="204"/>
      <c r="H693" s="207">
        <v>1430</v>
      </c>
      <c r="I693" s="208"/>
      <c r="J693" s="204"/>
      <c r="K693" s="204"/>
      <c r="L693" s="209"/>
      <c r="M693" s="210"/>
      <c r="N693" s="211"/>
      <c r="O693" s="211"/>
      <c r="P693" s="211"/>
      <c r="Q693" s="211"/>
      <c r="R693" s="211"/>
      <c r="S693" s="211"/>
      <c r="T693" s="212"/>
      <c r="AT693" s="213" t="s">
        <v>146</v>
      </c>
      <c r="AU693" s="213" t="s">
        <v>92</v>
      </c>
      <c r="AV693" s="14" t="s">
        <v>142</v>
      </c>
      <c r="AW693" s="14" t="s">
        <v>42</v>
      </c>
      <c r="AX693" s="14" t="s">
        <v>90</v>
      </c>
      <c r="AY693" s="213" t="s">
        <v>135</v>
      </c>
    </row>
    <row r="694" spans="1:65" s="2" customFormat="1" ht="37.9" customHeight="1">
      <c r="A694" s="36"/>
      <c r="B694" s="37"/>
      <c r="C694" s="172" t="s">
        <v>851</v>
      </c>
      <c r="D694" s="172" t="s">
        <v>138</v>
      </c>
      <c r="E694" s="173" t="s">
        <v>852</v>
      </c>
      <c r="F694" s="174" t="s">
        <v>853</v>
      </c>
      <c r="G694" s="175" t="s">
        <v>413</v>
      </c>
      <c r="H694" s="176">
        <v>94</v>
      </c>
      <c r="I694" s="177"/>
      <c r="J694" s="178">
        <f>ROUND(I694*H694,2)</f>
        <v>0</v>
      </c>
      <c r="K694" s="179"/>
      <c r="L694" s="41"/>
      <c r="M694" s="180" t="s">
        <v>44</v>
      </c>
      <c r="N694" s="181" t="s">
        <v>53</v>
      </c>
      <c r="O694" s="66"/>
      <c r="P694" s="182">
        <f>O694*H694</f>
        <v>0</v>
      </c>
      <c r="Q694" s="182">
        <v>0</v>
      </c>
      <c r="R694" s="182">
        <f>Q694*H694</f>
        <v>0</v>
      </c>
      <c r="S694" s="182">
        <v>0</v>
      </c>
      <c r="T694" s="183">
        <f>S694*H694</f>
        <v>0</v>
      </c>
      <c r="U694" s="36"/>
      <c r="V694" s="36"/>
      <c r="W694" s="36"/>
      <c r="X694" s="36"/>
      <c r="Y694" s="36"/>
      <c r="Z694" s="36"/>
      <c r="AA694" s="36"/>
      <c r="AB694" s="36"/>
      <c r="AC694" s="36"/>
      <c r="AD694" s="36"/>
      <c r="AE694" s="36"/>
      <c r="AR694" s="184" t="s">
        <v>346</v>
      </c>
      <c r="AT694" s="184" t="s">
        <v>138</v>
      </c>
      <c r="AU694" s="184" t="s">
        <v>92</v>
      </c>
      <c r="AY694" s="18" t="s">
        <v>135</v>
      </c>
      <c r="BE694" s="185">
        <f>IF(N694="základní",J694,0)</f>
        <v>0</v>
      </c>
      <c r="BF694" s="185">
        <f>IF(N694="snížená",J694,0)</f>
        <v>0</v>
      </c>
      <c r="BG694" s="185">
        <f>IF(N694="zákl. přenesená",J694,0)</f>
        <v>0</v>
      </c>
      <c r="BH694" s="185">
        <f>IF(N694="sníž. přenesená",J694,0)</f>
        <v>0</v>
      </c>
      <c r="BI694" s="185">
        <f>IF(N694="nulová",J694,0)</f>
        <v>0</v>
      </c>
      <c r="BJ694" s="18" t="s">
        <v>90</v>
      </c>
      <c r="BK694" s="185">
        <f>ROUND(I694*H694,2)</f>
        <v>0</v>
      </c>
      <c r="BL694" s="18" t="s">
        <v>346</v>
      </c>
      <c r="BM694" s="184" t="s">
        <v>854</v>
      </c>
    </row>
    <row r="695" spans="1:65" s="13" customFormat="1" ht="11.25">
      <c r="B695" s="191"/>
      <c r="C695" s="192"/>
      <c r="D695" s="193" t="s">
        <v>146</v>
      </c>
      <c r="E695" s="194" t="s">
        <v>44</v>
      </c>
      <c r="F695" s="195" t="s">
        <v>855</v>
      </c>
      <c r="G695" s="192"/>
      <c r="H695" s="196">
        <v>16</v>
      </c>
      <c r="I695" s="197"/>
      <c r="J695" s="192"/>
      <c r="K695" s="192"/>
      <c r="L695" s="198"/>
      <c r="M695" s="199"/>
      <c r="N695" s="200"/>
      <c r="O695" s="200"/>
      <c r="P695" s="200"/>
      <c r="Q695" s="200"/>
      <c r="R695" s="200"/>
      <c r="S695" s="200"/>
      <c r="T695" s="201"/>
      <c r="AT695" s="202" t="s">
        <v>146</v>
      </c>
      <c r="AU695" s="202" t="s">
        <v>92</v>
      </c>
      <c r="AV695" s="13" t="s">
        <v>92</v>
      </c>
      <c r="AW695" s="13" t="s">
        <v>42</v>
      </c>
      <c r="AX695" s="13" t="s">
        <v>82</v>
      </c>
      <c r="AY695" s="202" t="s">
        <v>135</v>
      </c>
    </row>
    <row r="696" spans="1:65" s="13" customFormat="1" ht="11.25">
      <c r="B696" s="191"/>
      <c r="C696" s="192"/>
      <c r="D696" s="193" t="s">
        <v>146</v>
      </c>
      <c r="E696" s="194" t="s">
        <v>44</v>
      </c>
      <c r="F696" s="195" t="s">
        <v>856</v>
      </c>
      <c r="G696" s="192"/>
      <c r="H696" s="196">
        <v>4</v>
      </c>
      <c r="I696" s="197"/>
      <c r="J696" s="192"/>
      <c r="K696" s="192"/>
      <c r="L696" s="198"/>
      <c r="M696" s="199"/>
      <c r="N696" s="200"/>
      <c r="O696" s="200"/>
      <c r="P696" s="200"/>
      <c r="Q696" s="200"/>
      <c r="R696" s="200"/>
      <c r="S696" s="200"/>
      <c r="T696" s="201"/>
      <c r="AT696" s="202" t="s">
        <v>146</v>
      </c>
      <c r="AU696" s="202" t="s">
        <v>92</v>
      </c>
      <c r="AV696" s="13" t="s">
        <v>92</v>
      </c>
      <c r="AW696" s="13" t="s">
        <v>42</v>
      </c>
      <c r="AX696" s="13" t="s">
        <v>82</v>
      </c>
      <c r="AY696" s="202" t="s">
        <v>135</v>
      </c>
    </row>
    <row r="697" spans="1:65" s="13" customFormat="1" ht="11.25">
      <c r="B697" s="191"/>
      <c r="C697" s="192"/>
      <c r="D697" s="193" t="s">
        <v>146</v>
      </c>
      <c r="E697" s="194" t="s">
        <v>44</v>
      </c>
      <c r="F697" s="195" t="s">
        <v>857</v>
      </c>
      <c r="G697" s="192"/>
      <c r="H697" s="196">
        <v>60</v>
      </c>
      <c r="I697" s="197"/>
      <c r="J697" s="192"/>
      <c r="K697" s="192"/>
      <c r="L697" s="198"/>
      <c r="M697" s="199"/>
      <c r="N697" s="200"/>
      <c r="O697" s="200"/>
      <c r="P697" s="200"/>
      <c r="Q697" s="200"/>
      <c r="R697" s="200"/>
      <c r="S697" s="200"/>
      <c r="T697" s="201"/>
      <c r="AT697" s="202" t="s">
        <v>146</v>
      </c>
      <c r="AU697" s="202" t="s">
        <v>92</v>
      </c>
      <c r="AV697" s="13" t="s">
        <v>92</v>
      </c>
      <c r="AW697" s="13" t="s">
        <v>42</v>
      </c>
      <c r="AX697" s="13" t="s">
        <v>82</v>
      </c>
      <c r="AY697" s="202" t="s">
        <v>135</v>
      </c>
    </row>
    <row r="698" spans="1:65" s="13" customFormat="1" ht="11.25">
      <c r="B698" s="191"/>
      <c r="C698" s="192"/>
      <c r="D698" s="193" t="s">
        <v>146</v>
      </c>
      <c r="E698" s="194" t="s">
        <v>44</v>
      </c>
      <c r="F698" s="195" t="s">
        <v>858</v>
      </c>
      <c r="G698" s="192"/>
      <c r="H698" s="196">
        <v>2</v>
      </c>
      <c r="I698" s="197"/>
      <c r="J698" s="192"/>
      <c r="K698" s="192"/>
      <c r="L698" s="198"/>
      <c r="M698" s="199"/>
      <c r="N698" s="200"/>
      <c r="O698" s="200"/>
      <c r="P698" s="200"/>
      <c r="Q698" s="200"/>
      <c r="R698" s="200"/>
      <c r="S698" s="200"/>
      <c r="T698" s="201"/>
      <c r="AT698" s="202" t="s">
        <v>146</v>
      </c>
      <c r="AU698" s="202" t="s">
        <v>92</v>
      </c>
      <c r="AV698" s="13" t="s">
        <v>92</v>
      </c>
      <c r="AW698" s="13" t="s">
        <v>42</v>
      </c>
      <c r="AX698" s="13" t="s">
        <v>82</v>
      </c>
      <c r="AY698" s="202" t="s">
        <v>135</v>
      </c>
    </row>
    <row r="699" spans="1:65" s="13" customFormat="1" ht="11.25">
      <c r="B699" s="191"/>
      <c r="C699" s="192"/>
      <c r="D699" s="193" t="s">
        <v>146</v>
      </c>
      <c r="E699" s="194" t="s">
        <v>44</v>
      </c>
      <c r="F699" s="195" t="s">
        <v>859</v>
      </c>
      <c r="G699" s="192"/>
      <c r="H699" s="196">
        <v>6</v>
      </c>
      <c r="I699" s="197"/>
      <c r="J699" s="192"/>
      <c r="K699" s="192"/>
      <c r="L699" s="198"/>
      <c r="M699" s="199"/>
      <c r="N699" s="200"/>
      <c r="O699" s="200"/>
      <c r="P699" s="200"/>
      <c r="Q699" s="200"/>
      <c r="R699" s="200"/>
      <c r="S699" s="200"/>
      <c r="T699" s="201"/>
      <c r="AT699" s="202" t="s">
        <v>146</v>
      </c>
      <c r="AU699" s="202" t="s">
        <v>92</v>
      </c>
      <c r="AV699" s="13" t="s">
        <v>92</v>
      </c>
      <c r="AW699" s="13" t="s">
        <v>42</v>
      </c>
      <c r="AX699" s="13" t="s">
        <v>82</v>
      </c>
      <c r="AY699" s="202" t="s">
        <v>135</v>
      </c>
    </row>
    <row r="700" spans="1:65" s="13" customFormat="1" ht="11.25">
      <c r="B700" s="191"/>
      <c r="C700" s="192"/>
      <c r="D700" s="193" t="s">
        <v>146</v>
      </c>
      <c r="E700" s="194" t="s">
        <v>44</v>
      </c>
      <c r="F700" s="195" t="s">
        <v>810</v>
      </c>
      <c r="G700" s="192"/>
      <c r="H700" s="196">
        <v>2</v>
      </c>
      <c r="I700" s="197"/>
      <c r="J700" s="192"/>
      <c r="K700" s="192"/>
      <c r="L700" s="198"/>
      <c r="M700" s="199"/>
      <c r="N700" s="200"/>
      <c r="O700" s="200"/>
      <c r="P700" s="200"/>
      <c r="Q700" s="200"/>
      <c r="R700" s="200"/>
      <c r="S700" s="200"/>
      <c r="T700" s="201"/>
      <c r="AT700" s="202" t="s">
        <v>146</v>
      </c>
      <c r="AU700" s="202" t="s">
        <v>92</v>
      </c>
      <c r="AV700" s="13" t="s">
        <v>92</v>
      </c>
      <c r="AW700" s="13" t="s">
        <v>42</v>
      </c>
      <c r="AX700" s="13" t="s">
        <v>82</v>
      </c>
      <c r="AY700" s="202" t="s">
        <v>135</v>
      </c>
    </row>
    <row r="701" spans="1:65" s="13" customFormat="1" ht="11.25">
      <c r="B701" s="191"/>
      <c r="C701" s="192"/>
      <c r="D701" s="193" t="s">
        <v>146</v>
      </c>
      <c r="E701" s="194" t="s">
        <v>44</v>
      </c>
      <c r="F701" s="195" t="s">
        <v>860</v>
      </c>
      <c r="G701" s="192"/>
      <c r="H701" s="196">
        <v>4</v>
      </c>
      <c r="I701" s="197"/>
      <c r="J701" s="192"/>
      <c r="K701" s="192"/>
      <c r="L701" s="198"/>
      <c r="M701" s="199"/>
      <c r="N701" s="200"/>
      <c r="O701" s="200"/>
      <c r="P701" s="200"/>
      <c r="Q701" s="200"/>
      <c r="R701" s="200"/>
      <c r="S701" s="200"/>
      <c r="T701" s="201"/>
      <c r="AT701" s="202" t="s">
        <v>146</v>
      </c>
      <c r="AU701" s="202" t="s">
        <v>92</v>
      </c>
      <c r="AV701" s="13" t="s">
        <v>92</v>
      </c>
      <c r="AW701" s="13" t="s">
        <v>42</v>
      </c>
      <c r="AX701" s="13" t="s">
        <v>82</v>
      </c>
      <c r="AY701" s="202" t="s">
        <v>135</v>
      </c>
    </row>
    <row r="702" spans="1:65" s="14" customFormat="1" ht="11.25">
      <c r="B702" s="203"/>
      <c r="C702" s="204"/>
      <c r="D702" s="193" t="s">
        <v>146</v>
      </c>
      <c r="E702" s="205" t="s">
        <v>44</v>
      </c>
      <c r="F702" s="206" t="s">
        <v>159</v>
      </c>
      <c r="G702" s="204"/>
      <c r="H702" s="207">
        <v>94</v>
      </c>
      <c r="I702" s="208"/>
      <c r="J702" s="204"/>
      <c r="K702" s="204"/>
      <c r="L702" s="209"/>
      <c r="M702" s="210"/>
      <c r="N702" s="211"/>
      <c r="O702" s="211"/>
      <c r="P702" s="211"/>
      <c r="Q702" s="211"/>
      <c r="R702" s="211"/>
      <c r="S702" s="211"/>
      <c r="T702" s="212"/>
      <c r="AT702" s="213" t="s">
        <v>146</v>
      </c>
      <c r="AU702" s="213" t="s">
        <v>92</v>
      </c>
      <c r="AV702" s="14" t="s">
        <v>142</v>
      </c>
      <c r="AW702" s="14" t="s">
        <v>42</v>
      </c>
      <c r="AX702" s="14" t="s">
        <v>90</v>
      </c>
      <c r="AY702" s="213" t="s">
        <v>135</v>
      </c>
    </row>
    <row r="703" spans="1:65" s="2" customFormat="1" ht="24.2" customHeight="1">
      <c r="A703" s="36"/>
      <c r="B703" s="37"/>
      <c r="C703" s="172" t="s">
        <v>861</v>
      </c>
      <c r="D703" s="172" t="s">
        <v>138</v>
      </c>
      <c r="E703" s="173" t="s">
        <v>862</v>
      </c>
      <c r="F703" s="174" t="s">
        <v>863</v>
      </c>
      <c r="G703" s="175" t="s">
        <v>515</v>
      </c>
      <c r="H703" s="176">
        <v>550</v>
      </c>
      <c r="I703" s="177"/>
      <c r="J703" s="178">
        <f>ROUND(I703*H703,2)</f>
        <v>0</v>
      </c>
      <c r="K703" s="179"/>
      <c r="L703" s="41"/>
      <c r="M703" s="180" t="s">
        <v>44</v>
      </c>
      <c r="N703" s="181" t="s">
        <v>53</v>
      </c>
      <c r="O703" s="66"/>
      <c r="P703" s="182">
        <f>O703*H703</f>
        <v>0</v>
      </c>
      <c r="Q703" s="182">
        <v>0</v>
      </c>
      <c r="R703" s="182">
        <f>Q703*H703</f>
        <v>0</v>
      </c>
      <c r="S703" s="182">
        <v>0</v>
      </c>
      <c r="T703" s="183">
        <f>S703*H703</f>
        <v>0</v>
      </c>
      <c r="U703" s="36"/>
      <c r="V703" s="36"/>
      <c r="W703" s="36"/>
      <c r="X703" s="36"/>
      <c r="Y703" s="36"/>
      <c r="Z703" s="36"/>
      <c r="AA703" s="36"/>
      <c r="AB703" s="36"/>
      <c r="AC703" s="36"/>
      <c r="AD703" s="36"/>
      <c r="AE703" s="36"/>
      <c r="AR703" s="184" t="s">
        <v>346</v>
      </c>
      <c r="AT703" s="184" t="s">
        <v>138</v>
      </c>
      <c r="AU703" s="184" t="s">
        <v>92</v>
      </c>
      <c r="AY703" s="18" t="s">
        <v>135</v>
      </c>
      <c r="BE703" s="185">
        <f>IF(N703="základní",J703,0)</f>
        <v>0</v>
      </c>
      <c r="BF703" s="185">
        <f>IF(N703="snížená",J703,0)</f>
        <v>0</v>
      </c>
      <c r="BG703" s="185">
        <f>IF(N703="zákl. přenesená",J703,0)</f>
        <v>0</v>
      </c>
      <c r="BH703" s="185">
        <f>IF(N703="sníž. přenesená",J703,0)</f>
        <v>0</v>
      </c>
      <c r="BI703" s="185">
        <f>IF(N703="nulová",J703,0)</f>
        <v>0</v>
      </c>
      <c r="BJ703" s="18" t="s">
        <v>90</v>
      </c>
      <c r="BK703" s="185">
        <f>ROUND(I703*H703,2)</f>
        <v>0</v>
      </c>
      <c r="BL703" s="18" t="s">
        <v>346</v>
      </c>
      <c r="BM703" s="184" t="s">
        <v>864</v>
      </c>
    </row>
    <row r="704" spans="1:65" s="13" customFormat="1" ht="11.25">
      <c r="B704" s="191"/>
      <c r="C704" s="192"/>
      <c r="D704" s="193" t="s">
        <v>146</v>
      </c>
      <c r="E704" s="194" t="s">
        <v>44</v>
      </c>
      <c r="F704" s="195" t="s">
        <v>865</v>
      </c>
      <c r="G704" s="192"/>
      <c r="H704" s="196">
        <v>160</v>
      </c>
      <c r="I704" s="197"/>
      <c r="J704" s="192"/>
      <c r="K704" s="192"/>
      <c r="L704" s="198"/>
      <c r="M704" s="199"/>
      <c r="N704" s="200"/>
      <c r="O704" s="200"/>
      <c r="P704" s="200"/>
      <c r="Q704" s="200"/>
      <c r="R704" s="200"/>
      <c r="S704" s="200"/>
      <c r="T704" s="201"/>
      <c r="AT704" s="202" t="s">
        <v>146</v>
      </c>
      <c r="AU704" s="202" t="s">
        <v>92</v>
      </c>
      <c r="AV704" s="13" t="s">
        <v>92</v>
      </c>
      <c r="AW704" s="13" t="s">
        <v>42</v>
      </c>
      <c r="AX704" s="13" t="s">
        <v>82</v>
      </c>
      <c r="AY704" s="202" t="s">
        <v>135</v>
      </c>
    </row>
    <row r="705" spans="1:65" s="13" customFormat="1" ht="11.25">
      <c r="B705" s="191"/>
      <c r="C705" s="192"/>
      <c r="D705" s="193" t="s">
        <v>146</v>
      </c>
      <c r="E705" s="194" t="s">
        <v>44</v>
      </c>
      <c r="F705" s="195" t="s">
        <v>866</v>
      </c>
      <c r="G705" s="192"/>
      <c r="H705" s="196">
        <v>140</v>
      </c>
      <c r="I705" s="197"/>
      <c r="J705" s="192"/>
      <c r="K705" s="192"/>
      <c r="L705" s="198"/>
      <c r="M705" s="199"/>
      <c r="N705" s="200"/>
      <c r="O705" s="200"/>
      <c r="P705" s="200"/>
      <c r="Q705" s="200"/>
      <c r="R705" s="200"/>
      <c r="S705" s="200"/>
      <c r="T705" s="201"/>
      <c r="AT705" s="202" t="s">
        <v>146</v>
      </c>
      <c r="AU705" s="202" t="s">
        <v>92</v>
      </c>
      <c r="AV705" s="13" t="s">
        <v>92</v>
      </c>
      <c r="AW705" s="13" t="s">
        <v>42</v>
      </c>
      <c r="AX705" s="13" t="s">
        <v>82</v>
      </c>
      <c r="AY705" s="202" t="s">
        <v>135</v>
      </c>
    </row>
    <row r="706" spans="1:65" s="13" customFormat="1" ht="11.25">
      <c r="B706" s="191"/>
      <c r="C706" s="192"/>
      <c r="D706" s="193" t="s">
        <v>146</v>
      </c>
      <c r="E706" s="194" t="s">
        <v>44</v>
      </c>
      <c r="F706" s="195" t="s">
        <v>867</v>
      </c>
      <c r="G706" s="192"/>
      <c r="H706" s="196">
        <v>120</v>
      </c>
      <c r="I706" s="197"/>
      <c r="J706" s="192"/>
      <c r="K706" s="192"/>
      <c r="L706" s="198"/>
      <c r="M706" s="199"/>
      <c r="N706" s="200"/>
      <c r="O706" s="200"/>
      <c r="P706" s="200"/>
      <c r="Q706" s="200"/>
      <c r="R706" s="200"/>
      <c r="S706" s="200"/>
      <c r="T706" s="201"/>
      <c r="AT706" s="202" t="s">
        <v>146</v>
      </c>
      <c r="AU706" s="202" t="s">
        <v>92</v>
      </c>
      <c r="AV706" s="13" t="s">
        <v>92</v>
      </c>
      <c r="AW706" s="13" t="s">
        <v>42</v>
      </c>
      <c r="AX706" s="13" t="s">
        <v>82</v>
      </c>
      <c r="AY706" s="202" t="s">
        <v>135</v>
      </c>
    </row>
    <row r="707" spans="1:65" s="13" customFormat="1" ht="11.25">
      <c r="B707" s="191"/>
      <c r="C707" s="192"/>
      <c r="D707" s="193" t="s">
        <v>146</v>
      </c>
      <c r="E707" s="194" t="s">
        <v>44</v>
      </c>
      <c r="F707" s="195" t="s">
        <v>868</v>
      </c>
      <c r="G707" s="192"/>
      <c r="H707" s="196">
        <v>60</v>
      </c>
      <c r="I707" s="197"/>
      <c r="J707" s="192"/>
      <c r="K707" s="192"/>
      <c r="L707" s="198"/>
      <c r="M707" s="199"/>
      <c r="N707" s="200"/>
      <c r="O707" s="200"/>
      <c r="P707" s="200"/>
      <c r="Q707" s="200"/>
      <c r="R707" s="200"/>
      <c r="S707" s="200"/>
      <c r="T707" s="201"/>
      <c r="AT707" s="202" t="s">
        <v>146</v>
      </c>
      <c r="AU707" s="202" t="s">
        <v>92</v>
      </c>
      <c r="AV707" s="13" t="s">
        <v>92</v>
      </c>
      <c r="AW707" s="13" t="s">
        <v>42</v>
      </c>
      <c r="AX707" s="13" t="s">
        <v>82</v>
      </c>
      <c r="AY707" s="202" t="s">
        <v>135</v>
      </c>
    </row>
    <row r="708" spans="1:65" s="13" customFormat="1" ht="11.25">
      <c r="B708" s="191"/>
      <c r="C708" s="192"/>
      <c r="D708" s="193" t="s">
        <v>146</v>
      </c>
      <c r="E708" s="194" t="s">
        <v>44</v>
      </c>
      <c r="F708" s="195" t="s">
        <v>869</v>
      </c>
      <c r="G708" s="192"/>
      <c r="H708" s="196">
        <v>70</v>
      </c>
      <c r="I708" s="197"/>
      <c r="J708" s="192"/>
      <c r="K708" s="192"/>
      <c r="L708" s="198"/>
      <c r="M708" s="199"/>
      <c r="N708" s="200"/>
      <c r="O708" s="200"/>
      <c r="P708" s="200"/>
      <c r="Q708" s="200"/>
      <c r="R708" s="200"/>
      <c r="S708" s="200"/>
      <c r="T708" s="201"/>
      <c r="AT708" s="202" t="s">
        <v>146</v>
      </c>
      <c r="AU708" s="202" t="s">
        <v>92</v>
      </c>
      <c r="AV708" s="13" t="s">
        <v>92</v>
      </c>
      <c r="AW708" s="13" t="s">
        <v>42</v>
      </c>
      <c r="AX708" s="13" t="s">
        <v>82</v>
      </c>
      <c r="AY708" s="202" t="s">
        <v>135</v>
      </c>
    </row>
    <row r="709" spans="1:65" s="14" customFormat="1" ht="11.25">
      <c r="B709" s="203"/>
      <c r="C709" s="204"/>
      <c r="D709" s="193" t="s">
        <v>146</v>
      </c>
      <c r="E709" s="205" t="s">
        <v>44</v>
      </c>
      <c r="F709" s="206" t="s">
        <v>159</v>
      </c>
      <c r="G709" s="204"/>
      <c r="H709" s="207">
        <v>550</v>
      </c>
      <c r="I709" s="208"/>
      <c r="J709" s="204"/>
      <c r="K709" s="204"/>
      <c r="L709" s="209"/>
      <c r="M709" s="210"/>
      <c r="N709" s="211"/>
      <c r="O709" s="211"/>
      <c r="P709" s="211"/>
      <c r="Q709" s="211"/>
      <c r="R709" s="211"/>
      <c r="S709" s="211"/>
      <c r="T709" s="212"/>
      <c r="AT709" s="213" t="s">
        <v>146</v>
      </c>
      <c r="AU709" s="213" t="s">
        <v>92</v>
      </c>
      <c r="AV709" s="14" t="s">
        <v>142</v>
      </c>
      <c r="AW709" s="14" t="s">
        <v>42</v>
      </c>
      <c r="AX709" s="14" t="s">
        <v>90</v>
      </c>
      <c r="AY709" s="213" t="s">
        <v>135</v>
      </c>
    </row>
    <row r="710" spans="1:65" s="2" customFormat="1" ht="24.2" customHeight="1">
      <c r="A710" s="36"/>
      <c r="B710" s="37"/>
      <c r="C710" s="172" t="s">
        <v>870</v>
      </c>
      <c r="D710" s="172" t="s">
        <v>138</v>
      </c>
      <c r="E710" s="173" t="s">
        <v>871</v>
      </c>
      <c r="F710" s="174" t="s">
        <v>872</v>
      </c>
      <c r="G710" s="175" t="s">
        <v>515</v>
      </c>
      <c r="H710" s="176">
        <v>1430</v>
      </c>
      <c r="I710" s="177"/>
      <c r="J710" s="178">
        <f>ROUND(I710*H710,2)</f>
        <v>0</v>
      </c>
      <c r="K710" s="179"/>
      <c r="L710" s="41"/>
      <c r="M710" s="180" t="s">
        <v>44</v>
      </c>
      <c r="N710" s="181" t="s">
        <v>53</v>
      </c>
      <c r="O710" s="66"/>
      <c r="P710" s="182">
        <f>O710*H710</f>
        <v>0</v>
      </c>
      <c r="Q710" s="182">
        <v>0</v>
      </c>
      <c r="R710" s="182">
        <f>Q710*H710</f>
        <v>0</v>
      </c>
      <c r="S710" s="182">
        <v>0</v>
      </c>
      <c r="T710" s="183">
        <f>S710*H710</f>
        <v>0</v>
      </c>
      <c r="U710" s="36"/>
      <c r="V710" s="36"/>
      <c r="W710" s="36"/>
      <c r="X710" s="36"/>
      <c r="Y710" s="36"/>
      <c r="Z710" s="36"/>
      <c r="AA710" s="36"/>
      <c r="AB710" s="36"/>
      <c r="AC710" s="36"/>
      <c r="AD710" s="36"/>
      <c r="AE710" s="36"/>
      <c r="AR710" s="184" t="s">
        <v>346</v>
      </c>
      <c r="AT710" s="184" t="s">
        <v>138</v>
      </c>
      <c r="AU710" s="184" t="s">
        <v>92</v>
      </c>
      <c r="AY710" s="18" t="s">
        <v>135</v>
      </c>
      <c r="BE710" s="185">
        <f>IF(N710="základní",J710,0)</f>
        <v>0</v>
      </c>
      <c r="BF710" s="185">
        <f>IF(N710="snížená",J710,0)</f>
        <v>0</v>
      </c>
      <c r="BG710" s="185">
        <f>IF(N710="zákl. přenesená",J710,0)</f>
        <v>0</v>
      </c>
      <c r="BH710" s="185">
        <f>IF(N710="sníž. přenesená",J710,0)</f>
        <v>0</v>
      </c>
      <c r="BI710" s="185">
        <f>IF(N710="nulová",J710,0)</f>
        <v>0</v>
      </c>
      <c r="BJ710" s="18" t="s">
        <v>90</v>
      </c>
      <c r="BK710" s="185">
        <f>ROUND(I710*H710,2)</f>
        <v>0</v>
      </c>
      <c r="BL710" s="18" t="s">
        <v>346</v>
      </c>
      <c r="BM710" s="184" t="s">
        <v>873</v>
      </c>
    </row>
    <row r="711" spans="1:65" s="13" customFormat="1" ht="11.25">
      <c r="B711" s="191"/>
      <c r="C711" s="192"/>
      <c r="D711" s="193" t="s">
        <v>146</v>
      </c>
      <c r="E711" s="194" t="s">
        <v>44</v>
      </c>
      <c r="F711" s="195" t="s">
        <v>842</v>
      </c>
      <c r="G711" s="192"/>
      <c r="H711" s="196">
        <v>180</v>
      </c>
      <c r="I711" s="197"/>
      <c r="J711" s="192"/>
      <c r="K711" s="192"/>
      <c r="L711" s="198"/>
      <c r="M711" s="199"/>
      <c r="N711" s="200"/>
      <c r="O711" s="200"/>
      <c r="P711" s="200"/>
      <c r="Q711" s="200"/>
      <c r="R711" s="200"/>
      <c r="S711" s="200"/>
      <c r="T711" s="201"/>
      <c r="AT711" s="202" t="s">
        <v>146</v>
      </c>
      <c r="AU711" s="202" t="s">
        <v>92</v>
      </c>
      <c r="AV711" s="13" t="s">
        <v>92</v>
      </c>
      <c r="AW711" s="13" t="s">
        <v>42</v>
      </c>
      <c r="AX711" s="13" t="s">
        <v>82</v>
      </c>
      <c r="AY711" s="202" t="s">
        <v>135</v>
      </c>
    </row>
    <row r="712" spans="1:65" s="13" customFormat="1" ht="11.25">
      <c r="B712" s="191"/>
      <c r="C712" s="192"/>
      <c r="D712" s="193" t="s">
        <v>146</v>
      </c>
      <c r="E712" s="194" t="s">
        <v>44</v>
      </c>
      <c r="F712" s="195" t="s">
        <v>843</v>
      </c>
      <c r="G712" s="192"/>
      <c r="H712" s="196">
        <v>100</v>
      </c>
      <c r="I712" s="197"/>
      <c r="J712" s="192"/>
      <c r="K712" s="192"/>
      <c r="L712" s="198"/>
      <c r="M712" s="199"/>
      <c r="N712" s="200"/>
      <c r="O712" s="200"/>
      <c r="P712" s="200"/>
      <c r="Q712" s="200"/>
      <c r="R712" s="200"/>
      <c r="S712" s="200"/>
      <c r="T712" s="201"/>
      <c r="AT712" s="202" t="s">
        <v>146</v>
      </c>
      <c r="AU712" s="202" t="s">
        <v>92</v>
      </c>
      <c r="AV712" s="13" t="s">
        <v>92</v>
      </c>
      <c r="AW712" s="13" t="s">
        <v>42</v>
      </c>
      <c r="AX712" s="13" t="s">
        <v>82</v>
      </c>
      <c r="AY712" s="202" t="s">
        <v>135</v>
      </c>
    </row>
    <row r="713" spans="1:65" s="13" customFormat="1" ht="11.25">
      <c r="B713" s="191"/>
      <c r="C713" s="192"/>
      <c r="D713" s="193" t="s">
        <v>146</v>
      </c>
      <c r="E713" s="194" t="s">
        <v>44</v>
      </c>
      <c r="F713" s="195" t="s">
        <v>844</v>
      </c>
      <c r="G713" s="192"/>
      <c r="H713" s="196">
        <v>700</v>
      </c>
      <c r="I713" s="197"/>
      <c r="J713" s="192"/>
      <c r="K713" s="192"/>
      <c r="L713" s="198"/>
      <c r="M713" s="199"/>
      <c r="N713" s="200"/>
      <c r="O713" s="200"/>
      <c r="P713" s="200"/>
      <c r="Q713" s="200"/>
      <c r="R713" s="200"/>
      <c r="S713" s="200"/>
      <c r="T713" s="201"/>
      <c r="AT713" s="202" t="s">
        <v>146</v>
      </c>
      <c r="AU713" s="202" t="s">
        <v>92</v>
      </c>
      <c r="AV713" s="13" t="s">
        <v>92</v>
      </c>
      <c r="AW713" s="13" t="s">
        <v>42</v>
      </c>
      <c r="AX713" s="13" t="s">
        <v>82</v>
      </c>
      <c r="AY713" s="202" t="s">
        <v>135</v>
      </c>
    </row>
    <row r="714" spans="1:65" s="13" customFormat="1" ht="11.25">
      <c r="B714" s="191"/>
      <c r="C714" s="192"/>
      <c r="D714" s="193" t="s">
        <v>146</v>
      </c>
      <c r="E714" s="194" t="s">
        <v>44</v>
      </c>
      <c r="F714" s="195" t="s">
        <v>845</v>
      </c>
      <c r="G714" s="192"/>
      <c r="H714" s="196">
        <v>70</v>
      </c>
      <c r="I714" s="197"/>
      <c r="J714" s="192"/>
      <c r="K714" s="192"/>
      <c r="L714" s="198"/>
      <c r="M714" s="199"/>
      <c r="N714" s="200"/>
      <c r="O714" s="200"/>
      <c r="P714" s="200"/>
      <c r="Q714" s="200"/>
      <c r="R714" s="200"/>
      <c r="S714" s="200"/>
      <c r="T714" s="201"/>
      <c r="AT714" s="202" t="s">
        <v>146</v>
      </c>
      <c r="AU714" s="202" t="s">
        <v>92</v>
      </c>
      <c r="AV714" s="13" t="s">
        <v>92</v>
      </c>
      <c r="AW714" s="13" t="s">
        <v>42</v>
      </c>
      <c r="AX714" s="13" t="s">
        <v>82</v>
      </c>
      <c r="AY714" s="202" t="s">
        <v>135</v>
      </c>
    </row>
    <row r="715" spans="1:65" s="13" customFormat="1" ht="11.25">
      <c r="B715" s="191"/>
      <c r="C715" s="192"/>
      <c r="D715" s="193" t="s">
        <v>146</v>
      </c>
      <c r="E715" s="194" t="s">
        <v>44</v>
      </c>
      <c r="F715" s="195" t="s">
        <v>846</v>
      </c>
      <c r="G715" s="192"/>
      <c r="H715" s="196">
        <v>90</v>
      </c>
      <c r="I715" s="197"/>
      <c r="J715" s="192"/>
      <c r="K715" s="192"/>
      <c r="L715" s="198"/>
      <c r="M715" s="199"/>
      <c r="N715" s="200"/>
      <c r="O715" s="200"/>
      <c r="P715" s="200"/>
      <c r="Q715" s="200"/>
      <c r="R715" s="200"/>
      <c r="S715" s="200"/>
      <c r="T715" s="201"/>
      <c r="AT715" s="202" t="s">
        <v>146</v>
      </c>
      <c r="AU715" s="202" t="s">
        <v>92</v>
      </c>
      <c r="AV715" s="13" t="s">
        <v>92</v>
      </c>
      <c r="AW715" s="13" t="s">
        <v>42</v>
      </c>
      <c r="AX715" s="13" t="s">
        <v>82</v>
      </c>
      <c r="AY715" s="202" t="s">
        <v>135</v>
      </c>
    </row>
    <row r="716" spans="1:65" s="13" customFormat="1" ht="11.25">
      <c r="B716" s="191"/>
      <c r="C716" s="192"/>
      <c r="D716" s="193" t="s">
        <v>146</v>
      </c>
      <c r="E716" s="194" t="s">
        <v>44</v>
      </c>
      <c r="F716" s="195" t="s">
        <v>847</v>
      </c>
      <c r="G716" s="192"/>
      <c r="H716" s="196">
        <v>50</v>
      </c>
      <c r="I716" s="197"/>
      <c r="J716" s="192"/>
      <c r="K716" s="192"/>
      <c r="L716" s="198"/>
      <c r="M716" s="199"/>
      <c r="N716" s="200"/>
      <c r="O716" s="200"/>
      <c r="P716" s="200"/>
      <c r="Q716" s="200"/>
      <c r="R716" s="200"/>
      <c r="S716" s="200"/>
      <c r="T716" s="201"/>
      <c r="AT716" s="202" t="s">
        <v>146</v>
      </c>
      <c r="AU716" s="202" t="s">
        <v>92</v>
      </c>
      <c r="AV716" s="13" t="s">
        <v>92</v>
      </c>
      <c r="AW716" s="13" t="s">
        <v>42</v>
      </c>
      <c r="AX716" s="13" t="s">
        <v>82</v>
      </c>
      <c r="AY716" s="202" t="s">
        <v>135</v>
      </c>
    </row>
    <row r="717" spans="1:65" s="13" customFormat="1" ht="11.25">
      <c r="B717" s="191"/>
      <c r="C717" s="192"/>
      <c r="D717" s="193" t="s">
        <v>146</v>
      </c>
      <c r="E717" s="194" t="s">
        <v>44</v>
      </c>
      <c r="F717" s="195" t="s">
        <v>848</v>
      </c>
      <c r="G717" s="192"/>
      <c r="H717" s="196">
        <v>90</v>
      </c>
      <c r="I717" s="197"/>
      <c r="J717" s="192"/>
      <c r="K717" s="192"/>
      <c r="L717" s="198"/>
      <c r="M717" s="199"/>
      <c r="N717" s="200"/>
      <c r="O717" s="200"/>
      <c r="P717" s="200"/>
      <c r="Q717" s="200"/>
      <c r="R717" s="200"/>
      <c r="S717" s="200"/>
      <c r="T717" s="201"/>
      <c r="AT717" s="202" t="s">
        <v>146</v>
      </c>
      <c r="AU717" s="202" t="s">
        <v>92</v>
      </c>
      <c r="AV717" s="13" t="s">
        <v>92</v>
      </c>
      <c r="AW717" s="13" t="s">
        <v>42</v>
      </c>
      <c r="AX717" s="13" t="s">
        <v>82</v>
      </c>
      <c r="AY717" s="202" t="s">
        <v>135</v>
      </c>
    </row>
    <row r="718" spans="1:65" s="13" customFormat="1" ht="11.25">
      <c r="B718" s="191"/>
      <c r="C718" s="192"/>
      <c r="D718" s="193" t="s">
        <v>146</v>
      </c>
      <c r="E718" s="194" t="s">
        <v>44</v>
      </c>
      <c r="F718" s="195" t="s">
        <v>849</v>
      </c>
      <c r="G718" s="192"/>
      <c r="H718" s="196">
        <v>70</v>
      </c>
      <c r="I718" s="197"/>
      <c r="J718" s="192"/>
      <c r="K718" s="192"/>
      <c r="L718" s="198"/>
      <c r="M718" s="199"/>
      <c r="N718" s="200"/>
      <c r="O718" s="200"/>
      <c r="P718" s="200"/>
      <c r="Q718" s="200"/>
      <c r="R718" s="200"/>
      <c r="S718" s="200"/>
      <c r="T718" s="201"/>
      <c r="AT718" s="202" t="s">
        <v>146</v>
      </c>
      <c r="AU718" s="202" t="s">
        <v>92</v>
      </c>
      <c r="AV718" s="13" t="s">
        <v>92</v>
      </c>
      <c r="AW718" s="13" t="s">
        <v>42</v>
      </c>
      <c r="AX718" s="13" t="s">
        <v>82</v>
      </c>
      <c r="AY718" s="202" t="s">
        <v>135</v>
      </c>
    </row>
    <row r="719" spans="1:65" s="13" customFormat="1" ht="11.25">
      <c r="B719" s="191"/>
      <c r="C719" s="192"/>
      <c r="D719" s="193" t="s">
        <v>146</v>
      </c>
      <c r="E719" s="194" t="s">
        <v>44</v>
      </c>
      <c r="F719" s="195" t="s">
        <v>850</v>
      </c>
      <c r="G719" s="192"/>
      <c r="H719" s="196">
        <v>80</v>
      </c>
      <c r="I719" s="197"/>
      <c r="J719" s="192"/>
      <c r="K719" s="192"/>
      <c r="L719" s="198"/>
      <c r="M719" s="199"/>
      <c r="N719" s="200"/>
      <c r="O719" s="200"/>
      <c r="P719" s="200"/>
      <c r="Q719" s="200"/>
      <c r="R719" s="200"/>
      <c r="S719" s="200"/>
      <c r="T719" s="201"/>
      <c r="AT719" s="202" t="s">
        <v>146</v>
      </c>
      <c r="AU719" s="202" t="s">
        <v>92</v>
      </c>
      <c r="AV719" s="13" t="s">
        <v>92</v>
      </c>
      <c r="AW719" s="13" t="s">
        <v>42</v>
      </c>
      <c r="AX719" s="13" t="s">
        <v>82</v>
      </c>
      <c r="AY719" s="202" t="s">
        <v>135</v>
      </c>
    </row>
    <row r="720" spans="1:65" s="14" customFormat="1" ht="11.25">
      <c r="B720" s="203"/>
      <c r="C720" s="204"/>
      <c r="D720" s="193" t="s">
        <v>146</v>
      </c>
      <c r="E720" s="205" t="s">
        <v>44</v>
      </c>
      <c r="F720" s="206" t="s">
        <v>159</v>
      </c>
      <c r="G720" s="204"/>
      <c r="H720" s="207">
        <v>1430</v>
      </c>
      <c r="I720" s="208"/>
      <c r="J720" s="204"/>
      <c r="K720" s="204"/>
      <c r="L720" s="209"/>
      <c r="M720" s="210"/>
      <c r="N720" s="211"/>
      <c r="O720" s="211"/>
      <c r="P720" s="211"/>
      <c r="Q720" s="211"/>
      <c r="R720" s="211"/>
      <c r="S720" s="211"/>
      <c r="T720" s="212"/>
      <c r="AT720" s="213" t="s">
        <v>146</v>
      </c>
      <c r="AU720" s="213" t="s">
        <v>92</v>
      </c>
      <c r="AV720" s="14" t="s">
        <v>142</v>
      </c>
      <c r="AW720" s="14" t="s">
        <v>42</v>
      </c>
      <c r="AX720" s="14" t="s">
        <v>90</v>
      </c>
      <c r="AY720" s="213" t="s">
        <v>135</v>
      </c>
    </row>
    <row r="721" spans="1:65" s="2" customFormat="1" ht="16.5" customHeight="1">
      <c r="A721" s="36"/>
      <c r="B721" s="37"/>
      <c r="C721" s="172" t="s">
        <v>874</v>
      </c>
      <c r="D721" s="172" t="s">
        <v>138</v>
      </c>
      <c r="E721" s="173" t="s">
        <v>875</v>
      </c>
      <c r="F721" s="174" t="s">
        <v>876</v>
      </c>
      <c r="G721" s="175" t="s">
        <v>515</v>
      </c>
      <c r="H721" s="176">
        <v>1580</v>
      </c>
      <c r="I721" s="177"/>
      <c r="J721" s="178">
        <f>ROUND(I721*H721,2)</f>
        <v>0</v>
      </c>
      <c r="K721" s="179"/>
      <c r="L721" s="41"/>
      <c r="M721" s="180" t="s">
        <v>44</v>
      </c>
      <c r="N721" s="181" t="s">
        <v>53</v>
      </c>
      <c r="O721" s="66"/>
      <c r="P721" s="182">
        <f>O721*H721</f>
        <v>0</v>
      </c>
      <c r="Q721" s="182">
        <v>0</v>
      </c>
      <c r="R721" s="182">
        <f>Q721*H721</f>
        <v>0</v>
      </c>
      <c r="S721" s="182">
        <v>0</v>
      </c>
      <c r="T721" s="183">
        <f>S721*H721</f>
        <v>0</v>
      </c>
      <c r="U721" s="36"/>
      <c r="V721" s="36"/>
      <c r="W721" s="36"/>
      <c r="X721" s="36"/>
      <c r="Y721" s="36"/>
      <c r="Z721" s="36"/>
      <c r="AA721" s="36"/>
      <c r="AB721" s="36"/>
      <c r="AC721" s="36"/>
      <c r="AD721" s="36"/>
      <c r="AE721" s="36"/>
      <c r="AR721" s="184" t="s">
        <v>346</v>
      </c>
      <c r="AT721" s="184" t="s">
        <v>138</v>
      </c>
      <c r="AU721" s="184" t="s">
        <v>92</v>
      </c>
      <c r="AY721" s="18" t="s">
        <v>135</v>
      </c>
      <c r="BE721" s="185">
        <f>IF(N721="základní",J721,0)</f>
        <v>0</v>
      </c>
      <c r="BF721" s="185">
        <f>IF(N721="snížená",J721,0)</f>
        <v>0</v>
      </c>
      <c r="BG721" s="185">
        <f>IF(N721="zákl. přenesená",J721,0)</f>
        <v>0</v>
      </c>
      <c r="BH721" s="185">
        <f>IF(N721="sníž. přenesená",J721,0)</f>
        <v>0</v>
      </c>
      <c r="BI721" s="185">
        <f>IF(N721="nulová",J721,0)</f>
        <v>0</v>
      </c>
      <c r="BJ721" s="18" t="s">
        <v>90</v>
      </c>
      <c r="BK721" s="185">
        <f>ROUND(I721*H721,2)</f>
        <v>0</v>
      </c>
      <c r="BL721" s="18" t="s">
        <v>346</v>
      </c>
      <c r="BM721" s="184" t="s">
        <v>877</v>
      </c>
    </row>
    <row r="722" spans="1:65" s="13" customFormat="1" ht="11.25">
      <c r="B722" s="191"/>
      <c r="C722" s="192"/>
      <c r="D722" s="193" t="s">
        <v>146</v>
      </c>
      <c r="E722" s="194" t="s">
        <v>44</v>
      </c>
      <c r="F722" s="195" t="s">
        <v>842</v>
      </c>
      <c r="G722" s="192"/>
      <c r="H722" s="196">
        <v>180</v>
      </c>
      <c r="I722" s="197"/>
      <c r="J722" s="192"/>
      <c r="K722" s="192"/>
      <c r="L722" s="198"/>
      <c r="M722" s="199"/>
      <c r="N722" s="200"/>
      <c r="O722" s="200"/>
      <c r="P722" s="200"/>
      <c r="Q722" s="200"/>
      <c r="R722" s="200"/>
      <c r="S722" s="200"/>
      <c r="T722" s="201"/>
      <c r="AT722" s="202" t="s">
        <v>146</v>
      </c>
      <c r="AU722" s="202" t="s">
        <v>92</v>
      </c>
      <c r="AV722" s="13" t="s">
        <v>92</v>
      </c>
      <c r="AW722" s="13" t="s">
        <v>42</v>
      </c>
      <c r="AX722" s="13" t="s">
        <v>82</v>
      </c>
      <c r="AY722" s="202" t="s">
        <v>135</v>
      </c>
    </row>
    <row r="723" spans="1:65" s="13" customFormat="1" ht="11.25">
      <c r="B723" s="191"/>
      <c r="C723" s="192"/>
      <c r="D723" s="193" t="s">
        <v>146</v>
      </c>
      <c r="E723" s="194" t="s">
        <v>44</v>
      </c>
      <c r="F723" s="195" t="s">
        <v>843</v>
      </c>
      <c r="G723" s="192"/>
      <c r="H723" s="196">
        <v>100</v>
      </c>
      <c r="I723" s="197"/>
      <c r="J723" s="192"/>
      <c r="K723" s="192"/>
      <c r="L723" s="198"/>
      <c r="M723" s="199"/>
      <c r="N723" s="200"/>
      <c r="O723" s="200"/>
      <c r="P723" s="200"/>
      <c r="Q723" s="200"/>
      <c r="R723" s="200"/>
      <c r="S723" s="200"/>
      <c r="T723" s="201"/>
      <c r="AT723" s="202" t="s">
        <v>146</v>
      </c>
      <c r="AU723" s="202" t="s">
        <v>92</v>
      </c>
      <c r="AV723" s="13" t="s">
        <v>92</v>
      </c>
      <c r="AW723" s="13" t="s">
        <v>42</v>
      </c>
      <c r="AX723" s="13" t="s">
        <v>82</v>
      </c>
      <c r="AY723" s="202" t="s">
        <v>135</v>
      </c>
    </row>
    <row r="724" spans="1:65" s="13" customFormat="1" ht="11.25">
      <c r="B724" s="191"/>
      <c r="C724" s="192"/>
      <c r="D724" s="193" t="s">
        <v>146</v>
      </c>
      <c r="E724" s="194" t="s">
        <v>44</v>
      </c>
      <c r="F724" s="195" t="s">
        <v>844</v>
      </c>
      <c r="G724" s="192"/>
      <c r="H724" s="196">
        <v>700</v>
      </c>
      <c r="I724" s="197"/>
      <c r="J724" s="192"/>
      <c r="K724" s="192"/>
      <c r="L724" s="198"/>
      <c r="M724" s="199"/>
      <c r="N724" s="200"/>
      <c r="O724" s="200"/>
      <c r="P724" s="200"/>
      <c r="Q724" s="200"/>
      <c r="R724" s="200"/>
      <c r="S724" s="200"/>
      <c r="T724" s="201"/>
      <c r="AT724" s="202" t="s">
        <v>146</v>
      </c>
      <c r="AU724" s="202" t="s">
        <v>92</v>
      </c>
      <c r="AV724" s="13" t="s">
        <v>92</v>
      </c>
      <c r="AW724" s="13" t="s">
        <v>42</v>
      </c>
      <c r="AX724" s="13" t="s">
        <v>82</v>
      </c>
      <c r="AY724" s="202" t="s">
        <v>135</v>
      </c>
    </row>
    <row r="725" spans="1:65" s="13" customFormat="1" ht="11.25">
      <c r="B725" s="191"/>
      <c r="C725" s="192"/>
      <c r="D725" s="193" t="s">
        <v>146</v>
      </c>
      <c r="E725" s="194" t="s">
        <v>44</v>
      </c>
      <c r="F725" s="195" t="s">
        <v>845</v>
      </c>
      <c r="G725" s="192"/>
      <c r="H725" s="196">
        <v>70</v>
      </c>
      <c r="I725" s="197"/>
      <c r="J725" s="192"/>
      <c r="K725" s="192"/>
      <c r="L725" s="198"/>
      <c r="M725" s="199"/>
      <c r="N725" s="200"/>
      <c r="O725" s="200"/>
      <c r="P725" s="200"/>
      <c r="Q725" s="200"/>
      <c r="R725" s="200"/>
      <c r="S725" s="200"/>
      <c r="T725" s="201"/>
      <c r="AT725" s="202" t="s">
        <v>146</v>
      </c>
      <c r="AU725" s="202" t="s">
        <v>92</v>
      </c>
      <c r="AV725" s="13" t="s">
        <v>92</v>
      </c>
      <c r="AW725" s="13" t="s">
        <v>42</v>
      </c>
      <c r="AX725" s="13" t="s">
        <v>82</v>
      </c>
      <c r="AY725" s="202" t="s">
        <v>135</v>
      </c>
    </row>
    <row r="726" spans="1:65" s="13" customFormat="1" ht="11.25">
      <c r="B726" s="191"/>
      <c r="C726" s="192"/>
      <c r="D726" s="193" t="s">
        <v>146</v>
      </c>
      <c r="E726" s="194" t="s">
        <v>44</v>
      </c>
      <c r="F726" s="195" t="s">
        <v>846</v>
      </c>
      <c r="G726" s="192"/>
      <c r="H726" s="196">
        <v>90</v>
      </c>
      <c r="I726" s="197"/>
      <c r="J726" s="192"/>
      <c r="K726" s="192"/>
      <c r="L726" s="198"/>
      <c r="M726" s="199"/>
      <c r="N726" s="200"/>
      <c r="O726" s="200"/>
      <c r="P726" s="200"/>
      <c r="Q726" s="200"/>
      <c r="R726" s="200"/>
      <c r="S726" s="200"/>
      <c r="T726" s="201"/>
      <c r="AT726" s="202" t="s">
        <v>146</v>
      </c>
      <c r="AU726" s="202" t="s">
        <v>92</v>
      </c>
      <c r="AV726" s="13" t="s">
        <v>92</v>
      </c>
      <c r="AW726" s="13" t="s">
        <v>42</v>
      </c>
      <c r="AX726" s="13" t="s">
        <v>82</v>
      </c>
      <c r="AY726" s="202" t="s">
        <v>135</v>
      </c>
    </row>
    <row r="727" spans="1:65" s="13" customFormat="1" ht="11.25">
      <c r="B727" s="191"/>
      <c r="C727" s="192"/>
      <c r="D727" s="193" t="s">
        <v>146</v>
      </c>
      <c r="E727" s="194" t="s">
        <v>44</v>
      </c>
      <c r="F727" s="195" t="s">
        <v>847</v>
      </c>
      <c r="G727" s="192"/>
      <c r="H727" s="196">
        <v>50</v>
      </c>
      <c r="I727" s="197"/>
      <c r="J727" s="192"/>
      <c r="K727" s="192"/>
      <c r="L727" s="198"/>
      <c r="M727" s="199"/>
      <c r="N727" s="200"/>
      <c r="O727" s="200"/>
      <c r="P727" s="200"/>
      <c r="Q727" s="200"/>
      <c r="R727" s="200"/>
      <c r="S727" s="200"/>
      <c r="T727" s="201"/>
      <c r="AT727" s="202" t="s">
        <v>146</v>
      </c>
      <c r="AU727" s="202" t="s">
        <v>92</v>
      </c>
      <c r="AV727" s="13" t="s">
        <v>92</v>
      </c>
      <c r="AW727" s="13" t="s">
        <v>42</v>
      </c>
      <c r="AX727" s="13" t="s">
        <v>82</v>
      </c>
      <c r="AY727" s="202" t="s">
        <v>135</v>
      </c>
    </row>
    <row r="728" spans="1:65" s="13" customFormat="1" ht="11.25">
      <c r="B728" s="191"/>
      <c r="C728" s="192"/>
      <c r="D728" s="193" t="s">
        <v>146</v>
      </c>
      <c r="E728" s="194" t="s">
        <v>44</v>
      </c>
      <c r="F728" s="195" t="s">
        <v>848</v>
      </c>
      <c r="G728" s="192"/>
      <c r="H728" s="196">
        <v>90</v>
      </c>
      <c r="I728" s="197"/>
      <c r="J728" s="192"/>
      <c r="K728" s="192"/>
      <c r="L728" s="198"/>
      <c r="M728" s="199"/>
      <c r="N728" s="200"/>
      <c r="O728" s="200"/>
      <c r="P728" s="200"/>
      <c r="Q728" s="200"/>
      <c r="R728" s="200"/>
      <c r="S728" s="200"/>
      <c r="T728" s="201"/>
      <c r="AT728" s="202" t="s">
        <v>146</v>
      </c>
      <c r="AU728" s="202" t="s">
        <v>92</v>
      </c>
      <c r="AV728" s="13" t="s">
        <v>92</v>
      </c>
      <c r="AW728" s="13" t="s">
        <v>42</v>
      </c>
      <c r="AX728" s="13" t="s">
        <v>82</v>
      </c>
      <c r="AY728" s="202" t="s">
        <v>135</v>
      </c>
    </row>
    <row r="729" spans="1:65" s="13" customFormat="1" ht="11.25">
      <c r="B729" s="191"/>
      <c r="C729" s="192"/>
      <c r="D729" s="193" t="s">
        <v>146</v>
      </c>
      <c r="E729" s="194" t="s">
        <v>44</v>
      </c>
      <c r="F729" s="195" t="s">
        <v>849</v>
      </c>
      <c r="G729" s="192"/>
      <c r="H729" s="196">
        <v>70</v>
      </c>
      <c r="I729" s="197"/>
      <c r="J729" s="192"/>
      <c r="K729" s="192"/>
      <c r="L729" s="198"/>
      <c r="M729" s="199"/>
      <c r="N729" s="200"/>
      <c r="O729" s="200"/>
      <c r="P729" s="200"/>
      <c r="Q729" s="200"/>
      <c r="R729" s="200"/>
      <c r="S729" s="200"/>
      <c r="T729" s="201"/>
      <c r="AT729" s="202" t="s">
        <v>146</v>
      </c>
      <c r="AU729" s="202" t="s">
        <v>92</v>
      </c>
      <c r="AV729" s="13" t="s">
        <v>92</v>
      </c>
      <c r="AW729" s="13" t="s">
        <v>42</v>
      </c>
      <c r="AX729" s="13" t="s">
        <v>82</v>
      </c>
      <c r="AY729" s="202" t="s">
        <v>135</v>
      </c>
    </row>
    <row r="730" spans="1:65" s="13" customFormat="1" ht="11.25">
      <c r="B730" s="191"/>
      <c r="C730" s="192"/>
      <c r="D730" s="193" t="s">
        <v>146</v>
      </c>
      <c r="E730" s="194" t="s">
        <v>44</v>
      </c>
      <c r="F730" s="195" t="s">
        <v>850</v>
      </c>
      <c r="G730" s="192"/>
      <c r="H730" s="196">
        <v>80</v>
      </c>
      <c r="I730" s="197"/>
      <c r="J730" s="192"/>
      <c r="K730" s="192"/>
      <c r="L730" s="198"/>
      <c r="M730" s="199"/>
      <c r="N730" s="200"/>
      <c r="O730" s="200"/>
      <c r="P730" s="200"/>
      <c r="Q730" s="200"/>
      <c r="R730" s="200"/>
      <c r="S730" s="200"/>
      <c r="T730" s="201"/>
      <c r="AT730" s="202" t="s">
        <v>146</v>
      </c>
      <c r="AU730" s="202" t="s">
        <v>92</v>
      </c>
      <c r="AV730" s="13" t="s">
        <v>92</v>
      </c>
      <c r="AW730" s="13" t="s">
        <v>42</v>
      </c>
      <c r="AX730" s="13" t="s">
        <v>82</v>
      </c>
      <c r="AY730" s="202" t="s">
        <v>135</v>
      </c>
    </row>
    <row r="731" spans="1:65" s="13" customFormat="1" ht="11.25">
      <c r="B731" s="191"/>
      <c r="C731" s="192"/>
      <c r="D731" s="193" t="s">
        <v>146</v>
      </c>
      <c r="E731" s="194" t="s">
        <v>44</v>
      </c>
      <c r="F731" s="195" t="s">
        <v>878</v>
      </c>
      <c r="G731" s="192"/>
      <c r="H731" s="196">
        <v>150</v>
      </c>
      <c r="I731" s="197"/>
      <c r="J731" s="192"/>
      <c r="K731" s="192"/>
      <c r="L731" s="198"/>
      <c r="M731" s="199"/>
      <c r="N731" s="200"/>
      <c r="O731" s="200"/>
      <c r="P731" s="200"/>
      <c r="Q731" s="200"/>
      <c r="R731" s="200"/>
      <c r="S731" s="200"/>
      <c r="T731" s="201"/>
      <c r="AT731" s="202" t="s">
        <v>146</v>
      </c>
      <c r="AU731" s="202" t="s">
        <v>92</v>
      </c>
      <c r="AV731" s="13" t="s">
        <v>92</v>
      </c>
      <c r="AW731" s="13" t="s">
        <v>42</v>
      </c>
      <c r="AX731" s="13" t="s">
        <v>82</v>
      </c>
      <c r="AY731" s="202" t="s">
        <v>135</v>
      </c>
    </row>
    <row r="732" spans="1:65" s="14" customFormat="1" ht="11.25">
      <c r="B732" s="203"/>
      <c r="C732" s="204"/>
      <c r="D732" s="193" t="s">
        <v>146</v>
      </c>
      <c r="E732" s="205" t="s">
        <v>44</v>
      </c>
      <c r="F732" s="206" t="s">
        <v>159</v>
      </c>
      <c r="G732" s="204"/>
      <c r="H732" s="207">
        <v>1580</v>
      </c>
      <c r="I732" s="208"/>
      <c r="J732" s="204"/>
      <c r="K732" s="204"/>
      <c r="L732" s="209"/>
      <c r="M732" s="210"/>
      <c r="N732" s="211"/>
      <c r="O732" s="211"/>
      <c r="P732" s="211"/>
      <c r="Q732" s="211"/>
      <c r="R732" s="211"/>
      <c r="S732" s="211"/>
      <c r="T732" s="212"/>
      <c r="AT732" s="213" t="s">
        <v>146</v>
      </c>
      <c r="AU732" s="213" t="s">
        <v>92</v>
      </c>
      <c r="AV732" s="14" t="s">
        <v>142</v>
      </c>
      <c r="AW732" s="14" t="s">
        <v>42</v>
      </c>
      <c r="AX732" s="14" t="s">
        <v>90</v>
      </c>
      <c r="AY732" s="213" t="s">
        <v>135</v>
      </c>
    </row>
    <row r="733" spans="1:65" s="2" customFormat="1" ht="21.75" customHeight="1">
      <c r="A733" s="36"/>
      <c r="B733" s="37"/>
      <c r="C733" s="172" t="s">
        <v>879</v>
      </c>
      <c r="D733" s="172" t="s">
        <v>138</v>
      </c>
      <c r="E733" s="173" t="s">
        <v>880</v>
      </c>
      <c r="F733" s="174" t="s">
        <v>881</v>
      </c>
      <c r="G733" s="175" t="s">
        <v>515</v>
      </c>
      <c r="H733" s="176">
        <v>150</v>
      </c>
      <c r="I733" s="177"/>
      <c r="J733" s="178">
        <f>ROUND(I733*H733,2)</f>
        <v>0</v>
      </c>
      <c r="K733" s="179"/>
      <c r="L733" s="41"/>
      <c r="M733" s="180" t="s">
        <v>44</v>
      </c>
      <c r="N733" s="181" t="s">
        <v>53</v>
      </c>
      <c r="O733" s="66"/>
      <c r="P733" s="182">
        <f>O733*H733</f>
        <v>0</v>
      </c>
      <c r="Q733" s="182">
        <v>0</v>
      </c>
      <c r="R733" s="182">
        <f>Q733*H733</f>
        <v>0</v>
      </c>
      <c r="S733" s="182">
        <v>0</v>
      </c>
      <c r="T733" s="183">
        <f>S733*H733</f>
        <v>0</v>
      </c>
      <c r="U733" s="36"/>
      <c r="V733" s="36"/>
      <c r="W733" s="36"/>
      <c r="X733" s="36"/>
      <c r="Y733" s="36"/>
      <c r="Z733" s="36"/>
      <c r="AA733" s="36"/>
      <c r="AB733" s="36"/>
      <c r="AC733" s="36"/>
      <c r="AD733" s="36"/>
      <c r="AE733" s="36"/>
      <c r="AR733" s="184" t="s">
        <v>346</v>
      </c>
      <c r="AT733" s="184" t="s">
        <v>138</v>
      </c>
      <c r="AU733" s="184" t="s">
        <v>92</v>
      </c>
      <c r="AY733" s="18" t="s">
        <v>135</v>
      </c>
      <c r="BE733" s="185">
        <f>IF(N733="základní",J733,0)</f>
        <v>0</v>
      </c>
      <c r="BF733" s="185">
        <f>IF(N733="snížená",J733,0)</f>
        <v>0</v>
      </c>
      <c r="BG733" s="185">
        <f>IF(N733="zákl. přenesená",J733,0)</f>
        <v>0</v>
      </c>
      <c r="BH733" s="185">
        <f>IF(N733="sníž. přenesená",J733,0)</f>
        <v>0</v>
      </c>
      <c r="BI733" s="185">
        <f>IF(N733="nulová",J733,0)</f>
        <v>0</v>
      </c>
      <c r="BJ733" s="18" t="s">
        <v>90</v>
      </c>
      <c r="BK733" s="185">
        <f>ROUND(I733*H733,2)</f>
        <v>0</v>
      </c>
      <c r="BL733" s="18" t="s">
        <v>346</v>
      </c>
      <c r="BM733" s="184" t="s">
        <v>882</v>
      </c>
    </row>
    <row r="734" spans="1:65" s="13" customFormat="1" ht="11.25">
      <c r="B734" s="191"/>
      <c r="C734" s="192"/>
      <c r="D734" s="193" t="s">
        <v>146</v>
      </c>
      <c r="E734" s="194" t="s">
        <v>44</v>
      </c>
      <c r="F734" s="195" t="s">
        <v>883</v>
      </c>
      <c r="G734" s="192"/>
      <c r="H734" s="196">
        <v>150</v>
      </c>
      <c r="I734" s="197"/>
      <c r="J734" s="192"/>
      <c r="K734" s="192"/>
      <c r="L734" s="198"/>
      <c r="M734" s="199"/>
      <c r="N734" s="200"/>
      <c r="O734" s="200"/>
      <c r="P734" s="200"/>
      <c r="Q734" s="200"/>
      <c r="R734" s="200"/>
      <c r="S734" s="200"/>
      <c r="T734" s="201"/>
      <c r="AT734" s="202" t="s">
        <v>146</v>
      </c>
      <c r="AU734" s="202" t="s">
        <v>92</v>
      </c>
      <c r="AV734" s="13" t="s">
        <v>92</v>
      </c>
      <c r="AW734" s="13" t="s">
        <v>42</v>
      </c>
      <c r="AX734" s="13" t="s">
        <v>82</v>
      </c>
      <c r="AY734" s="202" t="s">
        <v>135</v>
      </c>
    </row>
    <row r="735" spans="1:65" s="14" customFormat="1" ht="11.25">
      <c r="B735" s="203"/>
      <c r="C735" s="204"/>
      <c r="D735" s="193" t="s">
        <v>146</v>
      </c>
      <c r="E735" s="205" t="s">
        <v>44</v>
      </c>
      <c r="F735" s="206" t="s">
        <v>159</v>
      </c>
      <c r="G735" s="204"/>
      <c r="H735" s="207">
        <v>150</v>
      </c>
      <c r="I735" s="208"/>
      <c r="J735" s="204"/>
      <c r="K735" s="204"/>
      <c r="L735" s="209"/>
      <c r="M735" s="210"/>
      <c r="N735" s="211"/>
      <c r="O735" s="211"/>
      <c r="P735" s="211"/>
      <c r="Q735" s="211"/>
      <c r="R735" s="211"/>
      <c r="S735" s="211"/>
      <c r="T735" s="212"/>
      <c r="AT735" s="213" t="s">
        <v>146</v>
      </c>
      <c r="AU735" s="213" t="s">
        <v>92</v>
      </c>
      <c r="AV735" s="14" t="s">
        <v>142</v>
      </c>
      <c r="AW735" s="14" t="s">
        <v>42</v>
      </c>
      <c r="AX735" s="14" t="s">
        <v>90</v>
      </c>
      <c r="AY735" s="213" t="s">
        <v>135</v>
      </c>
    </row>
    <row r="736" spans="1:65" s="2" customFormat="1" ht="24.2" customHeight="1">
      <c r="A736" s="36"/>
      <c r="B736" s="37"/>
      <c r="C736" s="172" t="s">
        <v>884</v>
      </c>
      <c r="D736" s="172" t="s">
        <v>138</v>
      </c>
      <c r="E736" s="173" t="s">
        <v>885</v>
      </c>
      <c r="F736" s="174" t="s">
        <v>886</v>
      </c>
      <c r="G736" s="175" t="s">
        <v>515</v>
      </c>
      <c r="H736" s="176">
        <v>555</v>
      </c>
      <c r="I736" s="177"/>
      <c r="J736" s="178">
        <f>ROUND(I736*H736,2)</f>
        <v>0</v>
      </c>
      <c r="K736" s="179"/>
      <c r="L736" s="41"/>
      <c r="M736" s="180" t="s">
        <v>44</v>
      </c>
      <c r="N736" s="181" t="s">
        <v>53</v>
      </c>
      <c r="O736" s="66"/>
      <c r="P736" s="182">
        <f>O736*H736</f>
        <v>0</v>
      </c>
      <c r="Q736" s="182">
        <v>0</v>
      </c>
      <c r="R736" s="182">
        <f>Q736*H736</f>
        <v>0</v>
      </c>
      <c r="S736" s="182">
        <v>0</v>
      </c>
      <c r="T736" s="183">
        <f>S736*H736</f>
        <v>0</v>
      </c>
      <c r="U736" s="36"/>
      <c r="V736" s="36"/>
      <c r="W736" s="36"/>
      <c r="X736" s="36"/>
      <c r="Y736" s="36"/>
      <c r="Z736" s="36"/>
      <c r="AA736" s="36"/>
      <c r="AB736" s="36"/>
      <c r="AC736" s="36"/>
      <c r="AD736" s="36"/>
      <c r="AE736" s="36"/>
      <c r="AR736" s="184" t="s">
        <v>346</v>
      </c>
      <c r="AT736" s="184" t="s">
        <v>138</v>
      </c>
      <c r="AU736" s="184" t="s">
        <v>92</v>
      </c>
      <c r="AY736" s="18" t="s">
        <v>135</v>
      </c>
      <c r="BE736" s="185">
        <f>IF(N736="základní",J736,0)</f>
        <v>0</v>
      </c>
      <c r="BF736" s="185">
        <f>IF(N736="snížená",J736,0)</f>
        <v>0</v>
      </c>
      <c r="BG736" s="185">
        <f>IF(N736="zákl. přenesená",J736,0)</f>
        <v>0</v>
      </c>
      <c r="BH736" s="185">
        <f>IF(N736="sníž. přenesená",J736,0)</f>
        <v>0</v>
      </c>
      <c r="BI736" s="185">
        <f>IF(N736="nulová",J736,0)</f>
        <v>0</v>
      </c>
      <c r="BJ736" s="18" t="s">
        <v>90</v>
      </c>
      <c r="BK736" s="185">
        <f>ROUND(I736*H736,2)</f>
        <v>0</v>
      </c>
      <c r="BL736" s="18" t="s">
        <v>346</v>
      </c>
      <c r="BM736" s="184" t="s">
        <v>887</v>
      </c>
    </row>
    <row r="737" spans="1:65" s="13" customFormat="1" ht="11.25">
      <c r="B737" s="191"/>
      <c r="C737" s="192"/>
      <c r="D737" s="193" t="s">
        <v>146</v>
      </c>
      <c r="E737" s="194" t="s">
        <v>44</v>
      </c>
      <c r="F737" s="195" t="s">
        <v>888</v>
      </c>
      <c r="G737" s="192"/>
      <c r="H737" s="196">
        <v>60</v>
      </c>
      <c r="I737" s="197"/>
      <c r="J737" s="192"/>
      <c r="K737" s="192"/>
      <c r="L737" s="198"/>
      <c r="M737" s="199"/>
      <c r="N737" s="200"/>
      <c r="O737" s="200"/>
      <c r="P737" s="200"/>
      <c r="Q737" s="200"/>
      <c r="R737" s="200"/>
      <c r="S737" s="200"/>
      <c r="T737" s="201"/>
      <c r="AT737" s="202" t="s">
        <v>146</v>
      </c>
      <c r="AU737" s="202" t="s">
        <v>92</v>
      </c>
      <c r="AV737" s="13" t="s">
        <v>92</v>
      </c>
      <c r="AW737" s="13" t="s">
        <v>42</v>
      </c>
      <c r="AX737" s="13" t="s">
        <v>82</v>
      </c>
      <c r="AY737" s="202" t="s">
        <v>135</v>
      </c>
    </row>
    <row r="738" spans="1:65" s="13" customFormat="1" ht="11.25">
      <c r="B738" s="191"/>
      <c r="C738" s="192"/>
      <c r="D738" s="193" t="s">
        <v>146</v>
      </c>
      <c r="E738" s="194" t="s">
        <v>44</v>
      </c>
      <c r="F738" s="195" t="s">
        <v>889</v>
      </c>
      <c r="G738" s="192"/>
      <c r="H738" s="196">
        <v>40</v>
      </c>
      <c r="I738" s="197"/>
      <c r="J738" s="192"/>
      <c r="K738" s="192"/>
      <c r="L738" s="198"/>
      <c r="M738" s="199"/>
      <c r="N738" s="200"/>
      <c r="O738" s="200"/>
      <c r="P738" s="200"/>
      <c r="Q738" s="200"/>
      <c r="R738" s="200"/>
      <c r="S738" s="200"/>
      <c r="T738" s="201"/>
      <c r="AT738" s="202" t="s">
        <v>146</v>
      </c>
      <c r="AU738" s="202" t="s">
        <v>92</v>
      </c>
      <c r="AV738" s="13" t="s">
        <v>92</v>
      </c>
      <c r="AW738" s="13" t="s">
        <v>42</v>
      </c>
      <c r="AX738" s="13" t="s">
        <v>82</v>
      </c>
      <c r="AY738" s="202" t="s">
        <v>135</v>
      </c>
    </row>
    <row r="739" spans="1:65" s="13" customFormat="1" ht="11.25">
      <c r="B739" s="191"/>
      <c r="C739" s="192"/>
      <c r="D739" s="193" t="s">
        <v>146</v>
      </c>
      <c r="E739" s="194" t="s">
        <v>44</v>
      </c>
      <c r="F739" s="195" t="s">
        <v>890</v>
      </c>
      <c r="G739" s="192"/>
      <c r="H739" s="196">
        <v>250</v>
      </c>
      <c r="I739" s="197"/>
      <c r="J739" s="192"/>
      <c r="K739" s="192"/>
      <c r="L739" s="198"/>
      <c r="M739" s="199"/>
      <c r="N739" s="200"/>
      <c r="O739" s="200"/>
      <c r="P739" s="200"/>
      <c r="Q739" s="200"/>
      <c r="R739" s="200"/>
      <c r="S739" s="200"/>
      <c r="T739" s="201"/>
      <c r="AT739" s="202" t="s">
        <v>146</v>
      </c>
      <c r="AU739" s="202" t="s">
        <v>92</v>
      </c>
      <c r="AV739" s="13" t="s">
        <v>92</v>
      </c>
      <c r="AW739" s="13" t="s">
        <v>42</v>
      </c>
      <c r="AX739" s="13" t="s">
        <v>82</v>
      </c>
      <c r="AY739" s="202" t="s">
        <v>135</v>
      </c>
    </row>
    <row r="740" spans="1:65" s="13" customFormat="1" ht="11.25">
      <c r="B740" s="191"/>
      <c r="C740" s="192"/>
      <c r="D740" s="193" t="s">
        <v>146</v>
      </c>
      <c r="E740" s="194" t="s">
        <v>44</v>
      </c>
      <c r="F740" s="195" t="s">
        <v>891</v>
      </c>
      <c r="G740" s="192"/>
      <c r="H740" s="196">
        <v>20</v>
      </c>
      <c r="I740" s="197"/>
      <c r="J740" s="192"/>
      <c r="K740" s="192"/>
      <c r="L740" s="198"/>
      <c r="M740" s="199"/>
      <c r="N740" s="200"/>
      <c r="O740" s="200"/>
      <c r="P740" s="200"/>
      <c r="Q740" s="200"/>
      <c r="R740" s="200"/>
      <c r="S740" s="200"/>
      <c r="T740" s="201"/>
      <c r="AT740" s="202" t="s">
        <v>146</v>
      </c>
      <c r="AU740" s="202" t="s">
        <v>92</v>
      </c>
      <c r="AV740" s="13" t="s">
        <v>92</v>
      </c>
      <c r="AW740" s="13" t="s">
        <v>42</v>
      </c>
      <c r="AX740" s="13" t="s">
        <v>82</v>
      </c>
      <c r="AY740" s="202" t="s">
        <v>135</v>
      </c>
    </row>
    <row r="741" spans="1:65" s="13" customFormat="1" ht="11.25">
      <c r="B741" s="191"/>
      <c r="C741" s="192"/>
      <c r="D741" s="193" t="s">
        <v>146</v>
      </c>
      <c r="E741" s="194" t="s">
        <v>44</v>
      </c>
      <c r="F741" s="195" t="s">
        <v>892</v>
      </c>
      <c r="G741" s="192"/>
      <c r="H741" s="196">
        <v>35</v>
      </c>
      <c r="I741" s="197"/>
      <c r="J741" s="192"/>
      <c r="K741" s="192"/>
      <c r="L741" s="198"/>
      <c r="M741" s="199"/>
      <c r="N741" s="200"/>
      <c r="O741" s="200"/>
      <c r="P741" s="200"/>
      <c r="Q741" s="200"/>
      <c r="R741" s="200"/>
      <c r="S741" s="200"/>
      <c r="T741" s="201"/>
      <c r="AT741" s="202" t="s">
        <v>146</v>
      </c>
      <c r="AU741" s="202" t="s">
        <v>92</v>
      </c>
      <c r="AV741" s="13" t="s">
        <v>92</v>
      </c>
      <c r="AW741" s="13" t="s">
        <v>42</v>
      </c>
      <c r="AX741" s="13" t="s">
        <v>82</v>
      </c>
      <c r="AY741" s="202" t="s">
        <v>135</v>
      </c>
    </row>
    <row r="742" spans="1:65" s="13" customFormat="1" ht="11.25">
      <c r="B742" s="191"/>
      <c r="C742" s="192"/>
      <c r="D742" s="193" t="s">
        <v>146</v>
      </c>
      <c r="E742" s="194" t="s">
        <v>44</v>
      </c>
      <c r="F742" s="195" t="s">
        <v>893</v>
      </c>
      <c r="G742" s="192"/>
      <c r="H742" s="196">
        <v>150</v>
      </c>
      <c r="I742" s="197"/>
      <c r="J742" s="192"/>
      <c r="K742" s="192"/>
      <c r="L742" s="198"/>
      <c r="M742" s="199"/>
      <c r="N742" s="200"/>
      <c r="O742" s="200"/>
      <c r="P742" s="200"/>
      <c r="Q742" s="200"/>
      <c r="R742" s="200"/>
      <c r="S742" s="200"/>
      <c r="T742" s="201"/>
      <c r="AT742" s="202" t="s">
        <v>146</v>
      </c>
      <c r="AU742" s="202" t="s">
        <v>92</v>
      </c>
      <c r="AV742" s="13" t="s">
        <v>92</v>
      </c>
      <c r="AW742" s="13" t="s">
        <v>42</v>
      </c>
      <c r="AX742" s="13" t="s">
        <v>82</v>
      </c>
      <c r="AY742" s="202" t="s">
        <v>135</v>
      </c>
    </row>
    <row r="743" spans="1:65" s="14" customFormat="1" ht="11.25">
      <c r="B743" s="203"/>
      <c r="C743" s="204"/>
      <c r="D743" s="193" t="s">
        <v>146</v>
      </c>
      <c r="E743" s="205" t="s">
        <v>44</v>
      </c>
      <c r="F743" s="206" t="s">
        <v>159</v>
      </c>
      <c r="G743" s="204"/>
      <c r="H743" s="207">
        <v>555</v>
      </c>
      <c r="I743" s="208"/>
      <c r="J743" s="204"/>
      <c r="K743" s="204"/>
      <c r="L743" s="209"/>
      <c r="M743" s="210"/>
      <c r="N743" s="211"/>
      <c r="O743" s="211"/>
      <c r="P743" s="211"/>
      <c r="Q743" s="211"/>
      <c r="R743" s="211"/>
      <c r="S743" s="211"/>
      <c r="T743" s="212"/>
      <c r="AT743" s="213" t="s">
        <v>146</v>
      </c>
      <c r="AU743" s="213" t="s">
        <v>92</v>
      </c>
      <c r="AV743" s="14" t="s">
        <v>142</v>
      </c>
      <c r="AW743" s="14" t="s">
        <v>42</v>
      </c>
      <c r="AX743" s="14" t="s">
        <v>90</v>
      </c>
      <c r="AY743" s="213" t="s">
        <v>135</v>
      </c>
    </row>
    <row r="744" spans="1:65" s="2" customFormat="1" ht="16.5" customHeight="1">
      <c r="A744" s="36"/>
      <c r="B744" s="37"/>
      <c r="C744" s="172" t="s">
        <v>894</v>
      </c>
      <c r="D744" s="172" t="s">
        <v>138</v>
      </c>
      <c r="E744" s="173" t="s">
        <v>895</v>
      </c>
      <c r="F744" s="174" t="s">
        <v>896</v>
      </c>
      <c r="G744" s="175" t="s">
        <v>645</v>
      </c>
      <c r="H744" s="176">
        <v>1</v>
      </c>
      <c r="I744" s="177"/>
      <c r="J744" s="178">
        <f>ROUND(I744*H744,2)</f>
        <v>0</v>
      </c>
      <c r="K744" s="179"/>
      <c r="L744" s="41"/>
      <c r="M744" s="180" t="s">
        <v>44</v>
      </c>
      <c r="N744" s="181" t="s">
        <v>53</v>
      </c>
      <c r="O744" s="66"/>
      <c r="P744" s="182">
        <f>O744*H744</f>
        <v>0</v>
      </c>
      <c r="Q744" s="182">
        <v>0</v>
      </c>
      <c r="R744" s="182">
        <f>Q744*H744</f>
        <v>0</v>
      </c>
      <c r="S744" s="182">
        <v>0</v>
      </c>
      <c r="T744" s="183">
        <f>S744*H744</f>
        <v>0</v>
      </c>
      <c r="U744" s="36"/>
      <c r="V744" s="36"/>
      <c r="W744" s="36"/>
      <c r="X744" s="36"/>
      <c r="Y744" s="36"/>
      <c r="Z744" s="36"/>
      <c r="AA744" s="36"/>
      <c r="AB744" s="36"/>
      <c r="AC744" s="36"/>
      <c r="AD744" s="36"/>
      <c r="AE744" s="36"/>
      <c r="AR744" s="184" t="s">
        <v>346</v>
      </c>
      <c r="AT744" s="184" t="s">
        <v>138</v>
      </c>
      <c r="AU744" s="184" t="s">
        <v>92</v>
      </c>
      <c r="AY744" s="18" t="s">
        <v>135</v>
      </c>
      <c r="BE744" s="185">
        <f>IF(N744="základní",J744,0)</f>
        <v>0</v>
      </c>
      <c r="BF744" s="185">
        <f>IF(N744="snížená",J744,0)</f>
        <v>0</v>
      </c>
      <c r="BG744" s="185">
        <f>IF(N744="zákl. přenesená",J744,0)</f>
        <v>0</v>
      </c>
      <c r="BH744" s="185">
        <f>IF(N744="sníž. přenesená",J744,0)</f>
        <v>0</v>
      </c>
      <c r="BI744" s="185">
        <f>IF(N744="nulová",J744,0)</f>
        <v>0</v>
      </c>
      <c r="BJ744" s="18" t="s">
        <v>90</v>
      </c>
      <c r="BK744" s="185">
        <f>ROUND(I744*H744,2)</f>
        <v>0</v>
      </c>
      <c r="BL744" s="18" t="s">
        <v>346</v>
      </c>
      <c r="BM744" s="184" t="s">
        <v>897</v>
      </c>
    </row>
    <row r="745" spans="1:65" s="12" customFormat="1" ht="22.9" customHeight="1">
      <c r="B745" s="156"/>
      <c r="C745" s="157"/>
      <c r="D745" s="158" t="s">
        <v>81</v>
      </c>
      <c r="E745" s="170" t="s">
        <v>898</v>
      </c>
      <c r="F745" s="170" t="s">
        <v>899</v>
      </c>
      <c r="G745" s="157"/>
      <c r="H745" s="157"/>
      <c r="I745" s="160"/>
      <c r="J745" s="171">
        <f>BK745</f>
        <v>0</v>
      </c>
      <c r="K745" s="157"/>
      <c r="L745" s="162"/>
      <c r="M745" s="163"/>
      <c r="N745" s="164"/>
      <c r="O745" s="164"/>
      <c r="P745" s="165">
        <f>SUM(P746:P753)</f>
        <v>0</v>
      </c>
      <c r="Q745" s="164"/>
      <c r="R745" s="165">
        <f>SUM(R746:R753)</f>
        <v>0</v>
      </c>
      <c r="S745" s="164"/>
      <c r="T745" s="166">
        <f>SUM(T746:T753)</f>
        <v>0</v>
      </c>
      <c r="AR745" s="167" t="s">
        <v>92</v>
      </c>
      <c r="AT745" s="168" t="s">
        <v>81</v>
      </c>
      <c r="AU745" s="168" t="s">
        <v>90</v>
      </c>
      <c r="AY745" s="167" t="s">
        <v>135</v>
      </c>
      <c r="BK745" s="169">
        <f>SUM(BK746:BK753)</f>
        <v>0</v>
      </c>
    </row>
    <row r="746" spans="1:65" s="2" customFormat="1" ht="24.2" customHeight="1">
      <c r="A746" s="36"/>
      <c r="B746" s="37"/>
      <c r="C746" s="172" t="s">
        <v>900</v>
      </c>
      <c r="D746" s="172" t="s">
        <v>138</v>
      </c>
      <c r="E746" s="173" t="s">
        <v>901</v>
      </c>
      <c r="F746" s="174" t="s">
        <v>902</v>
      </c>
      <c r="G746" s="175" t="s">
        <v>141</v>
      </c>
      <c r="H746" s="176">
        <v>23</v>
      </c>
      <c r="I746" s="177"/>
      <c r="J746" s="178">
        <f>ROUND(I746*H746,2)</f>
        <v>0</v>
      </c>
      <c r="K746" s="179"/>
      <c r="L746" s="41"/>
      <c r="M746" s="180" t="s">
        <v>44</v>
      </c>
      <c r="N746" s="181" t="s">
        <v>53</v>
      </c>
      <c r="O746" s="66"/>
      <c r="P746" s="182">
        <f>O746*H746</f>
        <v>0</v>
      </c>
      <c r="Q746" s="182">
        <v>0</v>
      </c>
      <c r="R746" s="182">
        <f>Q746*H746</f>
        <v>0</v>
      </c>
      <c r="S746" s="182">
        <v>0</v>
      </c>
      <c r="T746" s="183">
        <f>S746*H746</f>
        <v>0</v>
      </c>
      <c r="U746" s="36"/>
      <c r="V746" s="36"/>
      <c r="W746" s="36"/>
      <c r="X746" s="36"/>
      <c r="Y746" s="36"/>
      <c r="Z746" s="36"/>
      <c r="AA746" s="36"/>
      <c r="AB746" s="36"/>
      <c r="AC746" s="36"/>
      <c r="AD746" s="36"/>
      <c r="AE746" s="36"/>
      <c r="AR746" s="184" t="s">
        <v>346</v>
      </c>
      <c r="AT746" s="184" t="s">
        <v>138</v>
      </c>
      <c r="AU746" s="184" t="s">
        <v>92</v>
      </c>
      <c r="AY746" s="18" t="s">
        <v>135</v>
      </c>
      <c r="BE746" s="185">
        <f>IF(N746="základní",J746,0)</f>
        <v>0</v>
      </c>
      <c r="BF746" s="185">
        <f>IF(N746="snížená",J746,0)</f>
        <v>0</v>
      </c>
      <c r="BG746" s="185">
        <f>IF(N746="zákl. přenesená",J746,0)</f>
        <v>0</v>
      </c>
      <c r="BH746" s="185">
        <f>IF(N746="sníž. přenesená",J746,0)</f>
        <v>0</v>
      </c>
      <c r="BI746" s="185">
        <f>IF(N746="nulová",J746,0)</f>
        <v>0</v>
      </c>
      <c r="BJ746" s="18" t="s">
        <v>90</v>
      </c>
      <c r="BK746" s="185">
        <f>ROUND(I746*H746,2)</f>
        <v>0</v>
      </c>
      <c r="BL746" s="18" t="s">
        <v>346</v>
      </c>
      <c r="BM746" s="184" t="s">
        <v>903</v>
      </c>
    </row>
    <row r="747" spans="1:65" s="13" customFormat="1" ht="11.25">
      <c r="B747" s="191"/>
      <c r="C747" s="192"/>
      <c r="D747" s="193" t="s">
        <v>146</v>
      </c>
      <c r="E747" s="194" t="s">
        <v>44</v>
      </c>
      <c r="F747" s="195" t="s">
        <v>809</v>
      </c>
      <c r="G747" s="192"/>
      <c r="H747" s="196">
        <v>14</v>
      </c>
      <c r="I747" s="197"/>
      <c r="J747" s="192"/>
      <c r="K747" s="192"/>
      <c r="L747" s="198"/>
      <c r="M747" s="199"/>
      <c r="N747" s="200"/>
      <c r="O747" s="200"/>
      <c r="P747" s="200"/>
      <c r="Q747" s="200"/>
      <c r="R747" s="200"/>
      <c r="S747" s="200"/>
      <c r="T747" s="201"/>
      <c r="AT747" s="202" t="s">
        <v>146</v>
      </c>
      <c r="AU747" s="202" t="s">
        <v>92</v>
      </c>
      <c r="AV747" s="13" t="s">
        <v>92</v>
      </c>
      <c r="AW747" s="13" t="s">
        <v>42</v>
      </c>
      <c r="AX747" s="13" t="s">
        <v>82</v>
      </c>
      <c r="AY747" s="202" t="s">
        <v>135</v>
      </c>
    </row>
    <row r="748" spans="1:65" s="13" customFormat="1" ht="11.25">
      <c r="B748" s="191"/>
      <c r="C748" s="192"/>
      <c r="D748" s="193" t="s">
        <v>146</v>
      </c>
      <c r="E748" s="194" t="s">
        <v>44</v>
      </c>
      <c r="F748" s="195" t="s">
        <v>810</v>
      </c>
      <c r="G748" s="192"/>
      <c r="H748" s="196">
        <v>2</v>
      </c>
      <c r="I748" s="197"/>
      <c r="J748" s="192"/>
      <c r="K748" s="192"/>
      <c r="L748" s="198"/>
      <c r="M748" s="199"/>
      <c r="N748" s="200"/>
      <c r="O748" s="200"/>
      <c r="P748" s="200"/>
      <c r="Q748" s="200"/>
      <c r="R748" s="200"/>
      <c r="S748" s="200"/>
      <c r="T748" s="201"/>
      <c r="AT748" s="202" t="s">
        <v>146</v>
      </c>
      <c r="AU748" s="202" t="s">
        <v>92</v>
      </c>
      <c r="AV748" s="13" t="s">
        <v>92</v>
      </c>
      <c r="AW748" s="13" t="s">
        <v>42</v>
      </c>
      <c r="AX748" s="13" t="s">
        <v>82</v>
      </c>
      <c r="AY748" s="202" t="s">
        <v>135</v>
      </c>
    </row>
    <row r="749" spans="1:65" s="13" customFormat="1" ht="11.25">
      <c r="B749" s="191"/>
      <c r="C749" s="192"/>
      <c r="D749" s="193" t="s">
        <v>146</v>
      </c>
      <c r="E749" s="194" t="s">
        <v>44</v>
      </c>
      <c r="F749" s="195" t="s">
        <v>811</v>
      </c>
      <c r="G749" s="192"/>
      <c r="H749" s="196">
        <v>1</v>
      </c>
      <c r="I749" s="197"/>
      <c r="J749" s="192"/>
      <c r="K749" s="192"/>
      <c r="L749" s="198"/>
      <c r="M749" s="199"/>
      <c r="N749" s="200"/>
      <c r="O749" s="200"/>
      <c r="P749" s="200"/>
      <c r="Q749" s="200"/>
      <c r="R749" s="200"/>
      <c r="S749" s="200"/>
      <c r="T749" s="201"/>
      <c r="AT749" s="202" t="s">
        <v>146</v>
      </c>
      <c r="AU749" s="202" t="s">
        <v>92</v>
      </c>
      <c r="AV749" s="13" t="s">
        <v>92</v>
      </c>
      <c r="AW749" s="13" t="s">
        <v>42</v>
      </c>
      <c r="AX749" s="13" t="s">
        <v>82</v>
      </c>
      <c r="AY749" s="202" t="s">
        <v>135</v>
      </c>
    </row>
    <row r="750" spans="1:65" s="13" customFormat="1" ht="11.25">
      <c r="B750" s="191"/>
      <c r="C750" s="192"/>
      <c r="D750" s="193" t="s">
        <v>146</v>
      </c>
      <c r="E750" s="194" t="s">
        <v>44</v>
      </c>
      <c r="F750" s="195" t="s">
        <v>799</v>
      </c>
      <c r="G750" s="192"/>
      <c r="H750" s="196">
        <v>3</v>
      </c>
      <c r="I750" s="197"/>
      <c r="J750" s="192"/>
      <c r="K750" s="192"/>
      <c r="L750" s="198"/>
      <c r="M750" s="199"/>
      <c r="N750" s="200"/>
      <c r="O750" s="200"/>
      <c r="P750" s="200"/>
      <c r="Q750" s="200"/>
      <c r="R750" s="200"/>
      <c r="S750" s="200"/>
      <c r="T750" s="201"/>
      <c r="AT750" s="202" t="s">
        <v>146</v>
      </c>
      <c r="AU750" s="202" t="s">
        <v>92</v>
      </c>
      <c r="AV750" s="13" t="s">
        <v>92</v>
      </c>
      <c r="AW750" s="13" t="s">
        <v>42</v>
      </c>
      <c r="AX750" s="13" t="s">
        <v>82</v>
      </c>
      <c r="AY750" s="202" t="s">
        <v>135</v>
      </c>
    </row>
    <row r="751" spans="1:65" s="13" customFormat="1" ht="11.25">
      <c r="B751" s="191"/>
      <c r="C751" s="192"/>
      <c r="D751" s="193" t="s">
        <v>146</v>
      </c>
      <c r="E751" s="194" t="s">
        <v>44</v>
      </c>
      <c r="F751" s="195" t="s">
        <v>812</v>
      </c>
      <c r="G751" s="192"/>
      <c r="H751" s="196">
        <v>2</v>
      </c>
      <c r="I751" s="197"/>
      <c r="J751" s="192"/>
      <c r="K751" s="192"/>
      <c r="L751" s="198"/>
      <c r="M751" s="199"/>
      <c r="N751" s="200"/>
      <c r="O751" s="200"/>
      <c r="P751" s="200"/>
      <c r="Q751" s="200"/>
      <c r="R751" s="200"/>
      <c r="S751" s="200"/>
      <c r="T751" s="201"/>
      <c r="AT751" s="202" t="s">
        <v>146</v>
      </c>
      <c r="AU751" s="202" t="s">
        <v>92</v>
      </c>
      <c r="AV751" s="13" t="s">
        <v>92</v>
      </c>
      <c r="AW751" s="13" t="s">
        <v>42</v>
      </c>
      <c r="AX751" s="13" t="s">
        <v>82</v>
      </c>
      <c r="AY751" s="202" t="s">
        <v>135</v>
      </c>
    </row>
    <row r="752" spans="1:65" s="13" customFormat="1" ht="11.25">
      <c r="B752" s="191"/>
      <c r="C752" s="192"/>
      <c r="D752" s="193" t="s">
        <v>146</v>
      </c>
      <c r="E752" s="194" t="s">
        <v>44</v>
      </c>
      <c r="F752" s="195" t="s">
        <v>813</v>
      </c>
      <c r="G752" s="192"/>
      <c r="H752" s="196">
        <v>1</v>
      </c>
      <c r="I752" s="197"/>
      <c r="J752" s="192"/>
      <c r="K752" s="192"/>
      <c r="L752" s="198"/>
      <c r="M752" s="199"/>
      <c r="N752" s="200"/>
      <c r="O752" s="200"/>
      <c r="P752" s="200"/>
      <c r="Q752" s="200"/>
      <c r="R752" s="200"/>
      <c r="S752" s="200"/>
      <c r="T752" s="201"/>
      <c r="AT752" s="202" t="s">
        <v>146</v>
      </c>
      <c r="AU752" s="202" t="s">
        <v>92</v>
      </c>
      <c r="AV752" s="13" t="s">
        <v>92</v>
      </c>
      <c r="AW752" s="13" t="s">
        <v>42</v>
      </c>
      <c r="AX752" s="13" t="s">
        <v>82</v>
      </c>
      <c r="AY752" s="202" t="s">
        <v>135</v>
      </c>
    </row>
    <row r="753" spans="1:65" s="14" customFormat="1" ht="11.25">
      <c r="B753" s="203"/>
      <c r="C753" s="204"/>
      <c r="D753" s="193" t="s">
        <v>146</v>
      </c>
      <c r="E753" s="205" t="s">
        <v>44</v>
      </c>
      <c r="F753" s="206" t="s">
        <v>159</v>
      </c>
      <c r="G753" s="204"/>
      <c r="H753" s="207">
        <v>23</v>
      </c>
      <c r="I753" s="208"/>
      <c r="J753" s="204"/>
      <c r="K753" s="204"/>
      <c r="L753" s="209"/>
      <c r="M753" s="210"/>
      <c r="N753" s="211"/>
      <c r="O753" s="211"/>
      <c r="P753" s="211"/>
      <c r="Q753" s="211"/>
      <c r="R753" s="211"/>
      <c r="S753" s="211"/>
      <c r="T753" s="212"/>
      <c r="AT753" s="213" t="s">
        <v>146</v>
      </c>
      <c r="AU753" s="213" t="s">
        <v>92</v>
      </c>
      <c r="AV753" s="14" t="s">
        <v>142</v>
      </c>
      <c r="AW753" s="14" t="s">
        <v>42</v>
      </c>
      <c r="AX753" s="14" t="s">
        <v>90</v>
      </c>
      <c r="AY753" s="213" t="s">
        <v>135</v>
      </c>
    </row>
    <row r="754" spans="1:65" s="12" customFormat="1" ht="22.9" customHeight="1">
      <c r="B754" s="156"/>
      <c r="C754" s="157"/>
      <c r="D754" s="158" t="s">
        <v>81</v>
      </c>
      <c r="E754" s="170" t="s">
        <v>904</v>
      </c>
      <c r="F754" s="170" t="s">
        <v>905</v>
      </c>
      <c r="G754" s="157"/>
      <c r="H754" s="157"/>
      <c r="I754" s="160"/>
      <c r="J754" s="171">
        <f>BK754</f>
        <v>0</v>
      </c>
      <c r="K754" s="157"/>
      <c r="L754" s="162"/>
      <c r="M754" s="163"/>
      <c r="N754" s="164"/>
      <c r="O754" s="164"/>
      <c r="P754" s="165">
        <f>SUM(P755:P917)</f>
        <v>0</v>
      </c>
      <c r="Q754" s="164"/>
      <c r="R754" s="165">
        <f>SUM(R755:R917)</f>
        <v>13.518493040000003</v>
      </c>
      <c r="S754" s="164"/>
      <c r="T754" s="166">
        <f>SUM(T755:T917)</f>
        <v>4.4745638999999997</v>
      </c>
      <c r="AR754" s="167" t="s">
        <v>92</v>
      </c>
      <c r="AT754" s="168" t="s">
        <v>81</v>
      </c>
      <c r="AU754" s="168" t="s">
        <v>90</v>
      </c>
      <c r="AY754" s="167" t="s">
        <v>135</v>
      </c>
      <c r="BK754" s="169">
        <f>SUM(BK755:BK917)</f>
        <v>0</v>
      </c>
    </row>
    <row r="755" spans="1:65" s="2" customFormat="1" ht="24.2" customHeight="1">
      <c r="A755" s="36"/>
      <c r="B755" s="37"/>
      <c r="C755" s="172" t="s">
        <v>906</v>
      </c>
      <c r="D755" s="172" t="s">
        <v>138</v>
      </c>
      <c r="E755" s="173" t="s">
        <v>907</v>
      </c>
      <c r="F755" s="174" t="s">
        <v>908</v>
      </c>
      <c r="G755" s="175" t="s">
        <v>168</v>
      </c>
      <c r="H755" s="176">
        <v>113.584</v>
      </c>
      <c r="I755" s="177"/>
      <c r="J755" s="178">
        <f>ROUND(I755*H755,2)</f>
        <v>0</v>
      </c>
      <c r="K755" s="179"/>
      <c r="L755" s="41"/>
      <c r="M755" s="180" t="s">
        <v>44</v>
      </c>
      <c r="N755" s="181" t="s">
        <v>53</v>
      </c>
      <c r="O755" s="66"/>
      <c r="P755" s="182">
        <f>O755*H755</f>
        <v>0</v>
      </c>
      <c r="Q755" s="182">
        <v>4.6960000000000002E-2</v>
      </c>
      <c r="R755" s="182">
        <f>Q755*H755</f>
        <v>5.3339046400000001</v>
      </c>
      <c r="S755" s="182">
        <v>0</v>
      </c>
      <c r="T755" s="183">
        <f>S755*H755</f>
        <v>0</v>
      </c>
      <c r="U755" s="36"/>
      <c r="V755" s="36"/>
      <c r="W755" s="36"/>
      <c r="X755" s="36"/>
      <c r="Y755" s="36"/>
      <c r="Z755" s="36"/>
      <c r="AA755" s="36"/>
      <c r="AB755" s="36"/>
      <c r="AC755" s="36"/>
      <c r="AD755" s="36"/>
      <c r="AE755" s="36"/>
      <c r="AR755" s="184" t="s">
        <v>346</v>
      </c>
      <c r="AT755" s="184" t="s">
        <v>138</v>
      </c>
      <c r="AU755" s="184" t="s">
        <v>92</v>
      </c>
      <c r="AY755" s="18" t="s">
        <v>135</v>
      </c>
      <c r="BE755" s="185">
        <f>IF(N755="základní",J755,0)</f>
        <v>0</v>
      </c>
      <c r="BF755" s="185">
        <f>IF(N755="snížená",J755,0)</f>
        <v>0</v>
      </c>
      <c r="BG755" s="185">
        <f>IF(N755="zákl. přenesená",J755,0)</f>
        <v>0</v>
      </c>
      <c r="BH755" s="185">
        <f>IF(N755="sníž. přenesená",J755,0)</f>
        <v>0</v>
      </c>
      <c r="BI755" s="185">
        <f>IF(N755="nulová",J755,0)</f>
        <v>0</v>
      </c>
      <c r="BJ755" s="18" t="s">
        <v>90</v>
      </c>
      <c r="BK755" s="185">
        <f>ROUND(I755*H755,2)</f>
        <v>0</v>
      </c>
      <c r="BL755" s="18" t="s">
        <v>346</v>
      </c>
      <c r="BM755" s="184" t="s">
        <v>909</v>
      </c>
    </row>
    <row r="756" spans="1:65" s="2" customFormat="1" ht="11.25">
      <c r="A756" s="36"/>
      <c r="B756" s="37"/>
      <c r="C756" s="38"/>
      <c r="D756" s="186" t="s">
        <v>144</v>
      </c>
      <c r="E756" s="38"/>
      <c r="F756" s="187" t="s">
        <v>910</v>
      </c>
      <c r="G756" s="38"/>
      <c r="H756" s="38"/>
      <c r="I756" s="188"/>
      <c r="J756" s="38"/>
      <c r="K756" s="38"/>
      <c r="L756" s="41"/>
      <c r="M756" s="189"/>
      <c r="N756" s="190"/>
      <c r="O756" s="66"/>
      <c r="P756" s="66"/>
      <c r="Q756" s="66"/>
      <c r="R756" s="66"/>
      <c r="S756" s="66"/>
      <c r="T756" s="67"/>
      <c r="U756" s="36"/>
      <c r="V756" s="36"/>
      <c r="W756" s="36"/>
      <c r="X756" s="36"/>
      <c r="Y756" s="36"/>
      <c r="Z756" s="36"/>
      <c r="AA756" s="36"/>
      <c r="AB756" s="36"/>
      <c r="AC756" s="36"/>
      <c r="AD756" s="36"/>
      <c r="AE756" s="36"/>
      <c r="AT756" s="18" t="s">
        <v>144</v>
      </c>
      <c r="AU756" s="18" t="s">
        <v>92</v>
      </c>
    </row>
    <row r="757" spans="1:65" s="15" customFormat="1" ht="11.25">
      <c r="B757" s="214"/>
      <c r="C757" s="215"/>
      <c r="D757" s="193" t="s">
        <v>146</v>
      </c>
      <c r="E757" s="216" t="s">
        <v>44</v>
      </c>
      <c r="F757" s="217" t="s">
        <v>185</v>
      </c>
      <c r="G757" s="215"/>
      <c r="H757" s="216" t="s">
        <v>44</v>
      </c>
      <c r="I757" s="218"/>
      <c r="J757" s="215"/>
      <c r="K757" s="215"/>
      <c r="L757" s="219"/>
      <c r="M757" s="220"/>
      <c r="N757" s="221"/>
      <c r="O757" s="221"/>
      <c r="P757" s="221"/>
      <c r="Q757" s="221"/>
      <c r="R757" s="221"/>
      <c r="S757" s="221"/>
      <c r="T757" s="222"/>
      <c r="AT757" s="223" t="s">
        <v>146</v>
      </c>
      <c r="AU757" s="223" t="s">
        <v>92</v>
      </c>
      <c r="AV757" s="15" t="s">
        <v>90</v>
      </c>
      <c r="AW757" s="15" t="s">
        <v>42</v>
      </c>
      <c r="AX757" s="15" t="s">
        <v>82</v>
      </c>
      <c r="AY757" s="223" t="s">
        <v>135</v>
      </c>
    </row>
    <row r="758" spans="1:65" s="13" customFormat="1" ht="11.25">
      <c r="B758" s="191"/>
      <c r="C758" s="192"/>
      <c r="D758" s="193" t="s">
        <v>146</v>
      </c>
      <c r="E758" s="194" t="s">
        <v>44</v>
      </c>
      <c r="F758" s="195" t="s">
        <v>911</v>
      </c>
      <c r="G758" s="192"/>
      <c r="H758" s="196">
        <v>21.513999999999999</v>
      </c>
      <c r="I758" s="197"/>
      <c r="J758" s="192"/>
      <c r="K758" s="192"/>
      <c r="L758" s="198"/>
      <c r="M758" s="199"/>
      <c r="N758" s="200"/>
      <c r="O758" s="200"/>
      <c r="P758" s="200"/>
      <c r="Q758" s="200"/>
      <c r="R758" s="200"/>
      <c r="S758" s="200"/>
      <c r="T758" s="201"/>
      <c r="AT758" s="202" t="s">
        <v>146</v>
      </c>
      <c r="AU758" s="202" t="s">
        <v>92</v>
      </c>
      <c r="AV758" s="13" t="s">
        <v>92</v>
      </c>
      <c r="AW758" s="13" t="s">
        <v>42</v>
      </c>
      <c r="AX758" s="13" t="s">
        <v>82</v>
      </c>
      <c r="AY758" s="202" t="s">
        <v>135</v>
      </c>
    </row>
    <row r="759" spans="1:65" s="13" customFormat="1" ht="11.25">
      <c r="B759" s="191"/>
      <c r="C759" s="192"/>
      <c r="D759" s="193" t="s">
        <v>146</v>
      </c>
      <c r="E759" s="194" t="s">
        <v>44</v>
      </c>
      <c r="F759" s="195" t="s">
        <v>912</v>
      </c>
      <c r="G759" s="192"/>
      <c r="H759" s="196">
        <v>15.5</v>
      </c>
      <c r="I759" s="197"/>
      <c r="J759" s="192"/>
      <c r="K759" s="192"/>
      <c r="L759" s="198"/>
      <c r="M759" s="199"/>
      <c r="N759" s="200"/>
      <c r="O759" s="200"/>
      <c r="P759" s="200"/>
      <c r="Q759" s="200"/>
      <c r="R759" s="200"/>
      <c r="S759" s="200"/>
      <c r="T759" s="201"/>
      <c r="AT759" s="202" t="s">
        <v>146</v>
      </c>
      <c r="AU759" s="202" t="s">
        <v>92</v>
      </c>
      <c r="AV759" s="13" t="s">
        <v>92</v>
      </c>
      <c r="AW759" s="13" t="s">
        <v>42</v>
      </c>
      <c r="AX759" s="13" t="s">
        <v>82</v>
      </c>
      <c r="AY759" s="202" t="s">
        <v>135</v>
      </c>
    </row>
    <row r="760" spans="1:65" s="13" customFormat="1" ht="11.25">
      <c r="B760" s="191"/>
      <c r="C760" s="192"/>
      <c r="D760" s="193" t="s">
        <v>146</v>
      </c>
      <c r="E760" s="194" t="s">
        <v>44</v>
      </c>
      <c r="F760" s="195" t="s">
        <v>913</v>
      </c>
      <c r="G760" s="192"/>
      <c r="H760" s="196">
        <v>15.5</v>
      </c>
      <c r="I760" s="197"/>
      <c r="J760" s="192"/>
      <c r="K760" s="192"/>
      <c r="L760" s="198"/>
      <c r="M760" s="199"/>
      <c r="N760" s="200"/>
      <c r="O760" s="200"/>
      <c r="P760" s="200"/>
      <c r="Q760" s="200"/>
      <c r="R760" s="200"/>
      <c r="S760" s="200"/>
      <c r="T760" s="201"/>
      <c r="AT760" s="202" t="s">
        <v>146</v>
      </c>
      <c r="AU760" s="202" t="s">
        <v>92</v>
      </c>
      <c r="AV760" s="13" t="s">
        <v>92</v>
      </c>
      <c r="AW760" s="13" t="s">
        <v>42</v>
      </c>
      <c r="AX760" s="13" t="s">
        <v>82</v>
      </c>
      <c r="AY760" s="202" t="s">
        <v>135</v>
      </c>
    </row>
    <row r="761" spans="1:65" s="13" customFormat="1" ht="11.25">
      <c r="B761" s="191"/>
      <c r="C761" s="192"/>
      <c r="D761" s="193" t="s">
        <v>146</v>
      </c>
      <c r="E761" s="194" t="s">
        <v>44</v>
      </c>
      <c r="F761" s="195" t="s">
        <v>914</v>
      </c>
      <c r="G761" s="192"/>
      <c r="H761" s="196">
        <v>21.513999999999999</v>
      </c>
      <c r="I761" s="197"/>
      <c r="J761" s="192"/>
      <c r="K761" s="192"/>
      <c r="L761" s="198"/>
      <c r="M761" s="199"/>
      <c r="N761" s="200"/>
      <c r="O761" s="200"/>
      <c r="P761" s="200"/>
      <c r="Q761" s="200"/>
      <c r="R761" s="200"/>
      <c r="S761" s="200"/>
      <c r="T761" s="201"/>
      <c r="AT761" s="202" t="s">
        <v>146</v>
      </c>
      <c r="AU761" s="202" t="s">
        <v>92</v>
      </c>
      <c r="AV761" s="13" t="s">
        <v>92</v>
      </c>
      <c r="AW761" s="13" t="s">
        <v>42</v>
      </c>
      <c r="AX761" s="13" t="s">
        <v>82</v>
      </c>
      <c r="AY761" s="202" t="s">
        <v>135</v>
      </c>
    </row>
    <row r="762" spans="1:65" s="13" customFormat="1" ht="11.25">
      <c r="B762" s="191"/>
      <c r="C762" s="192"/>
      <c r="D762" s="193" t="s">
        <v>146</v>
      </c>
      <c r="E762" s="194" t="s">
        <v>44</v>
      </c>
      <c r="F762" s="195" t="s">
        <v>915</v>
      </c>
      <c r="G762" s="192"/>
      <c r="H762" s="196">
        <v>11.965999999999999</v>
      </c>
      <c r="I762" s="197"/>
      <c r="J762" s="192"/>
      <c r="K762" s="192"/>
      <c r="L762" s="198"/>
      <c r="M762" s="199"/>
      <c r="N762" s="200"/>
      <c r="O762" s="200"/>
      <c r="P762" s="200"/>
      <c r="Q762" s="200"/>
      <c r="R762" s="200"/>
      <c r="S762" s="200"/>
      <c r="T762" s="201"/>
      <c r="AT762" s="202" t="s">
        <v>146</v>
      </c>
      <c r="AU762" s="202" t="s">
        <v>92</v>
      </c>
      <c r="AV762" s="13" t="s">
        <v>92</v>
      </c>
      <c r="AW762" s="13" t="s">
        <v>42</v>
      </c>
      <c r="AX762" s="13" t="s">
        <v>82</v>
      </c>
      <c r="AY762" s="202" t="s">
        <v>135</v>
      </c>
    </row>
    <row r="763" spans="1:65" s="13" customFormat="1" ht="11.25">
      <c r="B763" s="191"/>
      <c r="C763" s="192"/>
      <c r="D763" s="193" t="s">
        <v>146</v>
      </c>
      <c r="E763" s="194" t="s">
        <v>44</v>
      </c>
      <c r="F763" s="195" t="s">
        <v>916</v>
      </c>
      <c r="G763" s="192"/>
      <c r="H763" s="196">
        <v>11.47</v>
      </c>
      <c r="I763" s="197"/>
      <c r="J763" s="192"/>
      <c r="K763" s="192"/>
      <c r="L763" s="198"/>
      <c r="M763" s="199"/>
      <c r="N763" s="200"/>
      <c r="O763" s="200"/>
      <c r="P763" s="200"/>
      <c r="Q763" s="200"/>
      <c r="R763" s="200"/>
      <c r="S763" s="200"/>
      <c r="T763" s="201"/>
      <c r="AT763" s="202" t="s">
        <v>146</v>
      </c>
      <c r="AU763" s="202" t="s">
        <v>92</v>
      </c>
      <c r="AV763" s="13" t="s">
        <v>92</v>
      </c>
      <c r="AW763" s="13" t="s">
        <v>42</v>
      </c>
      <c r="AX763" s="13" t="s">
        <v>82</v>
      </c>
      <c r="AY763" s="202" t="s">
        <v>135</v>
      </c>
    </row>
    <row r="764" spans="1:65" s="13" customFormat="1" ht="11.25">
      <c r="B764" s="191"/>
      <c r="C764" s="192"/>
      <c r="D764" s="193" t="s">
        <v>146</v>
      </c>
      <c r="E764" s="194" t="s">
        <v>44</v>
      </c>
      <c r="F764" s="195" t="s">
        <v>917</v>
      </c>
      <c r="G764" s="192"/>
      <c r="H764" s="196">
        <v>16.12</v>
      </c>
      <c r="I764" s="197"/>
      <c r="J764" s="192"/>
      <c r="K764" s="192"/>
      <c r="L764" s="198"/>
      <c r="M764" s="199"/>
      <c r="N764" s="200"/>
      <c r="O764" s="200"/>
      <c r="P764" s="200"/>
      <c r="Q764" s="200"/>
      <c r="R764" s="200"/>
      <c r="S764" s="200"/>
      <c r="T764" s="201"/>
      <c r="AT764" s="202" t="s">
        <v>146</v>
      </c>
      <c r="AU764" s="202" t="s">
        <v>92</v>
      </c>
      <c r="AV764" s="13" t="s">
        <v>92</v>
      </c>
      <c r="AW764" s="13" t="s">
        <v>42</v>
      </c>
      <c r="AX764" s="13" t="s">
        <v>82</v>
      </c>
      <c r="AY764" s="202" t="s">
        <v>135</v>
      </c>
    </row>
    <row r="765" spans="1:65" s="14" customFormat="1" ht="11.25">
      <c r="B765" s="203"/>
      <c r="C765" s="204"/>
      <c r="D765" s="193" t="s">
        <v>146</v>
      </c>
      <c r="E765" s="205" t="s">
        <v>44</v>
      </c>
      <c r="F765" s="206" t="s">
        <v>159</v>
      </c>
      <c r="G765" s="204"/>
      <c r="H765" s="207">
        <v>113.584</v>
      </c>
      <c r="I765" s="208"/>
      <c r="J765" s="204"/>
      <c r="K765" s="204"/>
      <c r="L765" s="209"/>
      <c r="M765" s="210"/>
      <c r="N765" s="211"/>
      <c r="O765" s="211"/>
      <c r="P765" s="211"/>
      <c r="Q765" s="211"/>
      <c r="R765" s="211"/>
      <c r="S765" s="211"/>
      <c r="T765" s="212"/>
      <c r="AT765" s="213" t="s">
        <v>146</v>
      </c>
      <c r="AU765" s="213" t="s">
        <v>92</v>
      </c>
      <c r="AV765" s="14" t="s">
        <v>142</v>
      </c>
      <c r="AW765" s="14" t="s">
        <v>42</v>
      </c>
      <c r="AX765" s="14" t="s">
        <v>90</v>
      </c>
      <c r="AY765" s="213" t="s">
        <v>135</v>
      </c>
    </row>
    <row r="766" spans="1:65" s="2" customFormat="1" ht="16.5" customHeight="1">
      <c r="A766" s="36"/>
      <c r="B766" s="37"/>
      <c r="C766" s="172" t="s">
        <v>918</v>
      </c>
      <c r="D766" s="172" t="s">
        <v>138</v>
      </c>
      <c r="E766" s="173" t="s">
        <v>919</v>
      </c>
      <c r="F766" s="174" t="s">
        <v>920</v>
      </c>
      <c r="G766" s="175" t="s">
        <v>515</v>
      </c>
      <c r="H766" s="176">
        <v>40.14</v>
      </c>
      <c r="I766" s="177"/>
      <c r="J766" s="178">
        <f>ROUND(I766*H766,2)</f>
        <v>0</v>
      </c>
      <c r="K766" s="179"/>
      <c r="L766" s="41"/>
      <c r="M766" s="180" t="s">
        <v>44</v>
      </c>
      <c r="N766" s="181" t="s">
        <v>53</v>
      </c>
      <c r="O766" s="66"/>
      <c r="P766" s="182">
        <f>O766*H766</f>
        <v>0</v>
      </c>
      <c r="Q766" s="182">
        <v>1.0000000000000001E-5</v>
      </c>
      <c r="R766" s="182">
        <f>Q766*H766</f>
        <v>4.0140000000000005E-4</v>
      </c>
      <c r="S766" s="182">
        <v>0</v>
      </c>
      <c r="T766" s="183">
        <f>S766*H766</f>
        <v>0</v>
      </c>
      <c r="U766" s="36"/>
      <c r="V766" s="36"/>
      <c r="W766" s="36"/>
      <c r="X766" s="36"/>
      <c r="Y766" s="36"/>
      <c r="Z766" s="36"/>
      <c r="AA766" s="36"/>
      <c r="AB766" s="36"/>
      <c r="AC766" s="36"/>
      <c r="AD766" s="36"/>
      <c r="AE766" s="36"/>
      <c r="AR766" s="184" t="s">
        <v>346</v>
      </c>
      <c r="AT766" s="184" t="s">
        <v>138</v>
      </c>
      <c r="AU766" s="184" t="s">
        <v>92</v>
      </c>
      <c r="AY766" s="18" t="s">
        <v>135</v>
      </c>
      <c r="BE766" s="185">
        <f>IF(N766="základní",J766,0)</f>
        <v>0</v>
      </c>
      <c r="BF766" s="185">
        <f>IF(N766="snížená",J766,0)</f>
        <v>0</v>
      </c>
      <c r="BG766" s="185">
        <f>IF(N766="zákl. přenesená",J766,0)</f>
        <v>0</v>
      </c>
      <c r="BH766" s="185">
        <f>IF(N766="sníž. přenesená",J766,0)</f>
        <v>0</v>
      </c>
      <c r="BI766" s="185">
        <f>IF(N766="nulová",J766,0)</f>
        <v>0</v>
      </c>
      <c r="BJ766" s="18" t="s">
        <v>90</v>
      </c>
      <c r="BK766" s="185">
        <f>ROUND(I766*H766,2)</f>
        <v>0</v>
      </c>
      <c r="BL766" s="18" t="s">
        <v>346</v>
      </c>
      <c r="BM766" s="184" t="s">
        <v>921</v>
      </c>
    </row>
    <row r="767" spans="1:65" s="2" customFormat="1" ht="11.25">
      <c r="A767" s="36"/>
      <c r="B767" s="37"/>
      <c r="C767" s="38"/>
      <c r="D767" s="186" t="s">
        <v>144</v>
      </c>
      <c r="E767" s="38"/>
      <c r="F767" s="187" t="s">
        <v>922</v>
      </c>
      <c r="G767" s="38"/>
      <c r="H767" s="38"/>
      <c r="I767" s="188"/>
      <c r="J767" s="38"/>
      <c r="K767" s="38"/>
      <c r="L767" s="41"/>
      <c r="M767" s="189"/>
      <c r="N767" s="190"/>
      <c r="O767" s="66"/>
      <c r="P767" s="66"/>
      <c r="Q767" s="66"/>
      <c r="R767" s="66"/>
      <c r="S767" s="66"/>
      <c r="T767" s="67"/>
      <c r="U767" s="36"/>
      <c r="V767" s="36"/>
      <c r="W767" s="36"/>
      <c r="X767" s="36"/>
      <c r="Y767" s="36"/>
      <c r="Z767" s="36"/>
      <c r="AA767" s="36"/>
      <c r="AB767" s="36"/>
      <c r="AC767" s="36"/>
      <c r="AD767" s="36"/>
      <c r="AE767" s="36"/>
      <c r="AT767" s="18" t="s">
        <v>144</v>
      </c>
      <c r="AU767" s="18" t="s">
        <v>92</v>
      </c>
    </row>
    <row r="768" spans="1:65" s="15" customFormat="1" ht="11.25">
      <c r="B768" s="214"/>
      <c r="C768" s="215"/>
      <c r="D768" s="193" t="s">
        <v>146</v>
      </c>
      <c r="E768" s="216" t="s">
        <v>44</v>
      </c>
      <c r="F768" s="217" t="s">
        <v>185</v>
      </c>
      <c r="G768" s="215"/>
      <c r="H768" s="216" t="s">
        <v>44</v>
      </c>
      <c r="I768" s="218"/>
      <c r="J768" s="215"/>
      <c r="K768" s="215"/>
      <c r="L768" s="219"/>
      <c r="M768" s="220"/>
      <c r="N768" s="221"/>
      <c r="O768" s="221"/>
      <c r="P768" s="221"/>
      <c r="Q768" s="221"/>
      <c r="R768" s="221"/>
      <c r="S768" s="221"/>
      <c r="T768" s="222"/>
      <c r="AT768" s="223" t="s">
        <v>146</v>
      </c>
      <c r="AU768" s="223" t="s">
        <v>92</v>
      </c>
      <c r="AV768" s="15" t="s">
        <v>90</v>
      </c>
      <c r="AW768" s="15" t="s">
        <v>42</v>
      </c>
      <c r="AX768" s="15" t="s">
        <v>82</v>
      </c>
      <c r="AY768" s="223" t="s">
        <v>135</v>
      </c>
    </row>
    <row r="769" spans="1:65" s="13" customFormat="1" ht="11.25">
      <c r="B769" s="191"/>
      <c r="C769" s="192"/>
      <c r="D769" s="193" t="s">
        <v>146</v>
      </c>
      <c r="E769" s="194" t="s">
        <v>44</v>
      </c>
      <c r="F769" s="195" t="s">
        <v>923</v>
      </c>
      <c r="G769" s="192"/>
      <c r="H769" s="196">
        <v>6.94</v>
      </c>
      <c r="I769" s="197"/>
      <c r="J769" s="192"/>
      <c r="K769" s="192"/>
      <c r="L769" s="198"/>
      <c r="M769" s="199"/>
      <c r="N769" s="200"/>
      <c r="O769" s="200"/>
      <c r="P769" s="200"/>
      <c r="Q769" s="200"/>
      <c r="R769" s="200"/>
      <c r="S769" s="200"/>
      <c r="T769" s="201"/>
      <c r="AT769" s="202" t="s">
        <v>146</v>
      </c>
      <c r="AU769" s="202" t="s">
        <v>92</v>
      </c>
      <c r="AV769" s="13" t="s">
        <v>92</v>
      </c>
      <c r="AW769" s="13" t="s">
        <v>42</v>
      </c>
      <c r="AX769" s="13" t="s">
        <v>82</v>
      </c>
      <c r="AY769" s="202" t="s">
        <v>135</v>
      </c>
    </row>
    <row r="770" spans="1:65" s="13" customFormat="1" ht="11.25">
      <c r="B770" s="191"/>
      <c r="C770" s="192"/>
      <c r="D770" s="193" t="s">
        <v>146</v>
      </c>
      <c r="E770" s="194" t="s">
        <v>44</v>
      </c>
      <c r="F770" s="195" t="s">
        <v>924</v>
      </c>
      <c r="G770" s="192"/>
      <c r="H770" s="196">
        <v>5</v>
      </c>
      <c r="I770" s="197"/>
      <c r="J770" s="192"/>
      <c r="K770" s="192"/>
      <c r="L770" s="198"/>
      <c r="M770" s="199"/>
      <c r="N770" s="200"/>
      <c r="O770" s="200"/>
      <c r="P770" s="200"/>
      <c r="Q770" s="200"/>
      <c r="R770" s="200"/>
      <c r="S770" s="200"/>
      <c r="T770" s="201"/>
      <c r="AT770" s="202" t="s">
        <v>146</v>
      </c>
      <c r="AU770" s="202" t="s">
        <v>92</v>
      </c>
      <c r="AV770" s="13" t="s">
        <v>92</v>
      </c>
      <c r="AW770" s="13" t="s">
        <v>42</v>
      </c>
      <c r="AX770" s="13" t="s">
        <v>82</v>
      </c>
      <c r="AY770" s="202" t="s">
        <v>135</v>
      </c>
    </row>
    <row r="771" spans="1:65" s="13" customFormat="1" ht="11.25">
      <c r="B771" s="191"/>
      <c r="C771" s="192"/>
      <c r="D771" s="193" t="s">
        <v>146</v>
      </c>
      <c r="E771" s="194" t="s">
        <v>44</v>
      </c>
      <c r="F771" s="195" t="s">
        <v>925</v>
      </c>
      <c r="G771" s="192"/>
      <c r="H771" s="196">
        <v>5</v>
      </c>
      <c r="I771" s="197"/>
      <c r="J771" s="192"/>
      <c r="K771" s="192"/>
      <c r="L771" s="198"/>
      <c r="M771" s="199"/>
      <c r="N771" s="200"/>
      <c r="O771" s="200"/>
      <c r="P771" s="200"/>
      <c r="Q771" s="200"/>
      <c r="R771" s="200"/>
      <c r="S771" s="200"/>
      <c r="T771" s="201"/>
      <c r="AT771" s="202" t="s">
        <v>146</v>
      </c>
      <c r="AU771" s="202" t="s">
        <v>92</v>
      </c>
      <c r="AV771" s="13" t="s">
        <v>92</v>
      </c>
      <c r="AW771" s="13" t="s">
        <v>42</v>
      </c>
      <c r="AX771" s="13" t="s">
        <v>82</v>
      </c>
      <c r="AY771" s="202" t="s">
        <v>135</v>
      </c>
    </row>
    <row r="772" spans="1:65" s="13" customFormat="1" ht="11.25">
      <c r="B772" s="191"/>
      <c r="C772" s="192"/>
      <c r="D772" s="193" t="s">
        <v>146</v>
      </c>
      <c r="E772" s="194" t="s">
        <v>44</v>
      </c>
      <c r="F772" s="195" t="s">
        <v>926</v>
      </c>
      <c r="G772" s="192"/>
      <c r="H772" s="196">
        <v>6.94</v>
      </c>
      <c r="I772" s="197"/>
      <c r="J772" s="192"/>
      <c r="K772" s="192"/>
      <c r="L772" s="198"/>
      <c r="M772" s="199"/>
      <c r="N772" s="200"/>
      <c r="O772" s="200"/>
      <c r="P772" s="200"/>
      <c r="Q772" s="200"/>
      <c r="R772" s="200"/>
      <c r="S772" s="200"/>
      <c r="T772" s="201"/>
      <c r="AT772" s="202" t="s">
        <v>146</v>
      </c>
      <c r="AU772" s="202" t="s">
        <v>92</v>
      </c>
      <c r="AV772" s="13" t="s">
        <v>92</v>
      </c>
      <c r="AW772" s="13" t="s">
        <v>42</v>
      </c>
      <c r="AX772" s="13" t="s">
        <v>82</v>
      </c>
      <c r="AY772" s="202" t="s">
        <v>135</v>
      </c>
    </row>
    <row r="773" spans="1:65" s="13" customFormat="1" ht="11.25">
      <c r="B773" s="191"/>
      <c r="C773" s="192"/>
      <c r="D773" s="193" t="s">
        <v>146</v>
      </c>
      <c r="E773" s="194" t="s">
        <v>44</v>
      </c>
      <c r="F773" s="195" t="s">
        <v>927</v>
      </c>
      <c r="G773" s="192"/>
      <c r="H773" s="196">
        <v>3.86</v>
      </c>
      <c r="I773" s="197"/>
      <c r="J773" s="192"/>
      <c r="K773" s="192"/>
      <c r="L773" s="198"/>
      <c r="M773" s="199"/>
      <c r="N773" s="200"/>
      <c r="O773" s="200"/>
      <c r="P773" s="200"/>
      <c r="Q773" s="200"/>
      <c r="R773" s="200"/>
      <c r="S773" s="200"/>
      <c r="T773" s="201"/>
      <c r="AT773" s="202" t="s">
        <v>146</v>
      </c>
      <c r="AU773" s="202" t="s">
        <v>92</v>
      </c>
      <c r="AV773" s="13" t="s">
        <v>92</v>
      </c>
      <c r="AW773" s="13" t="s">
        <v>42</v>
      </c>
      <c r="AX773" s="13" t="s">
        <v>82</v>
      </c>
      <c r="AY773" s="202" t="s">
        <v>135</v>
      </c>
    </row>
    <row r="774" spans="1:65" s="13" customFormat="1" ht="11.25">
      <c r="B774" s="191"/>
      <c r="C774" s="192"/>
      <c r="D774" s="193" t="s">
        <v>146</v>
      </c>
      <c r="E774" s="194" t="s">
        <v>44</v>
      </c>
      <c r="F774" s="195" t="s">
        <v>928</v>
      </c>
      <c r="G774" s="192"/>
      <c r="H774" s="196">
        <v>3.7</v>
      </c>
      <c r="I774" s="197"/>
      <c r="J774" s="192"/>
      <c r="K774" s="192"/>
      <c r="L774" s="198"/>
      <c r="M774" s="199"/>
      <c r="N774" s="200"/>
      <c r="O774" s="200"/>
      <c r="P774" s="200"/>
      <c r="Q774" s="200"/>
      <c r="R774" s="200"/>
      <c r="S774" s="200"/>
      <c r="T774" s="201"/>
      <c r="AT774" s="202" t="s">
        <v>146</v>
      </c>
      <c r="AU774" s="202" t="s">
        <v>92</v>
      </c>
      <c r="AV774" s="13" t="s">
        <v>92</v>
      </c>
      <c r="AW774" s="13" t="s">
        <v>42</v>
      </c>
      <c r="AX774" s="13" t="s">
        <v>82</v>
      </c>
      <c r="AY774" s="202" t="s">
        <v>135</v>
      </c>
    </row>
    <row r="775" spans="1:65" s="13" customFormat="1" ht="11.25">
      <c r="B775" s="191"/>
      <c r="C775" s="192"/>
      <c r="D775" s="193" t="s">
        <v>146</v>
      </c>
      <c r="E775" s="194" t="s">
        <v>44</v>
      </c>
      <c r="F775" s="195" t="s">
        <v>929</v>
      </c>
      <c r="G775" s="192"/>
      <c r="H775" s="196">
        <v>5.2</v>
      </c>
      <c r="I775" s="197"/>
      <c r="J775" s="192"/>
      <c r="K775" s="192"/>
      <c r="L775" s="198"/>
      <c r="M775" s="199"/>
      <c r="N775" s="200"/>
      <c r="O775" s="200"/>
      <c r="P775" s="200"/>
      <c r="Q775" s="200"/>
      <c r="R775" s="200"/>
      <c r="S775" s="200"/>
      <c r="T775" s="201"/>
      <c r="AT775" s="202" t="s">
        <v>146</v>
      </c>
      <c r="AU775" s="202" t="s">
        <v>92</v>
      </c>
      <c r="AV775" s="13" t="s">
        <v>92</v>
      </c>
      <c r="AW775" s="13" t="s">
        <v>42</v>
      </c>
      <c r="AX775" s="13" t="s">
        <v>82</v>
      </c>
      <c r="AY775" s="202" t="s">
        <v>135</v>
      </c>
    </row>
    <row r="776" spans="1:65" s="13" customFormat="1" ht="11.25">
      <c r="B776" s="191"/>
      <c r="C776" s="192"/>
      <c r="D776" s="193" t="s">
        <v>146</v>
      </c>
      <c r="E776" s="194" t="s">
        <v>44</v>
      </c>
      <c r="F776" s="195" t="s">
        <v>930</v>
      </c>
      <c r="G776" s="192"/>
      <c r="H776" s="196">
        <v>3.5</v>
      </c>
      <c r="I776" s="197"/>
      <c r="J776" s="192"/>
      <c r="K776" s="192"/>
      <c r="L776" s="198"/>
      <c r="M776" s="199"/>
      <c r="N776" s="200"/>
      <c r="O776" s="200"/>
      <c r="P776" s="200"/>
      <c r="Q776" s="200"/>
      <c r="R776" s="200"/>
      <c r="S776" s="200"/>
      <c r="T776" s="201"/>
      <c r="AT776" s="202" t="s">
        <v>146</v>
      </c>
      <c r="AU776" s="202" t="s">
        <v>92</v>
      </c>
      <c r="AV776" s="13" t="s">
        <v>92</v>
      </c>
      <c r="AW776" s="13" t="s">
        <v>42</v>
      </c>
      <c r="AX776" s="13" t="s">
        <v>82</v>
      </c>
      <c r="AY776" s="202" t="s">
        <v>135</v>
      </c>
    </row>
    <row r="777" spans="1:65" s="14" customFormat="1" ht="11.25">
      <c r="B777" s="203"/>
      <c r="C777" s="204"/>
      <c r="D777" s="193" t="s">
        <v>146</v>
      </c>
      <c r="E777" s="205" t="s">
        <v>44</v>
      </c>
      <c r="F777" s="206" t="s">
        <v>159</v>
      </c>
      <c r="G777" s="204"/>
      <c r="H777" s="207">
        <v>40.14</v>
      </c>
      <c r="I777" s="208"/>
      <c r="J777" s="204"/>
      <c r="K777" s="204"/>
      <c r="L777" s="209"/>
      <c r="M777" s="210"/>
      <c r="N777" s="211"/>
      <c r="O777" s="211"/>
      <c r="P777" s="211"/>
      <c r="Q777" s="211"/>
      <c r="R777" s="211"/>
      <c r="S777" s="211"/>
      <c r="T777" s="212"/>
      <c r="AT777" s="213" t="s">
        <v>146</v>
      </c>
      <c r="AU777" s="213" t="s">
        <v>92</v>
      </c>
      <c r="AV777" s="14" t="s">
        <v>142</v>
      </c>
      <c r="AW777" s="14" t="s">
        <v>42</v>
      </c>
      <c r="AX777" s="14" t="s">
        <v>90</v>
      </c>
      <c r="AY777" s="213" t="s">
        <v>135</v>
      </c>
    </row>
    <row r="778" spans="1:65" s="2" customFormat="1" ht="21.75" customHeight="1">
      <c r="A778" s="36"/>
      <c r="B778" s="37"/>
      <c r="C778" s="172" t="s">
        <v>931</v>
      </c>
      <c r="D778" s="172" t="s">
        <v>138</v>
      </c>
      <c r="E778" s="173" t="s">
        <v>932</v>
      </c>
      <c r="F778" s="174" t="s">
        <v>933</v>
      </c>
      <c r="G778" s="175" t="s">
        <v>168</v>
      </c>
      <c r="H778" s="176">
        <v>113.584</v>
      </c>
      <c r="I778" s="177"/>
      <c r="J778" s="178">
        <f>ROUND(I778*H778,2)</f>
        <v>0</v>
      </c>
      <c r="K778" s="179"/>
      <c r="L778" s="41"/>
      <c r="M778" s="180" t="s">
        <v>44</v>
      </c>
      <c r="N778" s="181" t="s">
        <v>53</v>
      </c>
      <c r="O778" s="66"/>
      <c r="P778" s="182">
        <f>O778*H778</f>
        <v>0</v>
      </c>
      <c r="Q778" s="182">
        <v>2.0000000000000001E-4</v>
      </c>
      <c r="R778" s="182">
        <f>Q778*H778</f>
        <v>2.2716800000000002E-2</v>
      </c>
      <c r="S778" s="182">
        <v>0</v>
      </c>
      <c r="T778" s="183">
        <f>S778*H778</f>
        <v>0</v>
      </c>
      <c r="U778" s="36"/>
      <c r="V778" s="36"/>
      <c r="W778" s="36"/>
      <c r="X778" s="36"/>
      <c r="Y778" s="36"/>
      <c r="Z778" s="36"/>
      <c r="AA778" s="36"/>
      <c r="AB778" s="36"/>
      <c r="AC778" s="36"/>
      <c r="AD778" s="36"/>
      <c r="AE778" s="36"/>
      <c r="AR778" s="184" t="s">
        <v>346</v>
      </c>
      <c r="AT778" s="184" t="s">
        <v>138</v>
      </c>
      <c r="AU778" s="184" t="s">
        <v>92</v>
      </c>
      <c r="AY778" s="18" t="s">
        <v>135</v>
      </c>
      <c r="BE778" s="185">
        <f>IF(N778="základní",J778,0)</f>
        <v>0</v>
      </c>
      <c r="BF778" s="185">
        <f>IF(N778="snížená",J778,0)</f>
        <v>0</v>
      </c>
      <c r="BG778" s="185">
        <f>IF(N778="zákl. přenesená",J778,0)</f>
        <v>0</v>
      </c>
      <c r="BH778" s="185">
        <f>IF(N778="sníž. přenesená",J778,0)</f>
        <v>0</v>
      </c>
      <c r="BI778" s="185">
        <f>IF(N778="nulová",J778,0)</f>
        <v>0</v>
      </c>
      <c r="BJ778" s="18" t="s">
        <v>90</v>
      </c>
      <c r="BK778" s="185">
        <f>ROUND(I778*H778,2)</f>
        <v>0</v>
      </c>
      <c r="BL778" s="18" t="s">
        <v>346</v>
      </c>
      <c r="BM778" s="184" t="s">
        <v>934</v>
      </c>
    </row>
    <row r="779" spans="1:65" s="2" customFormat="1" ht="11.25">
      <c r="A779" s="36"/>
      <c r="B779" s="37"/>
      <c r="C779" s="38"/>
      <c r="D779" s="186" t="s">
        <v>144</v>
      </c>
      <c r="E779" s="38"/>
      <c r="F779" s="187" t="s">
        <v>935</v>
      </c>
      <c r="G779" s="38"/>
      <c r="H779" s="38"/>
      <c r="I779" s="188"/>
      <c r="J779" s="38"/>
      <c r="K779" s="38"/>
      <c r="L779" s="41"/>
      <c r="M779" s="189"/>
      <c r="N779" s="190"/>
      <c r="O779" s="66"/>
      <c r="P779" s="66"/>
      <c r="Q779" s="66"/>
      <c r="R779" s="66"/>
      <c r="S779" s="66"/>
      <c r="T779" s="67"/>
      <c r="U779" s="36"/>
      <c r="V779" s="36"/>
      <c r="W779" s="36"/>
      <c r="X779" s="36"/>
      <c r="Y779" s="36"/>
      <c r="Z779" s="36"/>
      <c r="AA779" s="36"/>
      <c r="AB779" s="36"/>
      <c r="AC779" s="36"/>
      <c r="AD779" s="36"/>
      <c r="AE779" s="36"/>
      <c r="AT779" s="18" t="s">
        <v>144</v>
      </c>
      <c r="AU779" s="18" t="s">
        <v>92</v>
      </c>
    </row>
    <row r="780" spans="1:65" s="2" customFormat="1" ht="24.2" customHeight="1">
      <c r="A780" s="36"/>
      <c r="B780" s="37"/>
      <c r="C780" s="172" t="s">
        <v>936</v>
      </c>
      <c r="D780" s="172" t="s">
        <v>138</v>
      </c>
      <c r="E780" s="173" t="s">
        <v>937</v>
      </c>
      <c r="F780" s="174" t="s">
        <v>938</v>
      </c>
      <c r="G780" s="175" t="s">
        <v>141</v>
      </c>
      <c r="H780" s="176">
        <v>7</v>
      </c>
      <c r="I780" s="177"/>
      <c r="J780" s="178">
        <f>ROUND(I780*H780,2)</f>
        <v>0</v>
      </c>
      <c r="K780" s="179"/>
      <c r="L780" s="41"/>
      <c r="M780" s="180" t="s">
        <v>44</v>
      </c>
      <c r="N780" s="181" t="s">
        <v>53</v>
      </c>
      <c r="O780" s="66"/>
      <c r="P780" s="182">
        <f>O780*H780</f>
        <v>0</v>
      </c>
      <c r="Q780" s="182">
        <v>1.061E-2</v>
      </c>
      <c r="R780" s="182">
        <f>Q780*H780</f>
        <v>7.4270000000000003E-2</v>
      </c>
      <c r="S780" s="182">
        <v>0.112</v>
      </c>
      <c r="T780" s="183">
        <f>S780*H780</f>
        <v>0.78400000000000003</v>
      </c>
      <c r="U780" s="36"/>
      <c r="V780" s="36"/>
      <c r="W780" s="36"/>
      <c r="X780" s="36"/>
      <c r="Y780" s="36"/>
      <c r="Z780" s="36"/>
      <c r="AA780" s="36"/>
      <c r="AB780" s="36"/>
      <c r="AC780" s="36"/>
      <c r="AD780" s="36"/>
      <c r="AE780" s="36"/>
      <c r="AR780" s="184" t="s">
        <v>346</v>
      </c>
      <c r="AT780" s="184" t="s">
        <v>138</v>
      </c>
      <c r="AU780" s="184" t="s">
        <v>92</v>
      </c>
      <c r="AY780" s="18" t="s">
        <v>135</v>
      </c>
      <c r="BE780" s="185">
        <f>IF(N780="základní",J780,0)</f>
        <v>0</v>
      </c>
      <c r="BF780" s="185">
        <f>IF(N780="snížená",J780,0)</f>
        <v>0</v>
      </c>
      <c r="BG780" s="185">
        <f>IF(N780="zákl. přenesená",J780,0)</f>
        <v>0</v>
      </c>
      <c r="BH780" s="185">
        <f>IF(N780="sníž. přenesená",J780,0)</f>
        <v>0</v>
      </c>
      <c r="BI780" s="185">
        <f>IF(N780="nulová",J780,0)</f>
        <v>0</v>
      </c>
      <c r="BJ780" s="18" t="s">
        <v>90</v>
      </c>
      <c r="BK780" s="185">
        <f>ROUND(I780*H780,2)</f>
        <v>0</v>
      </c>
      <c r="BL780" s="18" t="s">
        <v>346</v>
      </c>
      <c r="BM780" s="184" t="s">
        <v>939</v>
      </c>
    </row>
    <row r="781" spans="1:65" s="2" customFormat="1" ht="11.25">
      <c r="A781" s="36"/>
      <c r="B781" s="37"/>
      <c r="C781" s="38"/>
      <c r="D781" s="186" t="s">
        <v>144</v>
      </c>
      <c r="E781" s="38"/>
      <c r="F781" s="187" t="s">
        <v>940</v>
      </c>
      <c r="G781" s="38"/>
      <c r="H781" s="38"/>
      <c r="I781" s="188"/>
      <c r="J781" s="38"/>
      <c r="K781" s="38"/>
      <c r="L781" s="41"/>
      <c r="M781" s="189"/>
      <c r="N781" s="190"/>
      <c r="O781" s="66"/>
      <c r="P781" s="66"/>
      <c r="Q781" s="66"/>
      <c r="R781" s="66"/>
      <c r="S781" s="66"/>
      <c r="T781" s="67"/>
      <c r="U781" s="36"/>
      <c r="V781" s="36"/>
      <c r="W781" s="36"/>
      <c r="X781" s="36"/>
      <c r="Y781" s="36"/>
      <c r="Z781" s="36"/>
      <c r="AA781" s="36"/>
      <c r="AB781" s="36"/>
      <c r="AC781" s="36"/>
      <c r="AD781" s="36"/>
      <c r="AE781" s="36"/>
      <c r="AT781" s="18" t="s">
        <v>144</v>
      </c>
      <c r="AU781" s="18" t="s">
        <v>92</v>
      </c>
    </row>
    <row r="782" spans="1:65" s="2" customFormat="1" ht="33" customHeight="1">
      <c r="A782" s="36"/>
      <c r="B782" s="37"/>
      <c r="C782" s="172" t="s">
        <v>941</v>
      </c>
      <c r="D782" s="172" t="s">
        <v>138</v>
      </c>
      <c r="E782" s="173" t="s">
        <v>942</v>
      </c>
      <c r="F782" s="174" t="s">
        <v>943</v>
      </c>
      <c r="G782" s="175" t="s">
        <v>168</v>
      </c>
      <c r="H782" s="176">
        <v>26.088000000000001</v>
      </c>
      <c r="I782" s="177"/>
      <c r="J782" s="178">
        <f>ROUND(I782*H782,2)</f>
        <v>0</v>
      </c>
      <c r="K782" s="179"/>
      <c r="L782" s="41"/>
      <c r="M782" s="180" t="s">
        <v>44</v>
      </c>
      <c r="N782" s="181" t="s">
        <v>53</v>
      </c>
      <c r="O782" s="66"/>
      <c r="P782" s="182">
        <f>O782*H782</f>
        <v>0</v>
      </c>
      <c r="Q782" s="182">
        <v>1.355E-2</v>
      </c>
      <c r="R782" s="182">
        <f>Q782*H782</f>
        <v>0.35349239999999998</v>
      </c>
      <c r="S782" s="182">
        <v>0</v>
      </c>
      <c r="T782" s="183">
        <f>S782*H782</f>
        <v>0</v>
      </c>
      <c r="U782" s="36"/>
      <c r="V782" s="36"/>
      <c r="W782" s="36"/>
      <c r="X782" s="36"/>
      <c r="Y782" s="36"/>
      <c r="Z782" s="36"/>
      <c r="AA782" s="36"/>
      <c r="AB782" s="36"/>
      <c r="AC782" s="36"/>
      <c r="AD782" s="36"/>
      <c r="AE782" s="36"/>
      <c r="AR782" s="184" t="s">
        <v>346</v>
      </c>
      <c r="AT782" s="184" t="s">
        <v>138</v>
      </c>
      <c r="AU782" s="184" t="s">
        <v>92</v>
      </c>
      <c r="AY782" s="18" t="s">
        <v>135</v>
      </c>
      <c r="BE782" s="185">
        <f>IF(N782="základní",J782,0)</f>
        <v>0</v>
      </c>
      <c r="BF782" s="185">
        <f>IF(N782="snížená",J782,0)</f>
        <v>0</v>
      </c>
      <c r="BG782" s="185">
        <f>IF(N782="zákl. přenesená",J782,0)</f>
        <v>0</v>
      </c>
      <c r="BH782" s="185">
        <f>IF(N782="sníž. přenesená",J782,0)</f>
        <v>0</v>
      </c>
      <c r="BI782" s="185">
        <f>IF(N782="nulová",J782,0)</f>
        <v>0</v>
      </c>
      <c r="BJ782" s="18" t="s">
        <v>90</v>
      </c>
      <c r="BK782" s="185">
        <f>ROUND(I782*H782,2)</f>
        <v>0</v>
      </c>
      <c r="BL782" s="18" t="s">
        <v>346</v>
      </c>
      <c r="BM782" s="184" t="s">
        <v>944</v>
      </c>
    </row>
    <row r="783" spans="1:65" s="2" customFormat="1" ht="11.25">
      <c r="A783" s="36"/>
      <c r="B783" s="37"/>
      <c r="C783" s="38"/>
      <c r="D783" s="186" t="s">
        <v>144</v>
      </c>
      <c r="E783" s="38"/>
      <c r="F783" s="187" t="s">
        <v>945</v>
      </c>
      <c r="G783" s="38"/>
      <c r="H783" s="38"/>
      <c r="I783" s="188"/>
      <c r="J783" s="38"/>
      <c r="K783" s="38"/>
      <c r="L783" s="41"/>
      <c r="M783" s="189"/>
      <c r="N783" s="190"/>
      <c r="O783" s="66"/>
      <c r="P783" s="66"/>
      <c r="Q783" s="66"/>
      <c r="R783" s="66"/>
      <c r="S783" s="66"/>
      <c r="T783" s="67"/>
      <c r="U783" s="36"/>
      <c r="V783" s="36"/>
      <c r="W783" s="36"/>
      <c r="X783" s="36"/>
      <c r="Y783" s="36"/>
      <c r="Z783" s="36"/>
      <c r="AA783" s="36"/>
      <c r="AB783" s="36"/>
      <c r="AC783" s="36"/>
      <c r="AD783" s="36"/>
      <c r="AE783" s="36"/>
      <c r="AT783" s="18" t="s">
        <v>144</v>
      </c>
      <c r="AU783" s="18" t="s">
        <v>92</v>
      </c>
    </row>
    <row r="784" spans="1:65" s="15" customFormat="1" ht="11.25">
      <c r="B784" s="214"/>
      <c r="C784" s="215"/>
      <c r="D784" s="193" t="s">
        <v>146</v>
      </c>
      <c r="E784" s="216" t="s">
        <v>44</v>
      </c>
      <c r="F784" s="217" t="s">
        <v>185</v>
      </c>
      <c r="G784" s="215"/>
      <c r="H784" s="216" t="s">
        <v>44</v>
      </c>
      <c r="I784" s="218"/>
      <c r="J784" s="215"/>
      <c r="K784" s="215"/>
      <c r="L784" s="219"/>
      <c r="M784" s="220"/>
      <c r="N784" s="221"/>
      <c r="O784" s="221"/>
      <c r="P784" s="221"/>
      <c r="Q784" s="221"/>
      <c r="R784" s="221"/>
      <c r="S784" s="221"/>
      <c r="T784" s="222"/>
      <c r="AT784" s="223" t="s">
        <v>146</v>
      </c>
      <c r="AU784" s="223" t="s">
        <v>92</v>
      </c>
      <c r="AV784" s="15" t="s">
        <v>90</v>
      </c>
      <c r="AW784" s="15" t="s">
        <v>42</v>
      </c>
      <c r="AX784" s="15" t="s">
        <v>82</v>
      </c>
      <c r="AY784" s="223" t="s">
        <v>135</v>
      </c>
    </row>
    <row r="785" spans="2:51" s="13" customFormat="1" ht="11.25">
      <c r="B785" s="191"/>
      <c r="C785" s="192"/>
      <c r="D785" s="193" t="s">
        <v>146</v>
      </c>
      <c r="E785" s="194" t="s">
        <v>44</v>
      </c>
      <c r="F785" s="195" t="s">
        <v>946</v>
      </c>
      <c r="G785" s="192"/>
      <c r="H785" s="196">
        <v>1.2</v>
      </c>
      <c r="I785" s="197"/>
      <c r="J785" s="192"/>
      <c r="K785" s="192"/>
      <c r="L785" s="198"/>
      <c r="M785" s="199"/>
      <c r="N785" s="200"/>
      <c r="O785" s="200"/>
      <c r="P785" s="200"/>
      <c r="Q785" s="200"/>
      <c r="R785" s="200"/>
      <c r="S785" s="200"/>
      <c r="T785" s="201"/>
      <c r="AT785" s="202" t="s">
        <v>146</v>
      </c>
      <c r="AU785" s="202" t="s">
        <v>92</v>
      </c>
      <c r="AV785" s="13" t="s">
        <v>92</v>
      </c>
      <c r="AW785" s="13" t="s">
        <v>42</v>
      </c>
      <c r="AX785" s="13" t="s">
        <v>82</v>
      </c>
      <c r="AY785" s="202" t="s">
        <v>135</v>
      </c>
    </row>
    <row r="786" spans="2:51" s="13" customFormat="1" ht="11.25">
      <c r="B786" s="191"/>
      <c r="C786" s="192"/>
      <c r="D786" s="193" t="s">
        <v>146</v>
      </c>
      <c r="E786" s="194" t="s">
        <v>44</v>
      </c>
      <c r="F786" s="195" t="s">
        <v>947</v>
      </c>
      <c r="G786" s="192"/>
      <c r="H786" s="196">
        <v>1.2</v>
      </c>
      <c r="I786" s="197"/>
      <c r="J786" s="192"/>
      <c r="K786" s="192"/>
      <c r="L786" s="198"/>
      <c r="M786" s="199"/>
      <c r="N786" s="200"/>
      <c r="O786" s="200"/>
      <c r="P786" s="200"/>
      <c r="Q786" s="200"/>
      <c r="R786" s="200"/>
      <c r="S786" s="200"/>
      <c r="T786" s="201"/>
      <c r="AT786" s="202" t="s">
        <v>146</v>
      </c>
      <c r="AU786" s="202" t="s">
        <v>92</v>
      </c>
      <c r="AV786" s="13" t="s">
        <v>92</v>
      </c>
      <c r="AW786" s="13" t="s">
        <v>42</v>
      </c>
      <c r="AX786" s="13" t="s">
        <v>82</v>
      </c>
      <c r="AY786" s="202" t="s">
        <v>135</v>
      </c>
    </row>
    <row r="787" spans="2:51" s="13" customFormat="1" ht="11.25">
      <c r="B787" s="191"/>
      <c r="C787" s="192"/>
      <c r="D787" s="193" t="s">
        <v>146</v>
      </c>
      <c r="E787" s="194" t="s">
        <v>44</v>
      </c>
      <c r="F787" s="195" t="s">
        <v>948</v>
      </c>
      <c r="G787" s="192"/>
      <c r="H787" s="196">
        <v>1.2</v>
      </c>
      <c r="I787" s="197"/>
      <c r="J787" s="192"/>
      <c r="K787" s="192"/>
      <c r="L787" s="198"/>
      <c r="M787" s="199"/>
      <c r="N787" s="200"/>
      <c r="O787" s="200"/>
      <c r="P787" s="200"/>
      <c r="Q787" s="200"/>
      <c r="R787" s="200"/>
      <c r="S787" s="200"/>
      <c r="T787" s="201"/>
      <c r="AT787" s="202" t="s">
        <v>146</v>
      </c>
      <c r="AU787" s="202" t="s">
        <v>92</v>
      </c>
      <c r="AV787" s="13" t="s">
        <v>92</v>
      </c>
      <c r="AW787" s="13" t="s">
        <v>42</v>
      </c>
      <c r="AX787" s="13" t="s">
        <v>82</v>
      </c>
      <c r="AY787" s="202" t="s">
        <v>135</v>
      </c>
    </row>
    <row r="788" spans="2:51" s="13" customFormat="1" ht="11.25">
      <c r="B788" s="191"/>
      <c r="C788" s="192"/>
      <c r="D788" s="193" t="s">
        <v>146</v>
      </c>
      <c r="E788" s="194" t="s">
        <v>44</v>
      </c>
      <c r="F788" s="195" t="s">
        <v>949</v>
      </c>
      <c r="G788" s="192"/>
      <c r="H788" s="196">
        <v>1.2</v>
      </c>
      <c r="I788" s="197"/>
      <c r="J788" s="192"/>
      <c r="K788" s="192"/>
      <c r="L788" s="198"/>
      <c r="M788" s="199"/>
      <c r="N788" s="200"/>
      <c r="O788" s="200"/>
      <c r="P788" s="200"/>
      <c r="Q788" s="200"/>
      <c r="R788" s="200"/>
      <c r="S788" s="200"/>
      <c r="T788" s="201"/>
      <c r="AT788" s="202" t="s">
        <v>146</v>
      </c>
      <c r="AU788" s="202" t="s">
        <v>92</v>
      </c>
      <c r="AV788" s="13" t="s">
        <v>92</v>
      </c>
      <c r="AW788" s="13" t="s">
        <v>42</v>
      </c>
      <c r="AX788" s="13" t="s">
        <v>82</v>
      </c>
      <c r="AY788" s="202" t="s">
        <v>135</v>
      </c>
    </row>
    <row r="789" spans="2:51" s="13" customFormat="1" ht="11.25">
      <c r="B789" s="191"/>
      <c r="C789" s="192"/>
      <c r="D789" s="193" t="s">
        <v>146</v>
      </c>
      <c r="E789" s="194" t="s">
        <v>44</v>
      </c>
      <c r="F789" s="195" t="s">
        <v>950</v>
      </c>
      <c r="G789" s="192"/>
      <c r="H789" s="196">
        <v>1.2</v>
      </c>
      <c r="I789" s="197"/>
      <c r="J789" s="192"/>
      <c r="K789" s="192"/>
      <c r="L789" s="198"/>
      <c r="M789" s="199"/>
      <c r="N789" s="200"/>
      <c r="O789" s="200"/>
      <c r="P789" s="200"/>
      <c r="Q789" s="200"/>
      <c r="R789" s="200"/>
      <c r="S789" s="200"/>
      <c r="T789" s="201"/>
      <c r="AT789" s="202" t="s">
        <v>146</v>
      </c>
      <c r="AU789" s="202" t="s">
        <v>92</v>
      </c>
      <c r="AV789" s="13" t="s">
        <v>92</v>
      </c>
      <c r="AW789" s="13" t="s">
        <v>42</v>
      </c>
      <c r="AX789" s="13" t="s">
        <v>82</v>
      </c>
      <c r="AY789" s="202" t="s">
        <v>135</v>
      </c>
    </row>
    <row r="790" spans="2:51" s="13" customFormat="1" ht="11.25">
      <c r="B790" s="191"/>
      <c r="C790" s="192"/>
      <c r="D790" s="193" t="s">
        <v>146</v>
      </c>
      <c r="E790" s="194" t="s">
        <v>44</v>
      </c>
      <c r="F790" s="195" t="s">
        <v>951</v>
      </c>
      <c r="G790" s="192"/>
      <c r="H790" s="196">
        <v>1.2</v>
      </c>
      <c r="I790" s="197"/>
      <c r="J790" s="192"/>
      <c r="K790" s="192"/>
      <c r="L790" s="198"/>
      <c r="M790" s="199"/>
      <c r="N790" s="200"/>
      <c r="O790" s="200"/>
      <c r="P790" s="200"/>
      <c r="Q790" s="200"/>
      <c r="R790" s="200"/>
      <c r="S790" s="200"/>
      <c r="T790" s="201"/>
      <c r="AT790" s="202" t="s">
        <v>146</v>
      </c>
      <c r="AU790" s="202" t="s">
        <v>92</v>
      </c>
      <c r="AV790" s="13" t="s">
        <v>92</v>
      </c>
      <c r="AW790" s="13" t="s">
        <v>42</v>
      </c>
      <c r="AX790" s="13" t="s">
        <v>82</v>
      </c>
      <c r="AY790" s="202" t="s">
        <v>135</v>
      </c>
    </row>
    <row r="791" spans="2:51" s="13" customFormat="1" ht="11.25">
      <c r="B791" s="191"/>
      <c r="C791" s="192"/>
      <c r="D791" s="193" t="s">
        <v>146</v>
      </c>
      <c r="E791" s="194" t="s">
        <v>44</v>
      </c>
      <c r="F791" s="195" t="s">
        <v>952</v>
      </c>
      <c r="G791" s="192"/>
      <c r="H791" s="196">
        <v>1.2</v>
      </c>
      <c r="I791" s="197"/>
      <c r="J791" s="192"/>
      <c r="K791" s="192"/>
      <c r="L791" s="198"/>
      <c r="M791" s="199"/>
      <c r="N791" s="200"/>
      <c r="O791" s="200"/>
      <c r="P791" s="200"/>
      <c r="Q791" s="200"/>
      <c r="R791" s="200"/>
      <c r="S791" s="200"/>
      <c r="T791" s="201"/>
      <c r="AT791" s="202" t="s">
        <v>146</v>
      </c>
      <c r="AU791" s="202" t="s">
        <v>92</v>
      </c>
      <c r="AV791" s="13" t="s">
        <v>92</v>
      </c>
      <c r="AW791" s="13" t="s">
        <v>42</v>
      </c>
      <c r="AX791" s="13" t="s">
        <v>82</v>
      </c>
      <c r="AY791" s="202" t="s">
        <v>135</v>
      </c>
    </row>
    <row r="792" spans="2:51" s="13" customFormat="1" ht="11.25">
      <c r="B792" s="191"/>
      <c r="C792" s="192"/>
      <c r="D792" s="193" t="s">
        <v>146</v>
      </c>
      <c r="E792" s="194" t="s">
        <v>44</v>
      </c>
      <c r="F792" s="195" t="s">
        <v>953</v>
      </c>
      <c r="G792" s="192"/>
      <c r="H792" s="196">
        <v>1.2</v>
      </c>
      <c r="I792" s="197"/>
      <c r="J792" s="192"/>
      <c r="K792" s="192"/>
      <c r="L792" s="198"/>
      <c r="M792" s="199"/>
      <c r="N792" s="200"/>
      <c r="O792" s="200"/>
      <c r="P792" s="200"/>
      <c r="Q792" s="200"/>
      <c r="R792" s="200"/>
      <c r="S792" s="200"/>
      <c r="T792" s="201"/>
      <c r="AT792" s="202" t="s">
        <v>146</v>
      </c>
      <c r="AU792" s="202" t="s">
        <v>92</v>
      </c>
      <c r="AV792" s="13" t="s">
        <v>92</v>
      </c>
      <c r="AW792" s="13" t="s">
        <v>42</v>
      </c>
      <c r="AX792" s="13" t="s">
        <v>82</v>
      </c>
      <c r="AY792" s="202" t="s">
        <v>135</v>
      </c>
    </row>
    <row r="793" spans="2:51" s="13" customFormat="1" ht="11.25">
      <c r="B793" s="191"/>
      <c r="C793" s="192"/>
      <c r="D793" s="193" t="s">
        <v>146</v>
      </c>
      <c r="E793" s="194" t="s">
        <v>44</v>
      </c>
      <c r="F793" s="195" t="s">
        <v>954</v>
      </c>
      <c r="G793" s="192"/>
      <c r="H793" s="196">
        <v>1.2</v>
      </c>
      <c r="I793" s="197"/>
      <c r="J793" s="192"/>
      <c r="K793" s="192"/>
      <c r="L793" s="198"/>
      <c r="M793" s="199"/>
      <c r="N793" s="200"/>
      <c r="O793" s="200"/>
      <c r="P793" s="200"/>
      <c r="Q793" s="200"/>
      <c r="R793" s="200"/>
      <c r="S793" s="200"/>
      <c r="T793" s="201"/>
      <c r="AT793" s="202" t="s">
        <v>146</v>
      </c>
      <c r="AU793" s="202" t="s">
        <v>92</v>
      </c>
      <c r="AV793" s="13" t="s">
        <v>92</v>
      </c>
      <c r="AW793" s="13" t="s">
        <v>42</v>
      </c>
      <c r="AX793" s="13" t="s">
        <v>82</v>
      </c>
      <c r="AY793" s="202" t="s">
        <v>135</v>
      </c>
    </row>
    <row r="794" spans="2:51" s="13" customFormat="1" ht="11.25">
      <c r="B794" s="191"/>
      <c r="C794" s="192"/>
      <c r="D794" s="193" t="s">
        <v>146</v>
      </c>
      <c r="E794" s="194" t="s">
        <v>44</v>
      </c>
      <c r="F794" s="195" t="s">
        <v>955</v>
      </c>
      <c r="G794" s="192"/>
      <c r="H794" s="196">
        <v>5.76</v>
      </c>
      <c r="I794" s="197"/>
      <c r="J794" s="192"/>
      <c r="K794" s="192"/>
      <c r="L794" s="198"/>
      <c r="M794" s="199"/>
      <c r="N794" s="200"/>
      <c r="O794" s="200"/>
      <c r="P794" s="200"/>
      <c r="Q794" s="200"/>
      <c r="R794" s="200"/>
      <c r="S794" s="200"/>
      <c r="T794" s="201"/>
      <c r="AT794" s="202" t="s">
        <v>146</v>
      </c>
      <c r="AU794" s="202" t="s">
        <v>92</v>
      </c>
      <c r="AV794" s="13" t="s">
        <v>92</v>
      </c>
      <c r="AW794" s="13" t="s">
        <v>42</v>
      </c>
      <c r="AX794" s="13" t="s">
        <v>82</v>
      </c>
      <c r="AY794" s="202" t="s">
        <v>135</v>
      </c>
    </row>
    <row r="795" spans="2:51" s="13" customFormat="1" ht="11.25">
      <c r="B795" s="191"/>
      <c r="C795" s="192"/>
      <c r="D795" s="193" t="s">
        <v>146</v>
      </c>
      <c r="E795" s="194" t="s">
        <v>44</v>
      </c>
      <c r="F795" s="195" t="s">
        <v>956</v>
      </c>
      <c r="G795" s="192"/>
      <c r="H795" s="196">
        <v>1.2</v>
      </c>
      <c r="I795" s="197"/>
      <c r="J795" s="192"/>
      <c r="K795" s="192"/>
      <c r="L795" s="198"/>
      <c r="M795" s="199"/>
      <c r="N795" s="200"/>
      <c r="O795" s="200"/>
      <c r="P795" s="200"/>
      <c r="Q795" s="200"/>
      <c r="R795" s="200"/>
      <c r="S795" s="200"/>
      <c r="T795" s="201"/>
      <c r="AT795" s="202" t="s">
        <v>146</v>
      </c>
      <c r="AU795" s="202" t="s">
        <v>92</v>
      </c>
      <c r="AV795" s="13" t="s">
        <v>92</v>
      </c>
      <c r="AW795" s="13" t="s">
        <v>42</v>
      </c>
      <c r="AX795" s="13" t="s">
        <v>82</v>
      </c>
      <c r="AY795" s="202" t="s">
        <v>135</v>
      </c>
    </row>
    <row r="796" spans="2:51" s="13" customFormat="1" ht="11.25">
      <c r="B796" s="191"/>
      <c r="C796" s="192"/>
      <c r="D796" s="193" t="s">
        <v>146</v>
      </c>
      <c r="E796" s="194" t="s">
        <v>44</v>
      </c>
      <c r="F796" s="195" t="s">
        <v>957</v>
      </c>
      <c r="G796" s="192"/>
      <c r="H796" s="196">
        <v>3.528</v>
      </c>
      <c r="I796" s="197"/>
      <c r="J796" s="192"/>
      <c r="K796" s="192"/>
      <c r="L796" s="198"/>
      <c r="M796" s="199"/>
      <c r="N796" s="200"/>
      <c r="O796" s="200"/>
      <c r="P796" s="200"/>
      <c r="Q796" s="200"/>
      <c r="R796" s="200"/>
      <c r="S796" s="200"/>
      <c r="T796" s="201"/>
      <c r="AT796" s="202" t="s">
        <v>146</v>
      </c>
      <c r="AU796" s="202" t="s">
        <v>92</v>
      </c>
      <c r="AV796" s="13" t="s">
        <v>92</v>
      </c>
      <c r="AW796" s="13" t="s">
        <v>42</v>
      </c>
      <c r="AX796" s="13" t="s">
        <v>82</v>
      </c>
      <c r="AY796" s="202" t="s">
        <v>135</v>
      </c>
    </row>
    <row r="797" spans="2:51" s="13" customFormat="1" ht="11.25">
      <c r="B797" s="191"/>
      <c r="C797" s="192"/>
      <c r="D797" s="193" t="s">
        <v>146</v>
      </c>
      <c r="E797" s="194" t="s">
        <v>44</v>
      </c>
      <c r="F797" s="195" t="s">
        <v>958</v>
      </c>
      <c r="G797" s="192"/>
      <c r="H797" s="196">
        <v>1.2</v>
      </c>
      <c r="I797" s="197"/>
      <c r="J797" s="192"/>
      <c r="K797" s="192"/>
      <c r="L797" s="198"/>
      <c r="M797" s="199"/>
      <c r="N797" s="200"/>
      <c r="O797" s="200"/>
      <c r="P797" s="200"/>
      <c r="Q797" s="200"/>
      <c r="R797" s="200"/>
      <c r="S797" s="200"/>
      <c r="T797" s="201"/>
      <c r="AT797" s="202" t="s">
        <v>146</v>
      </c>
      <c r="AU797" s="202" t="s">
        <v>92</v>
      </c>
      <c r="AV797" s="13" t="s">
        <v>92</v>
      </c>
      <c r="AW797" s="13" t="s">
        <v>42</v>
      </c>
      <c r="AX797" s="13" t="s">
        <v>82</v>
      </c>
      <c r="AY797" s="202" t="s">
        <v>135</v>
      </c>
    </row>
    <row r="798" spans="2:51" s="13" customFormat="1" ht="11.25">
      <c r="B798" s="191"/>
      <c r="C798" s="192"/>
      <c r="D798" s="193" t="s">
        <v>146</v>
      </c>
      <c r="E798" s="194" t="s">
        <v>44</v>
      </c>
      <c r="F798" s="195" t="s">
        <v>959</v>
      </c>
      <c r="G798" s="192"/>
      <c r="H798" s="196">
        <v>1.2</v>
      </c>
      <c r="I798" s="197"/>
      <c r="J798" s="192"/>
      <c r="K798" s="192"/>
      <c r="L798" s="198"/>
      <c r="M798" s="199"/>
      <c r="N798" s="200"/>
      <c r="O798" s="200"/>
      <c r="P798" s="200"/>
      <c r="Q798" s="200"/>
      <c r="R798" s="200"/>
      <c r="S798" s="200"/>
      <c r="T798" s="201"/>
      <c r="AT798" s="202" t="s">
        <v>146</v>
      </c>
      <c r="AU798" s="202" t="s">
        <v>92</v>
      </c>
      <c r="AV798" s="13" t="s">
        <v>92</v>
      </c>
      <c r="AW798" s="13" t="s">
        <v>42</v>
      </c>
      <c r="AX798" s="13" t="s">
        <v>82</v>
      </c>
      <c r="AY798" s="202" t="s">
        <v>135</v>
      </c>
    </row>
    <row r="799" spans="2:51" s="13" customFormat="1" ht="11.25">
      <c r="B799" s="191"/>
      <c r="C799" s="192"/>
      <c r="D799" s="193" t="s">
        <v>146</v>
      </c>
      <c r="E799" s="194" t="s">
        <v>44</v>
      </c>
      <c r="F799" s="195" t="s">
        <v>960</v>
      </c>
      <c r="G799" s="192"/>
      <c r="H799" s="196">
        <v>1.2</v>
      </c>
      <c r="I799" s="197"/>
      <c r="J799" s="192"/>
      <c r="K799" s="192"/>
      <c r="L799" s="198"/>
      <c r="M799" s="199"/>
      <c r="N799" s="200"/>
      <c r="O799" s="200"/>
      <c r="P799" s="200"/>
      <c r="Q799" s="200"/>
      <c r="R799" s="200"/>
      <c r="S799" s="200"/>
      <c r="T799" s="201"/>
      <c r="AT799" s="202" t="s">
        <v>146</v>
      </c>
      <c r="AU799" s="202" t="s">
        <v>92</v>
      </c>
      <c r="AV799" s="13" t="s">
        <v>92</v>
      </c>
      <c r="AW799" s="13" t="s">
        <v>42</v>
      </c>
      <c r="AX799" s="13" t="s">
        <v>82</v>
      </c>
      <c r="AY799" s="202" t="s">
        <v>135</v>
      </c>
    </row>
    <row r="800" spans="2:51" s="13" customFormat="1" ht="11.25">
      <c r="B800" s="191"/>
      <c r="C800" s="192"/>
      <c r="D800" s="193" t="s">
        <v>146</v>
      </c>
      <c r="E800" s="194" t="s">
        <v>44</v>
      </c>
      <c r="F800" s="195" t="s">
        <v>961</v>
      </c>
      <c r="G800" s="192"/>
      <c r="H800" s="196">
        <v>1.2</v>
      </c>
      <c r="I800" s="197"/>
      <c r="J800" s="192"/>
      <c r="K800" s="192"/>
      <c r="L800" s="198"/>
      <c r="M800" s="199"/>
      <c r="N800" s="200"/>
      <c r="O800" s="200"/>
      <c r="P800" s="200"/>
      <c r="Q800" s="200"/>
      <c r="R800" s="200"/>
      <c r="S800" s="200"/>
      <c r="T800" s="201"/>
      <c r="AT800" s="202" t="s">
        <v>146</v>
      </c>
      <c r="AU800" s="202" t="s">
        <v>92</v>
      </c>
      <c r="AV800" s="13" t="s">
        <v>92</v>
      </c>
      <c r="AW800" s="13" t="s">
        <v>42</v>
      </c>
      <c r="AX800" s="13" t="s">
        <v>82</v>
      </c>
      <c r="AY800" s="202" t="s">
        <v>135</v>
      </c>
    </row>
    <row r="801" spans="1:65" s="14" customFormat="1" ht="11.25">
      <c r="B801" s="203"/>
      <c r="C801" s="204"/>
      <c r="D801" s="193" t="s">
        <v>146</v>
      </c>
      <c r="E801" s="205" t="s">
        <v>44</v>
      </c>
      <c r="F801" s="206" t="s">
        <v>159</v>
      </c>
      <c r="G801" s="204"/>
      <c r="H801" s="207">
        <v>26.088000000000001</v>
      </c>
      <c r="I801" s="208"/>
      <c r="J801" s="204"/>
      <c r="K801" s="204"/>
      <c r="L801" s="209"/>
      <c r="M801" s="210"/>
      <c r="N801" s="211"/>
      <c r="O801" s="211"/>
      <c r="P801" s="211"/>
      <c r="Q801" s="211"/>
      <c r="R801" s="211"/>
      <c r="S801" s="211"/>
      <c r="T801" s="212"/>
      <c r="AT801" s="213" t="s">
        <v>146</v>
      </c>
      <c r="AU801" s="213" t="s">
        <v>92</v>
      </c>
      <c r="AV801" s="14" t="s">
        <v>142</v>
      </c>
      <c r="AW801" s="14" t="s">
        <v>42</v>
      </c>
      <c r="AX801" s="14" t="s">
        <v>90</v>
      </c>
      <c r="AY801" s="213" t="s">
        <v>135</v>
      </c>
    </row>
    <row r="802" spans="1:65" s="2" customFormat="1" ht="16.5" customHeight="1">
      <c r="A802" s="36"/>
      <c r="B802" s="37"/>
      <c r="C802" s="172" t="s">
        <v>962</v>
      </c>
      <c r="D802" s="172" t="s">
        <v>138</v>
      </c>
      <c r="E802" s="173" t="s">
        <v>963</v>
      </c>
      <c r="F802" s="174" t="s">
        <v>964</v>
      </c>
      <c r="G802" s="175" t="s">
        <v>168</v>
      </c>
      <c r="H802" s="176">
        <v>26.088000000000001</v>
      </c>
      <c r="I802" s="177"/>
      <c r="J802" s="178">
        <f>ROUND(I802*H802,2)</f>
        <v>0</v>
      </c>
      <c r="K802" s="179"/>
      <c r="L802" s="41"/>
      <c r="M802" s="180" t="s">
        <v>44</v>
      </c>
      <c r="N802" s="181" t="s">
        <v>53</v>
      </c>
      <c r="O802" s="66"/>
      <c r="P802" s="182">
        <f>O802*H802</f>
        <v>0</v>
      </c>
      <c r="Q802" s="182">
        <v>1E-4</v>
      </c>
      <c r="R802" s="182">
        <f>Q802*H802</f>
        <v>2.6088000000000001E-3</v>
      </c>
      <c r="S802" s="182">
        <v>0</v>
      </c>
      <c r="T802" s="183">
        <f>S802*H802</f>
        <v>0</v>
      </c>
      <c r="U802" s="36"/>
      <c r="V802" s="36"/>
      <c r="W802" s="36"/>
      <c r="X802" s="36"/>
      <c r="Y802" s="36"/>
      <c r="Z802" s="36"/>
      <c r="AA802" s="36"/>
      <c r="AB802" s="36"/>
      <c r="AC802" s="36"/>
      <c r="AD802" s="36"/>
      <c r="AE802" s="36"/>
      <c r="AR802" s="184" t="s">
        <v>346</v>
      </c>
      <c r="AT802" s="184" t="s">
        <v>138</v>
      </c>
      <c r="AU802" s="184" t="s">
        <v>92</v>
      </c>
      <c r="AY802" s="18" t="s">
        <v>135</v>
      </c>
      <c r="BE802" s="185">
        <f>IF(N802="základní",J802,0)</f>
        <v>0</v>
      </c>
      <c r="BF802" s="185">
        <f>IF(N802="snížená",J802,0)</f>
        <v>0</v>
      </c>
      <c r="BG802" s="185">
        <f>IF(N802="zákl. přenesená",J802,0)</f>
        <v>0</v>
      </c>
      <c r="BH802" s="185">
        <f>IF(N802="sníž. přenesená",J802,0)</f>
        <v>0</v>
      </c>
      <c r="BI802" s="185">
        <f>IF(N802="nulová",J802,0)</f>
        <v>0</v>
      </c>
      <c r="BJ802" s="18" t="s">
        <v>90</v>
      </c>
      <c r="BK802" s="185">
        <f>ROUND(I802*H802,2)</f>
        <v>0</v>
      </c>
      <c r="BL802" s="18" t="s">
        <v>346</v>
      </c>
      <c r="BM802" s="184" t="s">
        <v>965</v>
      </c>
    </row>
    <row r="803" spans="1:65" s="2" customFormat="1" ht="11.25">
      <c r="A803" s="36"/>
      <c r="B803" s="37"/>
      <c r="C803" s="38"/>
      <c r="D803" s="186" t="s">
        <v>144</v>
      </c>
      <c r="E803" s="38"/>
      <c r="F803" s="187" t="s">
        <v>966</v>
      </c>
      <c r="G803" s="38"/>
      <c r="H803" s="38"/>
      <c r="I803" s="188"/>
      <c r="J803" s="38"/>
      <c r="K803" s="38"/>
      <c r="L803" s="41"/>
      <c r="M803" s="189"/>
      <c r="N803" s="190"/>
      <c r="O803" s="66"/>
      <c r="P803" s="66"/>
      <c r="Q803" s="66"/>
      <c r="R803" s="66"/>
      <c r="S803" s="66"/>
      <c r="T803" s="67"/>
      <c r="U803" s="36"/>
      <c r="V803" s="36"/>
      <c r="W803" s="36"/>
      <c r="X803" s="36"/>
      <c r="Y803" s="36"/>
      <c r="Z803" s="36"/>
      <c r="AA803" s="36"/>
      <c r="AB803" s="36"/>
      <c r="AC803" s="36"/>
      <c r="AD803" s="36"/>
      <c r="AE803" s="36"/>
      <c r="AT803" s="18" t="s">
        <v>144</v>
      </c>
      <c r="AU803" s="18" t="s">
        <v>92</v>
      </c>
    </row>
    <row r="804" spans="1:65" s="2" customFormat="1" ht="33" customHeight="1">
      <c r="A804" s="36"/>
      <c r="B804" s="37"/>
      <c r="C804" s="172" t="s">
        <v>967</v>
      </c>
      <c r="D804" s="172" t="s">
        <v>138</v>
      </c>
      <c r="E804" s="173" t="s">
        <v>968</v>
      </c>
      <c r="F804" s="174" t="s">
        <v>969</v>
      </c>
      <c r="G804" s="175" t="s">
        <v>168</v>
      </c>
      <c r="H804" s="176">
        <v>10.85</v>
      </c>
      <c r="I804" s="177"/>
      <c r="J804" s="178">
        <f>ROUND(I804*H804,2)</f>
        <v>0</v>
      </c>
      <c r="K804" s="179"/>
      <c r="L804" s="41"/>
      <c r="M804" s="180" t="s">
        <v>44</v>
      </c>
      <c r="N804" s="181" t="s">
        <v>53</v>
      </c>
      <c r="O804" s="66"/>
      <c r="P804" s="182">
        <f>O804*H804</f>
        <v>0</v>
      </c>
      <c r="Q804" s="182">
        <v>4.8820000000000002E-2</v>
      </c>
      <c r="R804" s="182">
        <f>Q804*H804</f>
        <v>0.52969699999999997</v>
      </c>
      <c r="S804" s="182">
        <v>0</v>
      </c>
      <c r="T804" s="183">
        <f>S804*H804</f>
        <v>0</v>
      </c>
      <c r="U804" s="36"/>
      <c r="V804" s="36"/>
      <c r="W804" s="36"/>
      <c r="X804" s="36"/>
      <c r="Y804" s="36"/>
      <c r="Z804" s="36"/>
      <c r="AA804" s="36"/>
      <c r="AB804" s="36"/>
      <c r="AC804" s="36"/>
      <c r="AD804" s="36"/>
      <c r="AE804" s="36"/>
      <c r="AR804" s="184" t="s">
        <v>346</v>
      </c>
      <c r="AT804" s="184" t="s">
        <v>138</v>
      </c>
      <c r="AU804" s="184" t="s">
        <v>92</v>
      </c>
      <c r="AY804" s="18" t="s">
        <v>135</v>
      </c>
      <c r="BE804" s="185">
        <f>IF(N804="základní",J804,0)</f>
        <v>0</v>
      </c>
      <c r="BF804" s="185">
        <f>IF(N804="snížená",J804,0)</f>
        <v>0</v>
      </c>
      <c r="BG804" s="185">
        <f>IF(N804="zákl. přenesená",J804,0)</f>
        <v>0</v>
      </c>
      <c r="BH804" s="185">
        <f>IF(N804="sníž. přenesená",J804,0)</f>
        <v>0</v>
      </c>
      <c r="BI804" s="185">
        <f>IF(N804="nulová",J804,0)</f>
        <v>0</v>
      </c>
      <c r="BJ804" s="18" t="s">
        <v>90</v>
      </c>
      <c r="BK804" s="185">
        <f>ROUND(I804*H804,2)</f>
        <v>0</v>
      </c>
      <c r="BL804" s="18" t="s">
        <v>346</v>
      </c>
      <c r="BM804" s="184" t="s">
        <v>970</v>
      </c>
    </row>
    <row r="805" spans="1:65" s="2" customFormat="1" ht="11.25">
      <c r="A805" s="36"/>
      <c r="B805" s="37"/>
      <c r="C805" s="38"/>
      <c r="D805" s="186" t="s">
        <v>144</v>
      </c>
      <c r="E805" s="38"/>
      <c r="F805" s="187" t="s">
        <v>971</v>
      </c>
      <c r="G805" s="38"/>
      <c r="H805" s="38"/>
      <c r="I805" s="188"/>
      <c r="J805" s="38"/>
      <c r="K805" s="38"/>
      <c r="L805" s="41"/>
      <c r="M805" s="189"/>
      <c r="N805" s="190"/>
      <c r="O805" s="66"/>
      <c r="P805" s="66"/>
      <c r="Q805" s="66"/>
      <c r="R805" s="66"/>
      <c r="S805" s="66"/>
      <c r="T805" s="67"/>
      <c r="U805" s="36"/>
      <c r="V805" s="36"/>
      <c r="W805" s="36"/>
      <c r="X805" s="36"/>
      <c r="Y805" s="36"/>
      <c r="Z805" s="36"/>
      <c r="AA805" s="36"/>
      <c r="AB805" s="36"/>
      <c r="AC805" s="36"/>
      <c r="AD805" s="36"/>
      <c r="AE805" s="36"/>
      <c r="AT805" s="18" t="s">
        <v>144</v>
      </c>
      <c r="AU805" s="18" t="s">
        <v>92</v>
      </c>
    </row>
    <row r="806" spans="1:65" s="13" customFormat="1" ht="11.25">
      <c r="B806" s="191"/>
      <c r="C806" s="192"/>
      <c r="D806" s="193" t="s">
        <v>146</v>
      </c>
      <c r="E806" s="194" t="s">
        <v>44</v>
      </c>
      <c r="F806" s="195" t="s">
        <v>972</v>
      </c>
      <c r="G806" s="192"/>
      <c r="H806" s="196">
        <v>10.85</v>
      </c>
      <c r="I806" s="197"/>
      <c r="J806" s="192"/>
      <c r="K806" s="192"/>
      <c r="L806" s="198"/>
      <c r="M806" s="199"/>
      <c r="N806" s="200"/>
      <c r="O806" s="200"/>
      <c r="P806" s="200"/>
      <c r="Q806" s="200"/>
      <c r="R806" s="200"/>
      <c r="S806" s="200"/>
      <c r="T806" s="201"/>
      <c r="AT806" s="202" t="s">
        <v>146</v>
      </c>
      <c r="AU806" s="202" t="s">
        <v>92</v>
      </c>
      <c r="AV806" s="13" t="s">
        <v>92</v>
      </c>
      <c r="AW806" s="13" t="s">
        <v>42</v>
      </c>
      <c r="AX806" s="13" t="s">
        <v>90</v>
      </c>
      <c r="AY806" s="202" t="s">
        <v>135</v>
      </c>
    </row>
    <row r="807" spans="1:65" s="2" customFormat="1" ht="24.2" customHeight="1">
      <c r="A807" s="36"/>
      <c r="B807" s="37"/>
      <c r="C807" s="172" t="s">
        <v>973</v>
      </c>
      <c r="D807" s="172" t="s">
        <v>138</v>
      </c>
      <c r="E807" s="173" t="s">
        <v>974</v>
      </c>
      <c r="F807" s="174" t="s">
        <v>975</v>
      </c>
      <c r="G807" s="175" t="s">
        <v>168</v>
      </c>
      <c r="H807" s="176">
        <v>100.31</v>
      </c>
      <c r="I807" s="177"/>
      <c r="J807" s="178">
        <f>ROUND(I807*H807,2)</f>
        <v>0</v>
      </c>
      <c r="K807" s="179"/>
      <c r="L807" s="41"/>
      <c r="M807" s="180" t="s">
        <v>44</v>
      </c>
      <c r="N807" s="181" t="s">
        <v>53</v>
      </c>
      <c r="O807" s="66"/>
      <c r="P807" s="182">
        <f>O807*H807</f>
        <v>0</v>
      </c>
      <c r="Q807" s="182">
        <v>2.2599999999999999E-2</v>
      </c>
      <c r="R807" s="182">
        <f>Q807*H807</f>
        <v>2.2670059999999999</v>
      </c>
      <c r="S807" s="182">
        <v>0</v>
      </c>
      <c r="T807" s="183">
        <f>S807*H807</f>
        <v>0</v>
      </c>
      <c r="U807" s="36"/>
      <c r="V807" s="36"/>
      <c r="W807" s="36"/>
      <c r="X807" s="36"/>
      <c r="Y807" s="36"/>
      <c r="Z807" s="36"/>
      <c r="AA807" s="36"/>
      <c r="AB807" s="36"/>
      <c r="AC807" s="36"/>
      <c r="AD807" s="36"/>
      <c r="AE807" s="36"/>
      <c r="AR807" s="184" t="s">
        <v>346</v>
      </c>
      <c r="AT807" s="184" t="s">
        <v>138</v>
      </c>
      <c r="AU807" s="184" t="s">
        <v>92</v>
      </c>
      <c r="AY807" s="18" t="s">
        <v>135</v>
      </c>
      <c r="BE807" s="185">
        <f>IF(N807="základní",J807,0)</f>
        <v>0</v>
      </c>
      <c r="BF807" s="185">
        <f>IF(N807="snížená",J807,0)</f>
        <v>0</v>
      </c>
      <c r="BG807" s="185">
        <f>IF(N807="zákl. přenesená",J807,0)</f>
        <v>0</v>
      </c>
      <c r="BH807" s="185">
        <f>IF(N807="sníž. přenesená",J807,0)</f>
        <v>0</v>
      </c>
      <c r="BI807" s="185">
        <f>IF(N807="nulová",J807,0)</f>
        <v>0</v>
      </c>
      <c r="BJ807" s="18" t="s">
        <v>90</v>
      </c>
      <c r="BK807" s="185">
        <f>ROUND(I807*H807,2)</f>
        <v>0</v>
      </c>
      <c r="BL807" s="18" t="s">
        <v>346</v>
      </c>
      <c r="BM807" s="184" t="s">
        <v>976</v>
      </c>
    </row>
    <row r="808" spans="1:65" s="2" customFormat="1" ht="11.25">
      <c r="A808" s="36"/>
      <c r="B808" s="37"/>
      <c r="C808" s="38"/>
      <c r="D808" s="186" t="s">
        <v>144</v>
      </c>
      <c r="E808" s="38"/>
      <c r="F808" s="187" t="s">
        <v>977</v>
      </c>
      <c r="G808" s="38"/>
      <c r="H808" s="38"/>
      <c r="I808" s="188"/>
      <c r="J808" s="38"/>
      <c r="K808" s="38"/>
      <c r="L808" s="41"/>
      <c r="M808" s="189"/>
      <c r="N808" s="190"/>
      <c r="O808" s="66"/>
      <c r="P808" s="66"/>
      <c r="Q808" s="66"/>
      <c r="R808" s="66"/>
      <c r="S808" s="66"/>
      <c r="T808" s="67"/>
      <c r="U808" s="36"/>
      <c r="V808" s="36"/>
      <c r="W808" s="36"/>
      <c r="X808" s="36"/>
      <c r="Y808" s="36"/>
      <c r="Z808" s="36"/>
      <c r="AA808" s="36"/>
      <c r="AB808" s="36"/>
      <c r="AC808" s="36"/>
      <c r="AD808" s="36"/>
      <c r="AE808" s="36"/>
      <c r="AT808" s="18" t="s">
        <v>144</v>
      </c>
      <c r="AU808" s="18" t="s">
        <v>92</v>
      </c>
    </row>
    <row r="809" spans="1:65" s="15" customFormat="1" ht="11.25">
      <c r="B809" s="214"/>
      <c r="C809" s="215"/>
      <c r="D809" s="193" t="s">
        <v>146</v>
      </c>
      <c r="E809" s="216" t="s">
        <v>44</v>
      </c>
      <c r="F809" s="217" t="s">
        <v>185</v>
      </c>
      <c r="G809" s="215"/>
      <c r="H809" s="216" t="s">
        <v>44</v>
      </c>
      <c r="I809" s="218"/>
      <c r="J809" s="215"/>
      <c r="K809" s="215"/>
      <c r="L809" s="219"/>
      <c r="M809" s="220"/>
      <c r="N809" s="221"/>
      <c r="O809" s="221"/>
      <c r="P809" s="221"/>
      <c r="Q809" s="221"/>
      <c r="R809" s="221"/>
      <c r="S809" s="221"/>
      <c r="T809" s="222"/>
      <c r="AT809" s="223" t="s">
        <v>146</v>
      </c>
      <c r="AU809" s="223" t="s">
        <v>92</v>
      </c>
      <c r="AV809" s="15" t="s">
        <v>90</v>
      </c>
      <c r="AW809" s="15" t="s">
        <v>42</v>
      </c>
      <c r="AX809" s="15" t="s">
        <v>82</v>
      </c>
      <c r="AY809" s="223" t="s">
        <v>135</v>
      </c>
    </row>
    <row r="810" spans="1:65" s="13" customFormat="1" ht="11.25">
      <c r="B810" s="191"/>
      <c r="C810" s="192"/>
      <c r="D810" s="193" t="s">
        <v>146</v>
      </c>
      <c r="E810" s="194" t="s">
        <v>44</v>
      </c>
      <c r="F810" s="195" t="s">
        <v>978</v>
      </c>
      <c r="G810" s="192"/>
      <c r="H810" s="196">
        <v>15.33</v>
      </c>
      <c r="I810" s="197"/>
      <c r="J810" s="192"/>
      <c r="K810" s="192"/>
      <c r="L810" s="198"/>
      <c r="M810" s="199"/>
      <c r="N810" s="200"/>
      <c r="O810" s="200"/>
      <c r="P810" s="200"/>
      <c r="Q810" s="200"/>
      <c r="R810" s="200"/>
      <c r="S810" s="200"/>
      <c r="T810" s="201"/>
      <c r="AT810" s="202" t="s">
        <v>146</v>
      </c>
      <c r="AU810" s="202" t="s">
        <v>92</v>
      </c>
      <c r="AV810" s="13" t="s">
        <v>92</v>
      </c>
      <c r="AW810" s="13" t="s">
        <v>42</v>
      </c>
      <c r="AX810" s="13" t="s">
        <v>82</v>
      </c>
      <c r="AY810" s="202" t="s">
        <v>135</v>
      </c>
    </row>
    <row r="811" spans="1:65" s="13" customFormat="1" ht="11.25">
      <c r="B811" s="191"/>
      <c r="C811" s="192"/>
      <c r="D811" s="193" t="s">
        <v>146</v>
      </c>
      <c r="E811" s="194" t="s">
        <v>44</v>
      </c>
      <c r="F811" s="195" t="s">
        <v>979</v>
      </c>
      <c r="G811" s="192"/>
      <c r="H811" s="196">
        <v>14.99</v>
      </c>
      <c r="I811" s="197"/>
      <c r="J811" s="192"/>
      <c r="K811" s="192"/>
      <c r="L811" s="198"/>
      <c r="M811" s="199"/>
      <c r="N811" s="200"/>
      <c r="O811" s="200"/>
      <c r="P811" s="200"/>
      <c r="Q811" s="200"/>
      <c r="R811" s="200"/>
      <c r="S811" s="200"/>
      <c r="T811" s="201"/>
      <c r="AT811" s="202" t="s">
        <v>146</v>
      </c>
      <c r="AU811" s="202" t="s">
        <v>92</v>
      </c>
      <c r="AV811" s="13" t="s">
        <v>92</v>
      </c>
      <c r="AW811" s="13" t="s">
        <v>42</v>
      </c>
      <c r="AX811" s="13" t="s">
        <v>82</v>
      </c>
      <c r="AY811" s="202" t="s">
        <v>135</v>
      </c>
    </row>
    <row r="812" spans="1:65" s="13" customFormat="1" ht="11.25">
      <c r="B812" s="191"/>
      <c r="C812" s="192"/>
      <c r="D812" s="193" t="s">
        <v>146</v>
      </c>
      <c r="E812" s="194" t="s">
        <v>44</v>
      </c>
      <c r="F812" s="195" t="s">
        <v>980</v>
      </c>
      <c r="G812" s="192"/>
      <c r="H812" s="196">
        <v>2.2000000000000002</v>
      </c>
      <c r="I812" s="197"/>
      <c r="J812" s="192"/>
      <c r="K812" s="192"/>
      <c r="L812" s="198"/>
      <c r="M812" s="199"/>
      <c r="N812" s="200"/>
      <c r="O812" s="200"/>
      <c r="P812" s="200"/>
      <c r="Q812" s="200"/>
      <c r="R812" s="200"/>
      <c r="S812" s="200"/>
      <c r="T812" s="201"/>
      <c r="AT812" s="202" t="s">
        <v>146</v>
      </c>
      <c r="AU812" s="202" t="s">
        <v>92</v>
      </c>
      <c r="AV812" s="13" t="s">
        <v>92</v>
      </c>
      <c r="AW812" s="13" t="s">
        <v>42</v>
      </c>
      <c r="AX812" s="13" t="s">
        <v>82</v>
      </c>
      <c r="AY812" s="202" t="s">
        <v>135</v>
      </c>
    </row>
    <row r="813" spans="1:65" s="13" customFormat="1" ht="11.25">
      <c r="B813" s="191"/>
      <c r="C813" s="192"/>
      <c r="D813" s="193" t="s">
        <v>146</v>
      </c>
      <c r="E813" s="194" t="s">
        <v>44</v>
      </c>
      <c r="F813" s="195" t="s">
        <v>981</v>
      </c>
      <c r="G813" s="192"/>
      <c r="H813" s="196">
        <v>8.3000000000000007</v>
      </c>
      <c r="I813" s="197"/>
      <c r="J813" s="192"/>
      <c r="K813" s="192"/>
      <c r="L813" s="198"/>
      <c r="M813" s="199"/>
      <c r="N813" s="200"/>
      <c r="O813" s="200"/>
      <c r="P813" s="200"/>
      <c r="Q813" s="200"/>
      <c r="R813" s="200"/>
      <c r="S813" s="200"/>
      <c r="T813" s="201"/>
      <c r="AT813" s="202" t="s">
        <v>146</v>
      </c>
      <c r="AU813" s="202" t="s">
        <v>92</v>
      </c>
      <c r="AV813" s="13" t="s">
        <v>92</v>
      </c>
      <c r="AW813" s="13" t="s">
        <v>42</v>
      </c>
      <c r="AX813" s="13" t="s">
        <v>82</v>
      </c>
      <c r="AY813" s="202" t="s">
        <v>135</v>
      </c>
    </row>
    <row r="814" spans="1:65" s="13" customFormat="1" ht="11.25">
      <c r="B814" s="191"/>
      <c r="C814" s="192"/>
      <c r="D814" s="193" t="s">
        <v>146</v>
      </c>
      <c r="E814" s="194" t="s">
        <v>44</v>
      </c>
      <c r="F814" s="195" t="s">
        <v>982</v>
      </c>
      <c r="G814" s="192"/>
      <c r="H814" s="196">
        <v>5.39</v>
      </c>
      <c r="I814" s="197"/>
      <c r="J814" s="192"/>
      <c r="K814" s="192"/>
      <c r="L814" s="198"/>
      <c r="M814" s="199"/>
      <c r="N814" s="200"/>
      <c r="O814" s="200"/>
      <c r="P814" s="200"/>
      <c r="Q814" s="200"/>
      <c r="R814" s="200"/>
      <c r="S814" s="200"/>
      <c r="T814" s="201"/>
      <c r="AT814" s="202" t="s">
        <v>146</v>
      </c>
      <c r="AU814" s="202" t="s">
        <v>92</v>
      </c>
      <c r="AV814" s="13" t="s">
        <v>92</v>
      </c>
      <c r="AW814" s="13" t="s">
        <v>42</v>
      </c>
      <c r="AX814" s="13" t="s">
        <v>82</v>
      </c>
      <c r="AY814" s="202" t="s">
        <v>135</v>
      </c>
    </row>
    <row r="815" spans="1:65" s="13" customFormat="1" ht="11.25">
      <c r="B815" s="191"/>
      <c r="C815" s="192"/>
      <c r="D815" s="193" t="s">
        <v>146</v>
      </c>
      <c r="E815" s="194" t="s">
        <v>44</v>
      </c>
      <c r="F815" s="195" t="s">
        <v>983</v>
      </c>
      <c r="G815" s="192"/>
      <c r="H815" s="196">
        <v>17.440000000000001</v>
      </c>
      <c r="I815" s="197"/>
      <c r="J815" s="192"/>
      <c r="K815" s="192"/>
      <c r="L815" s="198"/>
      <c r="M815" s="199"/>
      <c r="N815" s="200"/>
      <c r="O815" s="200"/>
      <c r="P815" s="200"/>
      <c r="Q815" s="200"/>
      <c r="R815" s="200"/>
      <c r="S815" s="200"/>
      <c r="T815" s="201"/>
      <c r="AT815" s="202" t="s">
        <v>146</v>
      </c>
      <c r="AU815" s="202" t="s">
        <v>92</v>
      </c>
      <c r="AV815" s="13" t="s">
        <v>92</v>
      </c>
      <c r="AW815" s="13" t="s">
        <v>42</v>
      </c>
      <c r="AX815" s="13" t="s">
        <v>82</v>
      </c>
      <c r="AY815" s="202" t="s">
        <v>135</v>
      </c>
    </row>
    <row r="816" spans="1:65" s="13" customFormat="1" ht="11.25">
      <c r="B816" s="191"/>
      <c r="C816" s="192"/>
      <c r="D816" s="193" t="s">
        <v>146</v>
      </c>
      <c r="E816" s="194" t="s">
        <v>44</v>
      </c>
      <c r="F816" s="195" t="s">
        <v>984</v>
      </c>
      <c r="G816" s="192"/>
      <c r="H816" s="196">
        <v>8.3000000000000007</v>
      </c>
      <c r="I816" s="197"/>
      <c r="J816" s="192"/>
      <c r="K816" s="192"/>
      <c r="L816" s="198"/>
      <c r="M816" s="199"/>
      <c r="N816" s="200"/>
      <c r="O816" s="200"/>
      <c r="P816" s="200"/>
      <c r="Q816" s="200"/>
      <c r="R816" s="200"/>
      <c r="S816" s="200"/>
      <c r="T816" s="201"/>
      <c r="AT816" s="202" t="s">
        <v>146</v>
      </c>
      <c r="AU816" s="202" t="s">
        <v>92</v>
      </c>
      <c r="AV816" s="13" t="s">
        <v>92</v>
      </c>
      <c r="AW816" s="13" t="s">
        <v>42</v>
      </c>
      <c r="AX816" s="13" t="s">
        <v>82</v>
      </c>
      <c r="AY816" s="202" t="s">
        <v>135</v>
      </c>
    </row>
    <row r="817" spans="1:65" s="13" customFormat="1" ht="11.25">
      <c r="B817" s="191"/>
      <c r="C817" s="192"/>
      <c r="D817" s="193" t="s">
        <v>146</v>
      </c>
      <c r="E817" s="194" t="s">
        <v>44</v>
      </c>
      <c r="F817" s="195" t="s">
        <v>985</v>
      </c>
      <c r="G817" s="192"/>
      <c r="H817" s="196">
        <v>1.7</v>
      </c>
      <c r="I817" s="197"/>
      <c r="J817" s="192"/>
      <c r="K817" s="192"/>
      <c r="L817" s="198"/>
      <c r="M817" s="199"/>
      <c r="N817" s="200"/>
      <c r="O817" s="200"/>
      <c r="P817" s="200"/>
      <c r="Q817" s="200"/>
      <c r="R817" s="200"/>
      <c r="S817" s="200"/>
      <c r="T817" s="201"/>
      <c r="AT817" s="202" t="s">
        <v>146</v>
      </c>
      <c r="AU817" s="202" t="s">
        <v>92</v>
      </c>
      <c r="AV817" s="13" t="s">
        <v>92</v>
      </c>
      <c r="AW817" s="13" t="s">
        <v>42</v>
      </c>
      <c r="AX817" s="13" t="s">
        <v>82</v>
      </c>
      <c r="AY817" s="202" t="s">
        <v>135</v>
      </c>
    </row>
    <row r="818" spans="1:65" s="13" customFormat="1" ht="11.25">
      <c r="B818" s="191"/>
      <c r="C818" s="192"/>
      <c r="D818" s="193" t="s">
        <v>146</v>
      </c>
      <c r="E818" s="194" t="s">
        <v>44</v>
      </c>
      <c r="F818" s="195" t="s">
        <v>986</v>
      </c>
      <c r="G818" s="192"/>
      <c r="H818" s="196">
        <v>5.64</v>
      </c>
      <c r="I818" s="197"/>
      <c r="J818" s="192"/>
      <c r="K818" s="192"/>
      <c r="L818" s="198"/>
      <c r="M818" s="199"/>
      <c r="N818" s="200"/>
      <c r="O818" s="200"/>
      <c r="P818" s="200"/>
      <c r="Q818" s="200"/>
      <c r="R818" s="200"/>
      <c r="S818" s="200"/>
      <c r="T818" s="201"/>
      <c r="AT818" s="202" t="s">
        <v>146</v>
      </c>
      <c r="AU818" s="202" t="s">
        <v>92</v>
      </c>
      <c r="AV818" s="13" t="s">
        <v>92</v>
      </c>
      <c r="AW818" s="13" t="s">
        <v>42</v>
      </c>
      <c r="AX818" s="13" t="s">
        <v>82</v>
      </c>
      <c r="AY818" s="202" t="s">
        <v>135</v>
      </c>
    </row>
    <row r="819" spans="1:65" s="13" customFormat="1" ht="11.25">
      <c r="B819" s="191"/>
      <c r="C819" s="192"/>
      <c r="D819" s="193" t="s">
        <v>146</v>
      </c>
      <c r="E819" s="194" t="s">
        <v>44</v>
      </c>
      <c r="F819" s="195" t="s">
        <v>987</v>
      </c>
      <c r="G819" s="192"/>
      <c r="H819" s="196">
        <v>5.64</v>
      </c>
      <c r="I819" s="197"/>
      <c r="J819" s="192"/>
      <c r="K819" s="192"/>
      <c r="L819" s="198"/>
      <c r="M819" s="199"/>
      <c r="N819" s="200"/>
      <c r="O819" s="200"/>
      <c r="P819" s="200"/>
      <c r="Q819" s="200"/>
      <c r="R819" s="200"/>
      <c r="S819" s="200"/>
      <c r="T819" s="201"/>
      <c r="AT819" s="202" t="s">
        <v>146</v>
      </c>
      <c r="AU819" s="202" t="s">
        <v>92</v>
      </c>
      <c r="AV819" s="13" t="s">
        <v>92</v>
      </c>
      <c r="AW819" s="13" t="s">
        <v>42</v>
      </c>
      <c r="AX819" s="13" t="s">
        <v>82</v>
      </c>
      <c r="AY819" s="202" t="s">
        <v>135</v>
      </c>
    </row>
    <row r="820" spans="1:65" s="13" customFormat="1" ht="11.25">
      <c r="B820" s="191"/>
      <c r="C820" s="192"/>
      <c r="D820" s="193" t="s">
        <v>146</v>
      </c>
      <c r="E820" s="194" t="s">
        <v>44</v>
      </c>
      <c r="F820" s="195" t="s">
        <v>988</v>
      </c>
      <c r="G820" s="192"/>
      <c r="H820" s="196">
        <v>5.7</v>
      </c>
      <c r="I820" s="197"/>
      <c r="J820" s="192"/>
      <c r="K820" s="192"/>
      <c r="L820" s="198"/>
      <c r="M820" s="199"/>
      <c r="N820" s="200"/>
      <c r="O820" s="200"/>
      <c r="P820" s="200"/>
      <c r="Q820" s="200"/>
      <c r="R820" s="200"/>
      <c r="S820" s="200"/>
      <c r="T820" s="201"/>
      <c r="AT820" s="202" t="s">
        <v>146</v>
      </c>
      <c r="AU820" s="202" t="s">
        <v>92</v>
      </c>
      <c r="AV820" s="13" t="s">
        <v>92</v>
      </c>
      <c r="AW820" s="13" t="s">
        <v>42</v>
      </c>
      <c r="AX820" s="13" t="s">
        <v>82</v>
      </c>
      <c r="AY820" s="202" t="s">
        <v>135</v>
      </c>
    </row>
    <row r="821" spans="1:65" s="13" customFormat="1" ht="11.25">
      <c r="B821" s="191"/>
      <c r="C821" s="192"/>
      <c r="D821" s="193" t="s">
        <v>146</v>
      </c>
      <c r="E821" s="194" t="s">
        <v>44</v>
      </c>
      <c r="F821" s="195" t="s">
        <v>989</v>
      </c>
      <c r="G821" s="192"/>
      <c r="H821" s="196">
        <v>9.68</v>
      </c>
      <c r="I821" s="197"/>
      <c r="J821" s="192"/>
      <c r="K821" s="192"/>
      <c r="L821" s="198"/>
      <c r="M821" s="199"/>
      <c r="N821" s="200"/>
      <c r="O821" s="200"/>
      <c r="P821" s="200"/>
      <c r="Q821" s="200"/>
      <c r="R821" s="200"/>
      <c r="S821" s="200"/>
      <c r="T821" s="201"/>
      <c r="AT821" s="202" t="s">
        <v>146</v>
      </c>
      <c r="AU821" s="202" t="s">
        <v>92</v>
      </c>
      <c r="AV821" s="13" t="s">
        <v>92</v>
      </c>
      <c r="AW821" s="13" t="s">
        <v>42</v>
      </c>
      <c r="AX821" s="13" t="s">
        <v>82</v>
      </c>
      <c r="AY821" s="202" t="s">
        <v>135</v>
      </c>
    </row>
    <row r="822" spans="1:65" s="14" customFormat="1" ht="11.25">
      <c r="B822" s="203"/>
      <c r="C822" s="204"/>
      <c r="D822" s="193" t="s">
        <v>146</v>
      </c>
      <c r="E822" s="205" t="s">
        <v>44</v>
      </c>
      <c r="F822" s="206" t="s">
        <v>159</v>
      </c>
      <c r="G822" s="204"/>
      <c r="H822" s="207">
        <v>100.31</v>
      </c>
      <c r="I822" s="208"/>
      <c r="J822" s="204"/>
      <c r="K822" s="204"/>
      <c r="L822" s="209"/>
      <c r="M822" s="210"/>
      <c r="N822" s="211"/>
      <c r="O822" s="211"/>
      <c r="P822" s="211"/>
      <c r="Q822" s="211"/>
      <c r="R822" s="211"/>
      <c r="S822" s="211"/>
      <c r="T822" s="212"/>
      <c r="AT822" s="213" t="s">
        <v>146</v>
      </c>
      <c r="AU822" s="213" t="s">
        <v>92</v>
      </c>
      <c r="AV822" s="14" t="s">
        <v>142</v>
      </c>
      <c r="AW822" s="14" t="s">
        <v>42</v>
      </c>
      <c r="AX822" s="14" t="s">
        <v>90</v>
      </c>
      <c r="AY822" s="213" t="s">
        <v>135</v>
      </c>
    </row>
    <row r="823" spans="1:65" s="2" customFormat="1" ht="16.5" customHeight="1">
      <c r="A823" s="36"/>
      <c r="B823" s="37"/>
      <c r="C823" s="172" t="s">
        <v>990</v>
      </c>
      <c r="D823" s="172" t="s">
        <v>138</v>
      </c>
      <c r="E823" s="173" t="s">
        <v>991</v>
      </c>
      <c r="F823" s="174" t="s">
        <v>992</v>
      </c>
      <c r="G823" s="175" t="s">
        <v>168</v>
      </c>
      <c r="H823" s="176">
        <v>135.31</v>
      </c>
      <c r="I823" s="177"/>
      <c r="J823" s="178">
        <f>ROUND(I823*H823,2)</f>
        <v>0</v>
      </c>
      <c r="K823" s="179"/>
      <c r="L823" s="41"/>
      <c r="M823" s="180" t="s">
        <v>44</v>
      </c>
      <c r="N823" s="181" t="s">
        <v>53</v>
      </c>
      <c r="O823" s="66"/>
      <c r="P823" s="182">
        <f>O823*H823</f>
        <v>0</v>
      </c>
      <c r="Q823" s="182">
        <v>1E-4</v>
      </c>
      <c r="R823" s="182">
        <f>Q823*H823</f>
        <v>1.3531000000000001E-2</v>
      </c>
      <c r="S823" s="182">
        <v>0</v>
      </c>
      <c r="T823" s="183">
        <f>S823*H823</f>
        <v>0</v>
      </c>
      <c r="U823" s="36"/>
      <c r="V823" s="36"/>
      <c r="W823" s="36"/>
      <c r="X823" s="36"/>
      <c r="Y823" s="36"/>
      <c r="Z823" s="36"/>
      <c r="AA823" s="36"/>
      <c r="AB823" s="36"/>
      <c r="AC823" s="36"/>
      <c r="AD823" s="36"/>
      <c r="AE823" s="36"/>
      <c r="AR823" s="184" t="s">
        <v>346</v>
      </c>
      <c r="AT823" s="184" t="s">
        <v>138</v>
      </c>
      <c r="AU823" s="184" t="s">
        <v>92</v>
      </c>
      <c r="AY823" s="18" t="s">
        <v>135</v>
      </c>
      <c r="BE823" s="185">
        <f>IF(N823="základní",J823,0)</f>
        <v>0</v>
      </c>
      <c r="BF823" s="185">
        <f>IF(N823="snížená",J823,0)</f>
        <v>0</v>
      </c>
      <c r="BG823" s="185">
        <f>IF(N823="zákl. přenesená",J823,0)</f>
        <v>0</v>
      </c>
      <c r="BH823" s="185">
        <f>IF(N823="sníž. přenesená",J823,0)</f>
        <v>0</v>
      </c>
      <c r="BI823" s="185">
        <f>IF(N823="nulová",J823,0)</f>
        <v>0</v>
      </c>
      <c r="BJ823" s="18" t="s">
        <v>90</v>
      </c>
      <c r="BK823" s="185">
        <f>ROUND(I823*H823,2)</f>
        <v>0</v>
      </c>
      <c r="BL823" s="18" t="s">
        <v>346</v>
      </c>
      <c r="BM823" s="184" t="s">
        <v>993</v>
      </c>
    </row>
    <row r="824" spans="1:65" s="2" customFormat="1" ht="11.25">
      <c r="A824" s="36"/>
      <c r="B824" s="37"/>
      <c r="C824" s="38"/>
      <c r="D824" s="186" t="s">
        <v>144</v>
      </c>
      <c r="E824" s="38"/>
      <c r="F824" s="187" t="s">
        <v>994</v>
      </c>
      <c r="G824" s="38"/>
      <c r="H824" s="38"/>
      <c r="I824" s="188"/>
      <c r="J824" s="38"/>
      <c r="K824" s="38"/>
      <c r="L824" s="41"/>
      <c r="M824" s="189"/>
      <c r="N824" s="190"/>
      <c r="O824" s="66"/>
      <c r="P824" s="66"/>
      <c r="Q824" s="66"/>
      <c r="R824" s="66"/>
      <c r="S824" s="66"/>
      <c r="T824" s="67"/>
      <c r="U824" s="36"/>
      <c r="V824" s="36"/>
      <c r="W824" s="36"/>
      <c r="X824" s="36"/>
      <c r="Y824" s="36"/>
      <c r="Z824" s="36"/>
      <c r="AA824" s="36"/>
      <c r="AB824" s="36"/>
      <c r="AC824" s="36"/>
      <c r="AD824" s="36"/>
      <c r="AE824" s="36"/>
      <c r="AT824" s="18" t="s">
        <v>144</v>
      </c>
      <c r="AU824" s="18" t="s">
        <v>92</v>
      </c>
    </row>
    <row r="825" spans="1:65" s="13" customFormat="1" ht="11.25">
      <c r="B825" s="191"/>
      <c r="C825" s="192"/>
      <c r="D825" s="193" t="s">
        <v>146</v>
      </c>
      <c r="E825" s="194" t="s">
        <v>44</v>
      </c>
      <c r="F825" s="195" t="s">
        <v>995</v>
      </c>
      <c r="G825" s="192"/>
      <c r="H825" s="196">
        <v>135.31</v>
      </c>
      <c r="I825" s="197"/>
      <c r="J825" s="192"/>
      <c r="K825" s="192"/>
      <c r="L825" s="198"/>
      <c r="M825" s="199"/>
      <c r="N825" s="200"/>
      <c r="O825" s="200"/>
      <c r="P825" s="200"/>
      <c r="Q825" s="200"/>
      <c r="R825" s="200"/>
      <c r="S825" s="200"/>
      <c r="T825" s="201"/>
      <c r="AT825" s="202" t="s">
        <v>146</v>
      </c>
      <c r="AU825" s="202" t="s">
        <v>92</v>
      </c>
      <c r="AV825" s="13" t="s">
        <v>92</v>
      </c>
      <c r="AW825" s="13" t="s">
        <v>42</v>
      </c>
      <c r="AX825" s="13" t="s">
        <v>90</v>
      </c>
      <c r="AY825" s="202" t="s">
        <v>135</v>
      </c>
    </row>
    <row r="826" spans="1:65" s="2" customFormat="1" ht="24.2" customHeight="1">
      <c r="A826" s="36"/>
      <c r="B826" s="37"/>
      <c r="C826" s="172" t="s">
        <v>996</v>
      </c>
      <c r="D826" s="172" t="s">
        <v>138</v>
      </c>
      <c r="E826" s="173" t="s">
        <v>997</v>
      </c>
      <c r="F826" s="174" t="s">
        <v>998</v>
      </c>
      <c r="G826" s="175" t="s">
        <v>168</v>
      </c>
      <c r="H826" s="176">
        <v>68.900000000000006</v>
      </c>
      <c r="I826" s="177"/>
      <c r="J826" s="178">
        <f>ROUND(I826*H826,2)</f>
        <v>0</v>
      </c>
      <c r="K826" s="179"/>
      <c r="L826" s="41"/>
      <c r="M826" s="180" t="s">
        <v>44</v>
      </c>
      <c r="N826" s="181" t="s">
        <v>53</v>
      </c>
      <c r="O826" s="66"/>
      <c r="P826" s="182">
        <f>O826*H826</f>
        <v>0</v>
      </c>
      <c r="Q826" s="182">
        <v>0</v>
      </c>
      <c r="R826" s="182">
        <f>Q826*H826</f>
        <v>0</v>
      </c>
      <c r="S826" s="182">
        <v>2.835E-2</v>
      </c>
      <c r="T826" s="183">
        <f>S826*H826</f>
        <v>1.9533150000000001</v>
      </c>
      <c r="U826" s="36"/>
      <c r="V826" s="36"/>
      <c r="W826" s="36"/>
      <c r="X826" s="36"/>
      <c r="Y826" s="36"/>
      <c r="Z826" s="36"/>
      <c r="AA826" s="36"/>
      <c r="AB826" s="36"/>
      <c r="AC826" s="36"/>
      <c r="AD826" s="36"/>
      <c r="AE826" s="36"/>
      <c r="AR826" s="184" t="s">
        <v>346</v>
      </c>
      <c r="AT826" s="184" t="s">
        <v>138</v>
      </c>
      <c r="AU826" s="184" t="s">
        <v>92</v>
      </c>
      <c r="AY826" s="18" t="s">
        <v>135</v>
      </c>
      <c r="BE826" s="185">
        <f>IF(N826="základní",J826,0)</f>
        <v>0</v>
      </c>
      <c r="BF826" s="185">
        <f>IF(N826="snížená",J826,0)</f>
        <v>0</v>
      </c>
      <c r="BG826" s="185">
        <f>IF(N826="zákl. přenesená",J826,0)</f>
        <v>0</v>
      </c>
      <c r="BH826" s="185">
        <f>IF(N826="sníž. přenesená",J826,0)</f>
        <v>0</v>
      </c>
      <c r="BI826" s="185">
        <f>IF(N826="nulová",J826,0)</f>
        <v>0</v>
      </c>
      <c r="BJ826" s="18" t="s">
        <v>90</v>
      </c>
      <c r="BK826" s="185">
        <f>ROUND(I826*H826,2)</f>
        <v>0</v>
      </c>
      <c r="BL826" s="18" t="s">
        <v>346</v>
      </c>
      <c r="BM826" s="184" t="s">
        <v>999</v>
      </c>
    </row>
    <row r="827" spans="1:65" s="2" customFormat="1" ht="11.25">
      <c r="A827" s="36"/>
      <c r="B827" s="37"/>
      <c r="C827" s="38"/>
      <c r="D827" s="186" t="s">
        <v>144</v>
      </c>
      <c r="E827" s="38"/>
      <c r="F827" s="187" t="s">
        <v>1000</v>
      </c>
      <c r="G827" s="38"/>
      <c r="H827" s="38"/>
      <c r="I827" s="188"/>
      <c r="J827" s="38"/>
      <c r="K827" s="38"/>
      <c r="L827" s="41"/>
      <c r="M827" s="189"/>
      <c r="N827" s="190"/>
      <c r="O827" s="66"/>
      <c r="P827" s="66"/>
      <c r="Q827" s="66"/>
      <c r="R827" s="66"/>
      <c r="S827" s="66"/>
      <c r="T827" s="67"/>
      <c r="U827" s="36"/>
      <c r="V827" s="36"/>
      <c r="W827" s="36"/>
      <c r="X827" s="36"/>
      <c r="Y827" s="36"/>
      <c r="Z827" s="36"/>
      <c r="AA827" s="36"/>
      <c r="AB827" s="36"/>
      <c r="AC827" s="36"/>
      <c r="AD827" s="36"/>
      <c r="AE827" s="36"/>
      <c r="AT827" s="18" t="s">
        <v>144</v>
      </c>
      <c r="AU827" s="18" t="s">
        <v>92</v>
      </c>
    </row>
    <row r="828" spans="1:65" s="13" customFormat="1" ht="11.25">
      <c r="B828" s="191"/>
      <c r="C828" s="192"/>
      <c r="D828" s="193" t="s">
        <v>146</v>
      </c>
      <c r="E828" s="194" t="s">
        <v>44</v>
      </c>
      <c r="F828" s="195" t="s">
        <v>1001</v>
      </c>
      <c r="G828" s="192"/>
      <c r="H828" s="196">
        <v>3.23</v>
      </c>
      <c r="I828" s="197"/>
      <c r="J828" s="192"/>
      <c r="K828" s="192"/>
      <c r="L828" s="198"/>
      <c r="M828" s="199"/>
      <c r="N828" s="200"/>
      <c r="O828" s="200"/>
      <c r="P828" s="200"/>
      <c r="Q828" s="200"/>
      <c r="R828" s="200"/>
      <c r="S828" s="200"/>
      <c r="T828" s="201"/>
      <c r="AT828" s="202" t="s">
        <v>146</v>
      </c>
      <c r="AU828" s="202" t="s">
        <v>92</v>
      </c>
      <c r="AV828" s="13" t="s">
        <v>92</v>
      </c>
      <c r="AW828" s="13" t="s">
        <v>42</v>
      </c>
      <c r="AX828" s="13" t="s">
        <v>82</v>
      </c>
      <c r="AY828" s="202" t="s">
        <v>135</v>
      </c>
    </row>
    <row r="829" spans="1:65" s="13" customFormat="1" ht="11.25">
      <c r="B829" s="191"/>
      <c r="C829" s="192"/>
      <c r="D829" s="193" t="s">
        <v>146</v>
      </c>
      <c r="E829" s="194" t="s">
        <v>44</v>
      </c>
      <c r="F829" s="195" t="s">
        <v>1002</v>
      </c>
      <c r="G829" s="192"/>
      <c r="H829" s="196">
        <v>1.56</v>
      </c>
      <c r="I829" s="197"/>
      <c r="J829" s="192"/>
      <c r="K829" s="192"/>
      <c r="L829" s="198"/>
      <c r="M829" s="199"/>
      <c r="N829" s="200"/>
      <c r="O829" s="200"/>
      <c r="P829" s="200"/>
      <c r="Q829" s="200"/>
      <c r="R829" s="200"/>
      <c r="S829" s="200"/>
      <c r="T829" s="201"/>
      <c r="AT829" s="202" t="s">
        <v>146</v>
      </c>
      <c r="AU829" s="202" t="s">
        <v>92</v>
      </c>
      <c r="AV829" s="13" t="s">
        <v>92</v>
      </c>
      <c r="AW829" s="13" t="s">
        <v>42</v>
      </c>
      <c r="AX829" s="13" t="s">
        <v>82</v>
      </c>
      <c r="AY829" s="202" t="s">
        <v>135</v>
      </c>
    </row>
    <row r="830" spans="1:65" s="13" customFormat="1" ht="11.25">
      <c r="B830" s="191"/>
      <c r="C830" s="192"/>
      <c r="D830" s="193" t="s">
        <v>146</v>
      </c>
      <c r="E830" s="194" t="s">
        <v>44</v>
      </c>
      <c r="F830" s="195" t="s">
        <v>1003</v>
      </c>
      <c r="G830" s="192"/>
      <c r="H830" s="196">
        <v>1.55</v>
      </c>
      <c r="I830" s="197"/>
      <c r="J830" s="192"/>
      <c r="K830" s="192"/>
      <c r="L830" s="198"/>
      <c r="M830" s="199"/>
      <c r="N830" s="200"/>
      <c r="O830" s="200"/>
      <c r="P830" s="200"/>
      <c r="Q830" s="200"/>
      <c r="R830" s="200"/>
      <c r="S830" s="200"/>
      <c r="T830" s="201"/>
      <c r="AT830" s="202" t="s">
        <v>146</v>
      </c>
      <c r="AU830" s="202" t="s">
        <v>92</v>
      </c>
      <c r="AV830" s="13" t="s">
        <v>92</v>
      </c>
      <c r="AW830" s="13" t="s">
        <v>42</v>
      </c>
      <c r="AX830" s="13" t="s">
        <v>82</v>
      </c>
      <c r="AY830" s="202" t="s">
        <v>135</v>
      </c>
    </row>
    <row r="831" spans="1:65" s="13" customFormat="1" ht="11.25">
      <c r="B831" s="191"/>
      <c r="C831" s="192"/>
      <c r="D831" s="193" t="s">
        <v>146</v>
      </c>
      <c r="E831" s="194" t="s">
        <v>44</v>
      </c>
      <c r="F831" s="195" t="s">
        <v>1004</v>
      </c>
      <c r="G831" s="192"/>
      <c r="H831" s="196">
        <v>3.23</v>
      </c>
      <c r="I831" s="197"/>
      <c r="J831" s="192"/>
      <c r="K831" s="192"/>
      <c r="L831" s="198"/>
      <c r="M831" s="199"/>
      <c r="N831" s="200"/>
      <c r="O831" s="200"/>
      <c r="P831" s="200"/>
      <c r="Q831" s="200"/>
      <c r="R831" s="200"/>
      <c r="S831" s="200"/>
      <c r="T831" s="201"/>
      <c r="AT831" s="202" t="s">
        <v>146</v>
      </c>
      <c r="AU831" s="202" t="s">
        <v>92</v>
      </c>
      <c r="AV831" s="13" t="s">
        <v>92</v>
      </c>
      <c r="AW831" s="13" t="s">
        <v>42</v>
      </c>
      <c r="AX831" s="13" t="s">
        <v>82</v>
      </c>
      <c r="AY831" s="202" t="s">
        <v>135</v>
      </c>
    </row>
    <row r="832" spans="1:65" s="13" customFormat="1" ht="11.25">
      <c r="B832" s="191"/>
      <c r="C832" s="192"/>
      <c r="D832" s="193" t="s">
        <v>146</v>
      </c>
      <c r="E832" s="194" t="s">
        <v>44</v>
      </c>
      <c r="F832" s="195" t="s">
        <v>1005</v>
      </c>
      <c r="G832" s="192"/>
      <c r="H832" s="196">
        <v>1.56</v>
      </c>
      <c r="I832" s="197"/>
      <c r="J832" s="192"/>
      <c r="K832" s="192"/>
      <c r="L832" s="198"/>
      <c r="M832" s="199"/>
      <c r="N832" s="200"/>
      <c r="O832" s="200"/>
      <c r="P832" s="200"/>
      <c r="Q832" s="200"/>
      <c r="R832" s="200"/>
      <c r="S832" s="200"/>
      <c r="T832" s="201"/>
      <c r="AT832" s="202" t="s">
        <v>146</v>
      </c>
      <c r="AU832" s="202" t="s">
        <v>92</v>
      </c>
      <c r="AV832" s="13" t="s">
        <v>92</v>
      </c>
      <c r="AW832" s="13" t="s">
        <v>42</v>
      </c>
      <c r="AX832" s="13" t="s">
        <v>82</v>
      </c>
      <c r="AY832" s="202" t="s">
        <v>135</v>
      </c>
    </row>
    <row r="833" spans="1:65" s="13" customFormat="1" ht="11.25">
      <c r="B833" s="191"/>
      <c r="C833" s="192"/>
      <c r="D833" s="193" t="s">
        <v>146</v>
      </c>
      <c r="E833" s="194" t="s">
        <v>44</v>
      </c>
      <c r="F833" s="195" t="s">
        <v>1006</v>
      </c>
      <c r="G833" s="192"/>
      <c r="H833" s="196">
        <v>1.55</v>
      </c>
      <c r="I833" s="197"/>
      <c r="J833" s="192"/>
      <c r="K833" s="192"/>
      <c r="L833" s="198"/>
      <c r="M833" s="199"/>
      <c r="N833" s="200"/>
      <c r="O833" s="200"/>
      <c r="P833" s="200"/>
      <c r="Q833" s="200"/>
      <c r="R833" s="200"/>
      <c r="S833" s="200"/>
      <c r="T833" s="201"/>
      <c r="AT833" s="202" t="s">
        <v>146</v>
      </c>
      <c r="AU833" s="202" t="s">
        <v>92</v>
      </c>
      <c r="AV833" s="13" t="s">
        <v>92</v>
      </c>
      <c r="AW833" s="13" t="s">
        <v>42</v>
      </c>
      <c r="AX833" s="13" t="s">
        <v>82</v>
      </c>
      <c r="AY833" s="202" t="s">
        <v>135</v>
      </c>
    </row>
    <row r="834" spans="1:65" s="13" customFormat="1" ht="11.25">
      <c r="B834" s="191"/>
      <c r="C834" s="192"/>
      <c r="D834" s="193" t="s">
        <v>146</v>
      </c>
      <c r="E834" s="194" t="s">
        <v>44</v>
      </c>
      <c r="F834" s="195" t="s">
        <v>1007</v>
      </c>
      <c r="G834" s="192"/>
      <c r="H834" s="196">
        <v>5.48</v>
      </c>
      <c r="I834" s="197"/>
      <c r="J834" s="192"/>
      <c r="K834" s="192"/>
      <c r="L834" s="198"/>
      <c r="M834" s="199"/>
      <c r="N834" s="200"/>
      <c r="O834" s="200"/>
      <c r="P834" s="200"/>
      <c r="Q834" s="200"/>
      <c r="R834" s="200"/>
      <c r="S834" s="200"/>
      <c r="T834" s="201"/>
      <c r="AT834" s="202" t="s">
        <v>146</v>
      </c>
      <c r="AU834" s="202" t="s">
        <v>92</v>
      </c>
      <c r="AV834" s="13" t="s">
        <v>92</v>
      </c>
      <c r="AW834" s="13" t="s">
        <v>42</v>
      </c>
      <c r="AX834" s="13" t="s">
        <v>82</v>
      </c>
      <c r="AY834" s="202" t="s">
        <v>135</v>
      </c>
    </row>
    <row r="835" spans="1:65" s="13" customFormat="1" ht="11.25">
      <c r="B835" s="191"/>
      <c r="C835" s="192"/>
      <c r="D835" s="193" t="s">
        <v>146</v>
      </c>
      <c r="E835" s="194" t="s">
        <v>44</v>
      </c>
      <c r="F835" s="195" t="s">
        <v>1008</v>
      </c>
      <c r="G835" s="192"/>
      <c r="H835" s="196">
        <v>3.23</v>
      </c>
      <c r="I835" s="197"/>
      <c r="J835" s="192"/>
      <c r="K835" s="192"/>
      <c r="L835" s="198"/>
      <c r="M835" s="199"/>
      <c r="N835" s="200"/>
      <c r="O835" s="200"/>
      <c r="P835" s="200"/>
      <c r="Q835" s="200"/>
      <c r="R835" s="200"/>
      <c r="S835" s="200"/>
      <c r="T835" s="201"/>
      <c r="AT835" s="202" t="s">
        <v>146</v>
      </c>
      <c r="AU835" s="202" t="s">
        <v>92</v>
      </c>
      <c r="AV835" s="13" t="s">
        <v>92</v>
      </c>
      <c r="AW835" s="13" t="s">
        <v>42</v>
      </c>
      <c r="AX835" s="13" t="s">
        <v>82</v>
      </c>
      <c r="AY835" s="202" t="s">
        <v>135</v>
      </c>
    </row>
    <row r="836" spans="1:65" s="13" customFormat="1" ht="11.25">
      <c r="B836" s="191"/>
      <c r="C836" s="192"/>
      <c r="D836" s="193" t="s">
        <v>146</v>
      </c>
      <c r="E836" s="194" t="s">
        <v>44</v>
      </c>
      <c r="F836" s="195" t="s">
        <v>1009</v>
      </c>
      <c r="G836" s="192"/>
      <c r="H836" s="196">
        <v>1.49</v>
      </c>
      <c r="I836" s="197"/>
      <c r="J836" s="192"/>
      <c r="K836" s="192"/>
      <c r="L836" s="198"/>
      <c r="M836" s="199"/>
      <c r="N836" s="200"/>
      <c r="O836" s="200"/>
      <c r="P836" s="200"/>
      <c r="Q836" s="200"/>
      <c r="R836" s="200"/>
      <c r="S836" s="200"/>
      <c r="T836" s="201"/>
      <c r="AT836" s="202" t="s">
        <v>146</v>
      </c>
      <c r="AU836" s="202" t="s">
        <v>92</v>
      </c>
      <c r="AV836" s="13" t="s">
        <v>92</v>
      </c>
      <c r="AW836" s="13" t="s">
        <v>42</v>
      </c>
      <c r="AX836" s="13" t="s">
        <v>82</v>
      </c>
      <c r="AY836" s="202" t="s">
        <v>135</v>
      </c>
    </row>
    <row r="837" spans="1:65" s="13" customFormat="1" ht="11.25">
      <c r="B837" s="191"/>
      <c r="C837" s="192"/>
      <c r="D837" s="193" t="s">
        <v>146</v>
      </c>
      <c r="E837" s="194" t="s">
        <v>44</v>
      </c>
      <c r="F837" s="195" t="s">
        <v>1010</v>
      </c>
      <c r="G837" s="192"/>
      <c r="H837" s="196">
        <v>1.55</v>
      </c>
      <c r="I837" s="197"/>
      <c r="J837" s="192"/>
      <c r="K837" s="192"/>
      <c r="L837" s="198"/>
      <c r="M837" s="199"/>
      <c r="N837" s="200"/>
      <c r="O837" s="200"/>
      <c r="P837" s="200"/>
      <c r="Q837" s="200"/>
      <c r="R837" s="200"/>
      <c r="S837" s="200"/>
      <c r="T837" s="201"/>
      <c r="AT837" s="202" t="s">
        <v>146</v>
      </c>
      <c r="AU837" s="202" t="s">
        <v>92</v>
      </c>
      <c r="AV837" s="13" t="s">
        <v>92</v>
      </c>
      <c r="AW837" s="13" t="s">
        <v>42</v>
      </c>
      <c r="AX837" s="13" t="s">
        <v>82</v>
      </c>
      <c r="AY837" s="202" t="s">
        <v>135</v>
      </c>
    </row>
    <row r="838" spans="1:65" s="13" customFormat="1" ht="11.25">
      <c r="B838" s="191"/>
      <c r="C838" s="192"/>
      <c r="D838" s="193" t="s">
        <v>146</v>
      </c>
      <c r="E838" s="194" t="s">
        <v>44</v>
      </c>
      <c r="F838" s="195" t="s">
        <v>1011</v>
      </c>
      <c r="G838" s="192"/>
      <c r="H838" s="196">
        <v>8.3000000000000007</v>
      </c>
      <c r="I838" s="197"/>
      <c r="J838" s="192"/>
      <c r="K838" s="192"/>
      <c r="L838" s="198"/>
      <c r="M838" s="199"/>
      <c r="N838" s="200"/>
      <c r="O838" s="200"/>
      <c r="P838" s="200"/>
      <c r="Q838" s="200"/>
      <c r="R838" s="200"/>
      <c r="S838" s="200"/>
      <c r="T838" s="201"/>
      <c r="AT838" s="202" t="s">
        <v>146</v>
      </c>
      <c r="AU838" s="202" t="s">
        <v>92</v>
      </c>
      <c r="AV838" s="13" t="s">
        <v>92</v>
      </c>
      <c r="AW838" s="13" t="s">
        <v>42</v>
      </c>
      <c r="AX838" s="13" t="s">
        <v>82</v>
      </c>
      <c r="AY838" s="202" t="s">
        <v>135</v>
      </c>
    </row>
    <row r="839" spans="1:65" s="13" customFormat="1" ht="11.25">
      <c r="B839" s="191"/>
      <c r="C839" s="192"/>
      <c r="D839" s="193" t="s">
        <v>146</v>
      </c>
      <c r="E839" s="194" t="s">
        <v>44</v>
      </c>
      <c r="F839" s="195" t="s">
        <v>1012</v>
      </c>
      <c r="G839" s="192"/>
      <c r="H839" s="196">
        <v>6.2</v>
      </c>
      <c r="I839" s="197"/>
      <c r="J839" s="192"/>
      <c r="K839" s="192"/>
      <c r="L839" s="198"/>
      <c r="M839" s="199"/>
      <c r="N839" s="200"/>
      <c r="O839" s="200"/>
      <c r="P839" s="200"/>
      <c r="Q839" s="200"/>
      <c r="R839" s="200"/>
      <c r="S839" s="200"/>
      <c r="T839" s="201"/>
      <c r="AT839" s="202" t="s">
        <v>146</v>
      </c>
      <c r="AU839" s="202" t="s">
        <v>92</v>
      </c>
      <c r="AV839" s="13" t="s">
        <v>92</v>
      </c>
      <c r="AW839" s="13" t="s">
        <v>42</v>
      </c>
      <c r="AX839" s="13" t="s">
        <v>82</v>
      </c>
      <c r="AY839" s="202" t="s">
        <v>135</v>
      </c>
    </row>
    <row r="840" spans="1:65" s="13" customFormat="1" ht="11.25">
      <c r="B840" s="191"/>
      <c r="C840" s="192"/>
      <c r="D840" s="193" t="s">
        <v>146</v>
      </c>
      <c r="E840" s="194" t="s">
        <v>44</v>
      </c>
      <c r="F840" s="195" t="s">
        <v>1013</v>
      </c>
      <c r="G840" s="192"/>
      <c r="H840" s="196">
        <v>16.829999999999998</v>
      </c>
      <c r="I840" s="197"/>
      <c r="J840" s="192"/>
      <c r="K840" s="192"/>
      <c r="L840" s="198"/>
      <c r="M840" s="199"/>
      <c r="N840" s="200"/>
      <c r="O840" s="200"/>
      <c r="P840" s="200"/>
      <c r="Q840" s="200"/>
      <c r="R840" s="200"/>
      <c r="S840" s="200"/>
      <c r="T840" s="201"/>
      <c r="AT840" s="202" t="s">
        <v>146</v>
      </c>
      <c r="AU840" s="202" t="s">
        <v>92</v>
      </c>
      <c r="AV840" s="13" t="s">
        <v>92</v>
      </c>
      <c r="AW840" s="13" t="s">
        <v>42</v>
      </c>
      <c r="AX840" s="13" t="s">
        <v>82</v>
      </c>
      <c r="AY840" s="202" t="s">
        <v>135</v>
      </c>
    </row>
    <row r="841" spans="1:65" s="13" customFormat="1" ht="11.25">
      <c r="B841" s="191"/>
      <c r="C841" s="192"/>
      <c r="D841" s="193" t="s">
        <v>146</v>
      </c>
      <c r="E841" s="194" t="s">
        <v>44</v>
      </c>
      <c r="F841" s="195" t="s">
        <v>1014</v>
      </c>
      <c r="G841" s="192"/>
      <c r="H841" s="196">
        <v>5.33</v>
      </c>
      <c r="I841" s="197"/>
      <c r="J841" s="192"/>
      <c r="K841" s="192"/>
      <c r="L841" s="198"/>
      <c r="M841" s="199"/>
      <c r="N841" s="200"/>
      <c r="O841" s="200"/>
      <c r="P841" s="200"/>
      <c r="Q841" s="200"/>
      <c r="R841" s="200"/>
      <c r="S841" s="200"/>
      <c r="T841" s="201"/>
      <c r="AT841" s="202" t="s">
        <v>146</v>
      </c>
      <c r="AU841" s="202" t="s">
        <v>92</v>
      </c>
      <c r="AV841" s="13" t="s">
        <v>92</v>
      </c>
      <c r="AW841" s="13" t="s">
        <v>42</v>
      </c>
      <c r="AX841" s="13" t="s">
        <v>82</v>
      </c>
      <c r="AY841" s="202" t="s">
        <v>135</v>
      </c>
    </row>
    <row r="842" spans="1:65" s="13" customFormat="1" ht="11.25">
      <c r="B842" s="191"/>
      <c r="C842" s="192"/>
      <c r="D842" s="193" t="s">
        <v>146</v>
      </c>
      <c r="E842" s="194" t="s">
        <v>44</v>
      </c>
      <c r="F842" s="195" t="s">
        <v>1015</v>
      </c>
      <c r="G842" s="192"/>
      <c r="H842" s="196">
        <v>2.11</v>
      </c>
      <c r="I842" s="197"/>
      <c r="J842" s="192"/>
      <c r="K842" s="192"/>
      <c r="L842" s="198"/>
      <c r="M842" s="199"/>
      <c r="N842" s="200"/>
      <c r="O842" s="200"/>
      <c r="P842" s="200"/>
      <c r="Q842" s="200"/>
      <c r="R842" s="200"/>
      <c r="S842" s="200"/>
      <c r="T842" s="201"/>
      <c r="AT842" s="202" t="s">
        <v>146</v>
      </c>
      <c r="AU842" s="202" t="s">
        <v>92</v>
      </c>
      <c r="AV842" s="13" t="s">
        <v>92</v>
      </c>
      <c r="AW842" s="13" t="s">
        <v>42</v>
      </c>
      <c r="AX842" s="13" t="s">
        <v>82</v>
      </c>
      <c r="AY842" s="202" t="s">
        <v>135</v>
      </c>
    </row>
    <row r="843" spans="1:65" s="13" customFormat="1" ht="11.25">
      <c r="B843" s="191"/>
      <c r="C843" s="192"/>
      <c r="D843" s="193" t="s">
        <v>146</v>
      </c>
      <c r="E843" s="194" t="s">
        <v>44</v>
      </c>
      <c r="F843" s="195" t="s">
        <v>1016</v>
      </c>
      <c r="G843" s="192"/>
      <c r="H843" s="196">
        <v>5.7</v>
      </c>
      <c r="I843" s="197"/>
      <c r="J843" s="192"/>
      <c r="K843" s="192"/>
      <c r="L843" s="198"/>
      <c r="M843" s="199"/>
      <c r="N843" s="200"/>
      <c r="O843" s="200"/>
      <c r="P843" s="200"/>
      <c r="Q843" s="200"/>
      <c r="R843" s="200"/>
      <c r="S843" s="200"/>
      <c r="T843" s="201"/>
      <c r="AT843" s="202" t="s">
        <v>146</v>
      </c>
      <c r="AU843" s="202" t="s">
        <v>92</v>
      </c>
      <c r="AV843" s="13" t="s">
        <v>92</v>
      </c>
      <c r="AW843" s="13" t="s">
        <v>42</v>
      </c>
      <c r="AX843" s="13" t="s">
        <v>82</v>
      </c>
      <c r="AY843" s="202" t="s">
        <v>135</v>
      </c>
    </row>
    <row r="844" spans="1:65" s="14" customFormat="1" ht="11.25">
      <c r="B844" s="203"/>
      <c r="C844" s="204"/>
      <c r="D844" s="193" t="s">
        <v>146</v>
      </c>
      <c r="E844" s="205" t="s">
        <v>44</v>
      </c>
      <c r="F844" s="206" t="s">
        <v>159</v>
      </c>
      <c r="G844" s="204"/>
      <c r="H844" s="207">
        <v>68.900000000000006</v>
      </c>
      <c r="I844" s="208"/>
      <c r="J844" s="204"/>
      <c r="K844" s="204"/>
      <c r="L844" s="209"/>
      <c r="M844" s="210"/>
      <c r="N844" s="211"/>
      <c r="O844" s="211"/>
      <c r="P844" s="211"/>
      <c r="Q844" s="211"/>
      <c r="R844" s="211"/>
      <c r="S844" s="211"/>
      <c r="T844" s="212"/>
      <c r="AT844" s="213" t="s">
        <v>146</v>
      </c>
      <c r="AU844" s="213" t="s">
        <v>92</v>
      </c>
      <c r="AV844" s="14" t="s">
        <v>142</v>
      </c>
      <c r="AW844" s="14" t="s">
        <v>42</v>
      </c>
      <c r="AX844" s="14" t="s">
        <v>90</v>
      </c>
      <c r="AY844" s="213" t="s">
        <v>135</v>
      </c>
    </row>
    <row r="845" spans="1:65" s="2" customFormat="1" ht="33" customHeight="1">
      <c r="A845" s="36"/>
      <c r="B845" s="37"/>
      <c r="C845" s="172" t="s">
        <v>1017</v>
      </c>
      <c r="D845" s="172" t="s">
        <v>138</v>
      </c>
      <c r="E845" s="173" t="s">
        <v>1018</v>
      </c>
      <c r="F845" s="174" t="s">
        <v>1019</v>
      </c>
      <c r="G845" s="175" t="s">
        <v>168</v>
      </c>
      <c r="H845" s="176">
        <v>252.42</v>
      </c>
      <c r="I845" s="177"/>
      <c r="J845" s="178">
        <f>ROUND(I845*H845,2)</f>
        <v>0</v>
      </c>
      <c r="K845" s="179"/>
      <c r="L845" s="41"/>
      <c r="M845" s="180" t="s">
        <v>44</v>
      </c>
      <c r="N845" s="181" t="s">
        <v>53</v>
      </c>
      <c r="O845" s="66"/>
      <c r="P845" s="182">
        <f>O845*H845</f>
        <v>0</v>
      </c>
      <c r="Q845" s="182">
        <v>1.25E-3</v>
      </c>
      <c r="R845" s="182">
        <f>Q845*H845</f>
        <v>0.315525</v>
      </c>
      <c r="S845" s="182">
        <v>0</v>
      </c>
      <c r="T845" s="183">
        <f>S845*H845</f>
        <v>0</v>
      </c>
      <c r="U845" s="36"/>
      <c r="V845" s="36"/>
      <c r="W845" s="36"/>
      <c r="X845" s="36"/>
      <c r="Y845" s="36"/>
      <c r="Z845" s="36"/>
      <c r="AA845" s="36"/>
      <c r="AB845" s="36"/>
      <c r="AC845" s="36"/>
      <c r="AD845" s="36"/>
      <c r="AE845" s="36"/>
      <c r="AR845" s="184" t="s">
        <v>346</v>
      </c>
      <c r="AT845" s="184" t="s">
        <v>138</v>
      </c>
      <c r="AU845" s="184" t="s">
        <v>92</v>
      </c>
      <c r="AY845" s="18" t="s">
        <v>135</v>
      </c>
      <c r="BE845" s="185">
        <f>IF(N845="základní",J845,0)</f>
        <v>0</v>
      </c>
      <c r="BF845" s="185">
        <f>IF(N845="snížená",J845,0)</f>
        <v>0</v>
      </c>
      <c r="BG845" s="185">
        <f>IF(N845="zákl. přenesená",J845,0)</f>
        <v>0</v>
      </c>
      <c r="BH845" s="185">
        <f>IF(N845="sníž. přenesená",J845,0)</f>
        <v>0</v>
      </c>
      <c r="BI845" s="185">
        <f>IF(N845="nulová",J845,0)</f>
        <v>0</v>
      </c>
      <c r="BJ845" s="18" t="s">
        <v>90</v>
      </c>
      <c r="BK845" s="185">
        <f>ROUND(I845*H845,2)</f>
        <v>0</v>
      </c>
      <c r="BL845" s="18" t="s">
        <v>346</v>
      </c>
      <c r="BM845" s="184" t="s">
        <v>1020</v>
      </c>
    </row>
    <row r="846" spans="1:65" s="2" customFormat="1" ht="11.25">
      <c r="A846" s="36"/>
      <c r="B846" s="37"/>
      <c r="C846" s="38"/>
      <c r="D846" s="186" t="s">
        <v>144</v>
      </c>
      <c r="E846" s="38"/>
      <c r="F846" s="187" t="s">
        <v>1021</v>
      </c>
      <c r="G846" s="38"/>
      <c r="H846" s="38"/>
      <c r="I846" s="188"/>
      <c r="J846" s="38"/>
      <c r="K846" s="38"/>
      <c r="L846" s="41"/>
      <c r="M846" s="189"/>
      <c r="N846" s="190"/>
      <c r="O846" s="66"/>
      <c r="P846" s="66"/>
      <c r="Q846" s="66"/>
      <c r="R846" s="66"/>
      <c r="S846" s="66"/>
      <c r="T846" s="67"/>
      <c r="U846" s="36"/>
      <c r="V846" s="36"/>
      <c r="W846" s="36"/>
      <c r="X846" s="36"/>
      <c r="Y846" s="36"/>
      <c r="Z846" s="36"/>
      <c r="AA846" s="36"/>
      <c r="AB846" s="36"/>
      <c r="AC846" s="36"/>
      <c r="AD846" s="36"/>
      <c r="AE846" s="36"/>
      <c r="AT846" s="18" t="s">
        <v>144</v>
      </c>
      <c r="AU846" s="18" t="s">
        <v>92</v>
      </c>
    </row>
    <row r="847" spans="1:65" s="13" customFormat="1" ht="11.25">
      <c r="B847" s="191"/>
      <c r="C847" s="192"/>
      <c r="D847" s="193" t="s">
        <v>146</v>
      </c>
      <c r="E847" s="194" t="s">
        <v>44</v>
      </c>
      <c r="F847" s="195" t="s">
        <v>1022</v>
      </c>
      <c r="G847" s="192"/>
      <c r="H847" s="196">
        <v>252.42</v>
      </c>
      <c r="I847" s="197"/>
      <c r="J847" s="192"/>
      <c r="K847" s="192"/>
      <c r="L847" s="198"/>
      <c r="M847" s="199"/>
      <c r="N847" s="200"/>
      <c r="O847" s="200"/>
      <c r="P847" s="200"/>
      <c r="Q847" s="200"/>
      <c r="R847" s="200"/>
      <c r="S847" s="200"/>
      <c r="T847" s="201"/>
      <c r="AT847" s="202" t="s">
        <v>146</v>
      </c>
      <c r="AU847" s="202" t="s">
        <v>92</v>
      </c>
      <c r="AV847" s="13" t="s">
        <v>92</v>
      </c>
      <c r="AW847" s="13" t="s">
        <v>42</v>
      </c>
      <c r="AX847" s="13" t="s">
        <v>90</v>
      </c>
      <c r="AY847" s="202" t="s">
        <v>135</v>
      </c>
    </row>
    <row r="848" spans="1:65" s="2" customFormat="1" ht="24.2" customHeight="1">
      <c r="A848" s="36"/>
      <c r="B848" s="37"/>
      <c r="C848" s="224" t="s">
        <v>1023</v>
      </c>
      <c r="D848" s="224" t="s">
        <v>381</v>
      </c>
      <c r="E848" s="225" t="s">
        <v>1024</v>
      </c>
      <c r="F848" s="226" t="s">
        <v>1025</v>
      </c>
      <c r="G848" s="227" t="s">
        <v>168</v>
      </c>
      <c r="H848" s="228">
        <v>211.27099999999999</v>
      </c>
      <c r="I848" s="229"/>
      <c r="J848" s="230">
        <f>ROUND(I848*H848,2)</f>
        <v>0</v>
      </c>
      <c r="K848" s="231"/>
      <c r="L848" s="232"/>
      <c r="M848" s="233" t="s">
        <v>44</v>
      </c>
      <c r="N848" s="234" t="s">
        <v>53</v>
      </c>
      <c r="O848" s="66"/>
      <c r="P848" s="182">
        <f>O848*H848</f>
        <v>0</v>
      </c>
      <c r="Q848" s="182">
        <v>8.0000000000000002E-3</v>
      </c>
      <c r="R848" s="182">
        <f>Q848*H848</f>
        <v>1.6901679999999999</v>
      </c>
      <c r="S848" s="182">
        <v>0</v>
      </c>
      <c r="T848" s="183">
        <f>S848*H848</f>
        <v>0</v>
      </c>
      <c r="U848" s="36"/>
      <c r="V848" s="36"/>
      <c r="W848" s="36"/>
      <c r="X848" s="36"/>
      <c r="Y848" s="36"/>
      <c r="Z848" s="36"/>
      <c r="AA848" s="36"/>
      <c r="AB848" s="36"/>
      <c r="AC848" s="36"/>
      <c r="AD848" s="36"/>
      <c r="AE848" s="36"/>
      <c r="AR848" s="184" t="s">
        <v>519</v>
      </c>
      <c r="AT848" s="184" t="s">
        <v>381</v>
      </c>
      <c r="AU848" s="184" t="s">
        <v>92</v>
      </c>
      <c r="AY848" s="18" t="s">
        <v>135</v>
      </c>
      <c r="BE848" s="185">
        <f>IF(N848="základní",J848,0)</f>
        <v>0</v>
      </c>
      <c r="BF848" s="185">
        <f>IF(N848="snížená",J848,0)</f>
        <v>0</v>
      </c>
      <c r="BG848" s="185">
        <f>IF(N848="zákl. přenesená",J848,0)</f>
        <v>0</v>
      </c>
      <c r="BH848" s="185">
        <f>IF(N848="sníž. přenesená",J848,0)</f>
        <v>0</v>
      </c>
      <c r="BI848" s="185">
        <f>IF(N848="nulová",J848,0)</f>
        <v>0</v>
      </c>
      <c r="BJ848" s="18" t="s">
        <v>90</v>
      </c>
      <c r="BK848" s="185">
        <f>ROUND(I848*H848,2)</f>
        <v>0</v>
      </c>
      <c r="BL848" s="18" t="s">
        <v>346</v>
      </c>
      <c r="BM848" s="184" t="s">
        <v>1026</v>
      </c>
    </row>
    <row r="849" spans="1:65" s="2" customFormat="1" ht="11.25">
      <c r="A849" s="36"/>
      <c r="B849" s="37"/>
      <c r="C849" s="38"/>
      <c r="D849" s="186" t="s">
        <v>144</v>
      </c>
      <c r="E849" s="38"/>
      <c r="F849" s="187" t="s">
        <v>1027</v>
      </c>
      <c r="G849" s="38"/>
      <c r="H849" s="38"/>
      <c r="I849" s="188"/>
      <c r="J849" s="38"/>
      <c r="K849" s="38"/>
      <c r="L849" s="41"/>
      <c r="M849" s="189"/>
      <c r="N849" s="190"/>
      <c r="O849" s="66"/>
      <c r="P849" s="66"/>
      <c r="Q849" s="66"/>
      <c r="R849" s="66"/>
      <c r="S849" s="66"/>
      <c r="T849" s="67"/>
      <c r="U849" s="36"/>
      <c r="V849" s="36"/>
      <c r="W849" s="36"/>
      <c r="X849" s="36"/>
      <c r="Y849" s="36"/>
      <c r="Z849" s="36"/>
      <c r="AA849" s="36"/>
      <c r="AB849" s="36"/>
      <c r="AC849" s="36"/>
      <c r="AD849" s="36"/>
      <c r="AE849" s="36"/>
      <c r="AT849" s="18" t="s">
        <v>144</v>
      </c>
      <c r="AU849" s="18" t="s">
        <v>92</v>
      </c>
    </row>
    <row r="850" spans="1:65" s="15" customFormat="1" ht="11.25">
      <c r="B850" s="214"/>
      <c r="C850" s="215"/>
      <c r="D850" s="193" t="s">
        <v>146</v>
      </c>
      <c r="E850" s="216" t="s">
        <v>44</v>
      </c>
      <c r="F850" s="217" t="s">
        <v>185</v>
      </c>
      <c r="G850" s="215"/>
      <c r="H850" s="216" t="s">
        <v>44</v>
      </c>
      <c r="I850" s="218"/>
      <c r="J850" s="215"/>
      <c r="K850" s="215"/>
      <c r="L850" s="219"/>
      <c r="M850" s="220"/>
      <c r="N850" s="221"/>
      <c r="O850" s="221"/>
      <c r="P850" s="221"/>
      <c r="Q850" s="221"/>
      <c r="R850" s="221"/>
      <c r="S850" s="221"/>
      <c r="T850" s="222"/>
      <c r="AT850" s="223" t="s">
        <v>146</v>
      </c>
      <c r="AU850" s="223" t="s">
        <v>92</v>
      </c>
      <c r="AV850" s="15" t="s">
        <v>90</v>
      </c>
      <c r="AW850" s="15" t="s">
        <v>42</v>
      </c>
      <c r="AX850" s="15" t="s">
        <v>82</v>
      </c>
      <c r="AY850" s="223" t="s">
        <v>135</v>
      </c>
    </row>
    <row r="851" spans="1:65" s="13" customFormat="1" ht="11.25">
      <c r="B851" s="191"/>
      <c r="C851" s="192"/>
      <c r="D851" s="193" t="s">
        <v>146</v>
      </c>
      <c r="E851" s="194" t="s">
        <v>44</v>
      </c>
      <c r="F851" s="195" t="s">
        <v>1028</v>
      </c>
      <c r="G851" s="192"/>
      <c r="H851" s="196">
        <v>113.01</v>
      </c>
      <c r="I851" s="197"/>
      <c r="J851" s="192"/>
      <c r="K851" s="192"/>
      <c r="L851" s="198"/>
      <c r="M851" s="199"/>
      <c r="N851" s="200"/>
      <c r="O851" s="200"/>
      <c r="P851" s="200"/>
      <c r="Q851" s="200"/>
      <c r="R851" s="200"/>
      <c r="S851" s="200"/>
      <c r="T851" s="201"/>
      <c r="AT851" s="202" t="s">
        <v>146</v>
      </c>
      <c r="AU851" s="202" t="s">
        <v>92</v>
      </c>
      <c r="AV851" s="13" t="s">
        <v>92</v>
      </c>
      <c r="AW851" s="13" t="s">
        <v>42</v>
      </c>
      <c r="AX851" s="13" t="s">
        <v>82</v>
      </c>
      <c r="AY851" s="202" t="s">
        <v>135</v>
      </c>
    </row>
    <row r="852" spans="1:65" s="13" customFormat="1" ht="11.25">
      <c r="B852" s="191"/>
      <c r="C852" s="192"/>
      <c r="D852" s="193" t="s">
        <v>146</v>
      </c>
      <c r="E852" s="194" t="s">
        <v>44</v>
      </c>
      <c r="F852" s="195" t="s">
        <v>1029</v>
      </c>
      <c r="G852" s="192"/>
      <c r="H852" s="196">
        <v>5.72</v>
      </c>
      <c r="I852" s="197"/>
      <c r="J852" s="192"/>
      <c r="K852" s="192"/>
      <c r="L852" s="198"/>
      <c r="M852" s="199"/>
      <c r="N852" s="200"/>
      <c r="O852" s="200"/>
      <c r="P852" s="200"/>
      <c r="Q852" s="200"/>
      <c r="R852" s="200"/>
      <c r="S852" s="200"/>
      <c r="T852" s="201"/>
      <c r="AT852" s="202" t="s">
        <v>146</v>
      </c>
      <c r="AU852" s="202" t="s">
        <v>92</v>
      </c>
      <c r="AV852" s="13" t="s">
        <v>92</v>
      </c>
      <c r="AW852" s="13" t="s">
        <v>42</v>
      </c>
      <c r="AX852" s="13" t="s">
        <v>82</v>
      </c>
      <c r="AY852" s="202" t="s">
        <v>135</v>
      </c>
    </row>
    <row r="853" spans="1:65" s="13" customFormat="1" ht="11.25">
      <c r="B853" s="191"/>
      <c r="C853" s="192"/>
      <c r="D853" s="193" t="s">
        <v>146</v>
      </c>
      <c r="E853" s="194" t="s">
        <v>44</v>
      </c>
      <c r="F853" s="195" t="s">
        <v>1030</v>
      </c>
      <c r="G853" s="192"/>
      <c r="H853" s="196">
        <v>5.72</v>
      </c>
      <c r="I853" s="197"/>
      <c r="J853" s="192"/>
      <c r="K853" s="192"/>
      <c r="L853" s="198"/>
      <c r="M853" s="199"/>
      <c r="N853" s="200"/>
      <c r="O853" s="200"/>
      <c r="P853" s="200"/>
      <c r="Q853" s="200"/>
      <c r="R853" s="200"/>
      <c r="S853" s="200"/>
      <c r="T853" s="201"/>
      <c r="AT853" s="202" t="s">
        <v>146</v>
      </c>
      <c r="AU853" s="202" t="s">
        <v>92</v>
      </c>
      <c r="AV853" s="13" t="s">
        <v>92</v>
      </c>
      <c r="AW853" s="13" t="s">
        <v>42</v>
      </c>
      <c r="AX853" s="13" t="s">
        <v>82</v>
      </c>
      <c r="AY853" s="202" t="s">
        <v>135</v>
      </c>
    </row>
    <row r="854" spans="1:65" s="13" customFormat="1" ht="11.25">
      <c r="B854" s="191"/>
      <c r="C854" s="192"/>
      <c r="D854" s="193" t="s">
        <v>146</v>
      </c>
      <c r="E854" s="194" t="s">
        <v>44</v>
      </c>
      <c r="F854" s="195" t="s">
        <v>1031</v>
      </c>
      <c r="G854" s="192"/>
      <c r="H854" s="196">
        <v>5.72</v>
      </c>
      <c r="I854" s="197"/>
      <c r="J854" s="192"/>
      <c r="K854" s="192"/>
      <c r="L854" s="198"/>
      <c r="M854" s="199"/>
      <c r="N854" s="200"/>
      <c r="O854" s="200"/>
      <c r="P854" s="200"/>
      <c r="Q854" s="200"/>
      <c r="R854" s="200"/>
      <c r="S854" s="200"/>
      <c r="T854" s="201"/>
      <c r="AT854" s="202" t="s">
        <v>146</v>
      </c>
      <c r="AU854" s="202" t="s">
        <v>92</v>
      </c>
      <c r="AV854" s="13" t="s">
        <v>92</v>
      </c>
      <c r="AW854" s="13" t="s">
        <v>42</v>
      </c>
      <c r="AX854" s="13" t="s">
        <v>82</v>
      </c>
      <c r="AY854" s="202" t="s">
        <v>135</v>
      </c>
    </row>
    <row r="855" spans="1:65" s="13" customFormat="1" ht="11.25">
      <c r="B855" s="191"/>
      <c r="C855" s="192"/>
      <c r="D855" s="193" t="s">
        <v>146</v>
      </c>
      <c r="E855" s="194" t="s">
        <v>44</v>
      </c>
      <c r="F855" s="195" t="s">
        <v>1032</v>
      </c>
      <c r="G855" s="192"/>
      <c r="H855" s="196">
        <v>5.72</v>
      </c>
      <c r="I855" s="197"/>
      <c r="J855" s="192"/>
      <c r="K855" s="192"/>
      <c r="L855" s="198"/>
      <c r="M855" s="199"/>
      <c r="N855" s="200"/>
      <c r="O855" s="200"/>
      <c r="P855" s="200"/>
      <c r="Q855" s="200"/>
      <c r="R855" s="200"/>
      <c r="S855" s="200"/>
      <c r="T855" s="201"/>
      <c r="AT855" s="202" t="s">
        <v>146</v>
      </c>
      <c r="AU855" s="202" t="s">
        <v>92</v>
      </c>
      <c r="AV855" s="13" t="s">
        <v>92</v>
      </c>
      <c r="AW855" s="13" t="s">
        <v>42</v>
      </c>
      <c r="AX855" s="13" t="s">
        <v>82</v>
      </c>
      <c r="AY855" s="202" t="s">
        <v>135</v>
      </c>
    </row>
    <row r="856" spans="1:65" s="13" customFormat="1" ht="11.25">
      <c r="B856" s="191"/>
      <c r="C856" s="192"/>
      <c r="D856" s="193" t="s">
        <v>146</v>
      </c>
      <c r="E856" s="194" t="s">
        <v>44</v>
      </c>
      <c r="F856" s="195" t="s">
        <v>1033</v>
      </c>
      <c r="G856" s="192"/>
      <c r="H856" s="196">
        <v>5.72</v>
      </c>
      <c r="I856" s="197"/>
      <c r="J856" s="192"/>
      <c r="K856" s="192"/>
      <c r="L856" s="198"/>
      <c r="M856" s="199"/>
      <c r="N856" s="200"/>
      <c r="O856" s="200"/>
      <c r="P856" s="200"/>
      <c r="Q856" s="200"/>
      <c r="R856" s="200"/>
      <c r="S856" s="200"/>
      <c r="T856" s="201"/>
      <c r="AT856" s="202" t="s">
        <v>146</v>
      </c>
      <c r="AU856" s="202" t="s">
        <v>92</v>
      </c>
      <c r="AV856" s="13" t="s">
        <v>92</v>
      </c>
      <c r="AW856" s="13" t="s">
        <v>42</v>
      </c>
      <c r="AX856" s="13" t="s">
        <v>82</v>
      </c>
      <c r="AY856" s="202" t="s">
        <v>135</v>
      </c>
    </row>
    <row r="857" spans="1:65" s="13" customFormat="1" ht="11.25">
      <c r="B857" s="191"/>
      <c r="C857" s="192"/>
      <c r="D857" s="193" t="s">
        <v>146</v>
      </c>
      <c r="E857" s="194" t="s">
        <v>44</v>
      </c>
      <c r="F857" s="195" t="s">
        <v>1034</v>
      </c>
      <c r="G857" s="192"/>
      <c r="H857" s="196">
        <v>0</v>
      </c>
      <c r="I857" s="197"/>
      <c r="J857" s="192"/>
      <c r="K857" s="192"/>
      <c r="L857" s="198"/>
      <c r="M857" s="199"/>
      <c r="N857" s="200"/>
      <c r="O857" s="200"/>
      <c r="P857" s="200"/>
      <c r="Q857" s="200"/>
      <c r="R857" s="200"/>
      <c r="S857" s="200"/>
      <c r="T857" s="201"/>
      <c r="AT857" s="202" t="s">
        <v>146</v>
      </c>
      <c r="AU857" s="202" t="s">
        <v>92</v>
      </c>
      <c r="AV857" s="13" t="s">
        <v>92</v>
      </c>
      <c r="AW857" s="13" t="s">
        <v>42</v>
      </c>
      <c r="AX857" s="13" t="s">
        <v>82</v>
      </c>
      <c r="AY857" s="202" t="s">
        <v>135</v>
      </c>
    </row>
    <row r="858" spans="1:65" s="13" customFormat="1" ht="11.25">
      <c r="B858" s="191"/>
      <c r="C858" s="192"/>
      <c r="D858" s="193" t="s">
        <v>146</v>
      </c>
      <c r="E858" s="194" t="s">
        <v>44</v>
      </c>
      <c r="F858" s="195" t="s">
        <v>1035</v>
      </c>
      <c r="G858" s="192"/>
      <c r="H858" s="196">
        <v>59.6</v>
      </c>
      <c r="I858" s="197"/>
      <c r="J858" s="192"/>
      <c r="K858" s="192"/>
      <c r="L858" s="198"/>
      <c r="M858" s="199"/>
      <c r="N858" s="200"/>
      <c r="O858" s="200"/>
      <c r="P858" s="200"/>
      <c r="Q858" s="200"/>
      <c r="R858" s="200"/>
      <c r="S858" s="200"/>
      <c r="T858" s="201"/>
      <c r="AT858" s="202" t="s">
        <v>146</v>
      </c>
      <c r="AU858" s="202" t="s">
        <v>92</v>
      </c>
      <c r="AV858" s="13" t="s">
        <v>92</v>
      </c>
      <c r="AW858" s="13" t="s">
        <v>42</v>
      </c>
      <c r="AX858" s="13" t="s">
        <v>82</v>
      </c>
      <c r="AY858" s="202" t="s">
        <v>135</v>
      </c>
    </row>
    <row r="859" spans="1:65" s="14" customFormat="1" ht="11.25">
      <c r="B859" s="203"/>
      <c r="C859" s="204"/>
      <c r="D859" s="193" t="s">
        <v>146</v>
      </c>
      <c r="E859" s="205" t="s">
        <v>44</v>
      </c>
      <c r="F859" s="206" t="s">
        <v>159</v>
      </c>
      <c r="G859" s="204"/>
      <c r="H859" s="207">
        <v>201.21</v>
      </c>
      <c r="I859" s="208"/>
      <c r="J859" s="204"/>
      <c r="K859" s="204"/>
      <c r="L859" s="209"/>
      <c r="M859" s="210"/>
      <c r="N859" s="211"/>
      <c r="O859" s="211"/>
      <c r="P859" s="211"/>
      <c r="Q859" s="211"/>
      <c r="R859" s="211"/>
      <c r="S859" s="211"/>
      <c r="T859" s="212"/>
      <c r="AT859" s="213" t="s">
        <v>146</v>
      </c>
      <c r="AU859" s="213" t="s">
        <v>92</v>
      </c>
      <c r="AV859" s="14" t="s">
        <v>142</v>
      </c>
      <c r="AW859" s="14" t="s">
        <v>42</v>
      </c>
      <c r="AX859" s="14" t="s">
        <v>90</v>
      </c>
      <c r="AY859" s="213" t="s">
        <v>135</v>
      </c>
    </row>
    <row r="860" spans="1:65" s="13" customFormat="1" ht="11.25">
      <c r="B860" s="191"/>
      <c r="C860" s="192"/>
      <c r="D860" s="193" t="s">
        <v>146</v>
      </c>
      <c r="E860" s="192"/>
      <c r="F860" s="195" t="s">
        <v>1036</v>
      </c>
      <c r="G860" s="192"/>
      <c r="H860" s="196">
        <v>211.27099999999999</v>
      </c>
      <c r="I860" s="197"/>
      <c r="J860" s="192"/>
      <c r="K860" s="192"/>
      <c r="L860" s="198"/>
      <c r="M860" s="199"/>
      <c r="N860" s="200"/>
      <c r="O860" s="200"/>
      <c r="P860" s="200"/>
      <c r="Q860" s="200"/>
      <c r="R860" s="200"/>
      <c r="S860" s="200"/>
      <c r="T860" s="201"/>
      <c r="AT860" s="202" t="s">
        <v>146</v>
      </c>
      <c r="AU860" s="202" t="s">
        <v>92</v>
      </c>
      <c r="AV860" s="13" t="s">
        <v>92</v>
      </c>
      <c r="AW860" s="13" t="s">
        <v>4</v>
      </c>
      <c r="AX860" s="13" t="s">
        <v>90</v>
      </c>
      <c r="AY860" s="202" t="s">
        <v>135</v>
      </c>
    </row>
    <row r="861" spans="1:65" s="2" customFormat="1" ht="37.9" customHeight="1">
      <c r="A861" s="36"/>
      <c r="B861" s="37"/>
      <c r="C861" s="224" t="s">
        <v>1037</v>
      </c>
      <c r="D861" s="224" t="s">
        <v>381</v>
      </c>
      <c r="E861" s="225" t="s">
        <v>1038</v>
      </c>
      <c r="F861" s="226" t="s">
        <v>1039</v>
      </c>
      <c r="G861" s="227" t="s">
        <v>168</v>
      </c>
      <c r="H861" s="228">
        <v>53.771000000000001</v>
      </c>
      <c r="I861" s="229"/>
      <c r="J861" s="230">
        <f>ROUND(I861*H861,2)</f>
        <v>0</v>
      </c>
      <c r="K861" s="231"/>
      <c r="L861" s="232"/>
      <c r="M861" s="233" t="s">
        <v>44</v>
      </c>
      <c r="N861" s="234" t="s">
        <v>53</v>
      </c>
      <c r="O861" s="66"/>
      <c r="P861" s="182">
        <f>O861*H861</f>
        <v>0</v>
      </c>
      <c r="Q861" s="182">
        <v>8.0000000000000002E-3</v>
      </c>
      <c r="R861" s="182">
        <f>Q861*H861</f>
        <v>0.43016799999999999</v>
      </c>
      <c r="S861" s="182">
        <v>0</v>
      </c>
      <c r="T861" s="183">
        <f>S861*H861</f>
        <v>0</v>
      </c>
      <c r="U861" s="36"/>
      <c r="V861" s="36"/>
      <c r="W861" s="36"/>
      <c r="X861" s="36"/>
      <c r="Y861" s="36"/>
      <c r="Z861" s="36"/>
      <c r="AA861" s="36"/>
      <c r="AB861" s="36"/>
      <c r="AC861" s="36"/>
      <c r="AD861" s="36"/>
      <c r="AE861" s="36"/>
      <c r="AR861" s="184" t="s">
        <v>519</v>
      </c>
      <c r="AT861" s="184" t="s">
        <v>381</v>
      </c>
      <c r="AU861" s="184" t="s">
        <v>92</v>
      </c>
      <c r="AY861" s="18" t="s">
        <v>135</v>
      </c>
      <c r="BE861" s="185">
        <f>IF(N861="základní",J861,0)</f>
        <v>0</v>
      </c>
      <c r="BF861" s="185">
        <f>IF(N861="snížená",J861,0)</f>
        <v>0</v>
      </c>
      <c r="BG861" s="185">
        <f>IF(N861="zákl. přenesená",J861,0)</f>
        <v>0</v>
      </c>
      <c r="BH861" s="185">
        <f>IF(N861="sníž. přenesená",J861,0)</f>
        <v>0</v>
      </c>
      <c r="BI861" s="185">
        <f>IF(N861="nulová",J861,0)</f>
        <v>0</v>
      </c>
      <c r="BJ861" s="18" t="s">
        <v>90</v>
      </c>
      <c r="BK861" s="185">
        <f>ROUND(I861*H861,2)</f>
        <v>0</v>
      </c>
      <c r="BL861" s="18" t="s">
        <v>346</v>
      </c>
      <c r="BM861" s="184" t="s">
        <v>1040</v>
      </c>
    </row>
    <row r="862" spans="1:65" s="15" customFormat="1" ht="11.25">
      <c r="B862" s="214"/>
      <c r="C862" s="215"/>
      <c r="D862" s="193" t="s">
        <v>146</v>
      </c>
      <c r="E862" s="216" t="s">
        <v>44</v>
      </c>
      <c r="F862" s="217" t="s">
        <v>185</v>
      </c>
      <c r="G862" s="215"/>
      <c r="H862" s="216" t="s">
        <v>44</v>
      </c>
      <c r="I862" s="218"/>
      <c r="J862" s="215"/>
      <c r="K862" s="215"/>
      <c r="L862" s="219"/>
      <c r="M862" s="220"/>
      <c r="N862" s="221"/>
      <c r="O862" s="221"/>
      <c r="P862" s="221"/>
      <c r="Q862" s="221"/>
      <c r="R862" s="221"/>
      <c r="S862" s="221"/>
      <c r="T862" s="222"/>
      <c r="AT862" s="223" t="s">
        <v>146</v>
      </c>
      <c r="AU862" s="223" t="s">
        <v>92</v>
      </c>
      <c r="AV862" s="15" t="s">
        <v>90</v>
      </c>
      <c r="AW862" s="15" t="s">
        <v>42</v>
      </c>
      <c r="AX862" s="15" t="s">
        <v>82</v>
      </c>
      <c r="AY862" s="223" t="s">
        <v>135</v>
      </c>
    </row>
    <row r="863" spans="1:65" s="13" customFormat="1" ht="11.25">
      <c r="B863" s="191"/>
      <c r="C863" s="192"/>
      <c r="D863" s="193" t="s">
        <v>146</v>
      </c>
      <c r="E863" s="194" t="s">
        <v>44</v>
      </c>
      <c r="F863" s="195" t="s">
        <v>1041</v>
      </c>
      <c r="G863" s="192"/>
      <c r="H863" s="196">
        <v>4.99</v>
      </c>
      <c r="I863" s="197"/>
      <c r="J863" s="192"/>
      <c r="K863" s="192"/>
      <c r="L863" s="198"/>
      <c r="M863" s="199"/>
      <c r="N863" s="200"/>
      <c r="O863" s="200"/>
      <c r="P863" s="200"/>
      <c r="Q863" s="200"/>
      <c r="R863" s="200"/>
      <c r="S863" s="200"/>
      <c r="T863" s="201"/>
      <c r="AT863" s="202" t="s">
        <v>146</v>
      </c>
      <c r="AU863" s="202" t="s">
        <v>92</v>
      </c>
      <c r="AV863" s="13" t="s">
        <v>92</v>
      </c>
      <c r="AW863" s="13" t="s">
        <v>42</v>
      </c>
      <c r="AX863" s="13" t="s">
        <v>82</v>
      </c>
      <c r="AY863" s="202" t="s">
        <v>135</v>
      </c>
    </row>
    <row r="864" spans="1:65" s="13" customFormat="1" ht="11.25">
      <c r="B864" s="191"/>
      <c r="C864" s="192"/>
      <c r="D864" s="193" t="s">
        <v>146</v>
      </c>
      <c r="E864" s="194" t="s">
        <v>44</v>
      </c>
      <c r="F864" s="195" t="s">
        <v>1042</v>
      </c>
      <c r="G864" s="192"/>
      <c r="H864" s="196">
        <v>4.78</v>
      </c>
      <c r="I864" s="197"/>
      <c r="J864" s="192"/>
      <c r="K864" s="192"/>
      <c r="L864" s="198"/>
      <c r="M864" s="199"/>
      <c r="N864" s="200"/>
      <c r="O864" s="200"/>
      <c r="P864" s="200"/>
      <c r="Q864" s="200"/>
      <c r="R864" s="200"/>
      <c r="S864" s="200"/>
      <c r="T864" s="201"/>
      <c r="AT864" s="202" t="s">
        <v>146</v>
      </c>
      <c r="AU864" s="202" t="s">
        <v>92</v>
      </c>
      <c r="AV864" s="13" t="s">
        <v>92</v>
      </c>
      <c r="AW864" s="13" t="s">
        <v>42</v>
      </c>
      <c r="AX864" s="13" t="s">
        <v>82</v>
      </c>
      <c r="AY864" s="202" t="s">
        <v>135</v>
      </c>
    </row>
    <row r="865" spans="1:65" s="13" customFormat="1" ht="11.25">
      <c r="B865" s="191"/>
      <c r="C865" s="192"/>
      <c r="D865" s="193" t="s">
        <v>146</v>
      </c>
      <c r="E865" s="194" t="s">
        <v>44</v>
      </c>
      <c r="F865" s="195" t="s">
        <v>1043</v>
      </c>
      <c r="G865" s="192"/>
      <c r="H865" s="196">
        <v>4.93</v>
      </c>
      <c r="I865" s="197"/>
      <c r="J865" s="192"/>
      <c r="K865" s="192"/>
      <c r="L865" s="198"/>
      <c r="M865" s="199"/>
      <c r="N865" s="200"/>
      <c r="O865" s="200"/>
      <c r="P865" s="200"/>
      <c r="Q865" s="200"/>
      <c r="R865" s="200"/>
      <c r="S865" s="200"/>
      <c r="T865" s="201"/>
      <c r="AT865" s="202" t="s">
        <v>146</v>
      </c>
      <c r="AU865" s="202" t="s">
        <v>92</v>
      </c>
      <c r="AV865" s="13" t="s">
        <v>92</v>
      </c>
      <c r="AW865" s="13" t="s">
        <v>42</v>
      </c>
      <c r="AX865" s="13" t="s">
        <v>82</v>
      </c>
      <c r="AY865" s="202" t="s">
        <v>135</v>
      </c>
    </row>
    <row r="866" spans="1:65" s="13" customFormat="1" ht="11.25">
      <c r="B866" s="191"/>
      <c r="C866" s="192"/>
      <c r="D866" s="193" t="s">
        <v>146</v>
      </c>
      <c r="E866" s="194" t="s">
        <v>44</v>
      </c>
      <c r="F866" s="195" t="s">
        <v>1044</v>
      </c>
      <c r="G866" s="192"/>
      <c r="H866" s="196">
        <v>3.25</v>
      </c>
      <c r="I866" s="197"/>
      <c r="J866" s="192"/>
      <c r="K866" s="192"/>
      <c r="L866" s="198"/>
      <c r="M866" s="199"/>
      <c r="N866" s="200"/>
      <c r="O866" s="200"/>
      <c r="P866" s="200"/>
      <c r="Q866" s="200"/>
      <c r="R866" s="200"/>
      <c r="S866" s="200"/>
      <c r="T866" s="201"/>
      <c r="AT866" s="202" t="s">
        <v>146</v>
      </c>
      <c r="AU866" s="202" t="s">
        <v>92</v>
      </c>
      <c r="AV866" s="13" t="s">
        <v>92</v>
      </c>
      <c r="AW866" s="13" t="s">
        <v>42</v>
      </c>
      <c r="AX866" s="13" t="s">
        <v>82</v>
      </c>
      <c r="AY866" s="202" t="s">
        <v>135</v>
      </c>
    </row>
    <row r="867" spans="1:65" s="13" customFormat="1" ht="11.25">
      <c r="B867" s="191"/>
      <c r="C867" s="192"/>
      <c r="D867" s="193" t="s">
        <v>146</v>
      </c>
      <c r="E867" s="194" t="s">
        <v>44</v>
      </c>
      <c r="F867" s="195" t="s">
        <v>1045</v>
      </c>
      <c r="G867" s="192"/>
      <c r="H867" s="196">
        <v>3.07</v>
      </c>
      <c r="I867" s="197"/>
      <c r="J867" s="192"/>
      <c r="K867" s="192"/>
      <c r="L867" s="198"/>
      <c r="M867" s="199"/>
      <c r="N867" s="200"/>
      <c r="O867" s="200"/>
      <c r="P867" s="200"/>
      <c r="Q867" s="200"/>
      <c r="R867" s="200"/>
      <c r="S867" s="200"/>
      <c r="T867" s="201"/>
      <c r="AT867" s="202" t="s">
        <v>146</v>
      </c>
      <c r="AU867" s="202" t="s">
        <v>92</v>
      </c>
      <c r="AV867" s="13" t="s">
        <v>92</v>
      </c>
      <c r="AW867" s="13" t="s">
        <v>42</v>
      </c>
      <c r="AX867" s="13" t="s">
        <v>82</v>
      </c>
      <c r="AY867" s="202" t="s">
        <v>135</v>
      </c>
    </row>
    <row r="868" spans="1:65" s="13" customFormat="1" ht="11.25">
      <c r="B868" s="191"/>
      <c r="C868" s="192"/>
      <c r="D868" s="193" t="s">
        <v>146</v>
      </c>
      <c r="E868" s="194" t="s">
        <v>44</v>
      </c>
      <c r="F868" s="195" t="s">
        <v>1046</v>
      </c>
      <c r="G868" s="192"/>
      <c r="H868" s="196">
        <v>3.25</v>
      </c>
      <c r="I868" s="197"/>
      <c r="J868" s="192"/>
      <c r="K868" s="192"/>
      <c r="L868" s="198"/>
      <c r="M868" s="199"/>
      <c r="N868" s="200"/>
      <c r="O868" s="200"/>
      <c r="P868" s="200"/>
      <c r="Q868" s="200"/>
      <c r="R868" s="200"/>
      <c r="S868" s="200"/>
      <c r="T868" s="201"/>
      <c r="AT868" s="202" t="s">
        <v>146</v>
      </c>
      <c r="AU868" s="202" t="s">
        <v>92</v>
      </c>
      <c r="AV868" s="13" t="s">
        <v>92</v>
      </c>
      <c r="AW868" s="13" t="s">
        <v>42</v>
      </c>
      <c r="AX868" s="13" t="s">
        <v>82</v>
      </c>
      <c r="AY868" s="202" t="s">
        <v>135</v>
      </c>
    </row>
    <row r="869" spans="1:65" s="13" customFormat="1" ht="11.25">
      <c r="B869" s="191"/>
      <c r="C869" s="192"/>
      <c r="D869" s="193" t="s">
        <v>146</v>
      </c>
      <c r="E869" s="194" t="s">
        <v>44</v>
      </c>
      <c r="F869" s="195" t="s">
        <v>1047</v>
      </c>
      <c r="G869" s="192"/>
      <c r="H869" s="196">
        <v>3.07</v>
      </c>
      <c r="I869" s="197"/>
      <c r="J869" s="192"/>
      <c r="K869" s="192"/>
      <c r="L869" s="198"/>
      <c r="M869" s="199"/>
      <c r="N869" s="200"/>
      <c r="O869" s="200"/>
      <c r="P869" s="200"/>
      <c r="Q869" s="200"/>
      <c r="R869" s="200"/>
      <c r="S869" s="200"/>
      <c r="T869" s="201"/>
      <c r="AT869" s="202" t="s">
        <v>146</v>
      </c>
      <c r="AU869" s="202" t="s">
        <v>92</v>
      </c>
      <c r="AV869" s="13" t="s">
        <v>92</v>
      </c>
      <c r="AW869" s="13" t="s">
        <v>42</v>
      </c>
      <c r="AX869" s="13" t="s">
        <v>82</v>
      </c>
      <c r="AY869" s="202" t="s">
        <v>135</v>
      </c>
    </row>
    <row r="870" spans="1:65" s="13" customFormat="1" ht="11.25">
      <c r="B870" s="191"/>
      <c r="C870" s="192"/>
      <c r="D870" s="193" t="s">
        <v>146</v>
      </c>
      <c r="E870" s="194" t="s">
        <v>44</v>
      </c>
      <c r="F870" s="195" t="s">
        <v>1048</v>
      </c>
      <c r="G870" s="192"/>
      <c r="H870" s="196">
        <v>3.25</v>
      </c>
      <c r="I870" s="197"/>
      <c r="J870" s="192"/>
      <c r="K870" s="192"/>
      <c r="L870" s="198"/>
      <c r="M870" s="199"/>
      <c r="N870" s="200"/>
      <c r="O870" s="200"/>
      <c r="P870" s="200"/>
      <c r="Q870" s="200"/>
      <c r="R870" s="200"/>
      <c r="S870" s="200"/>
      <c r="T870" s="201"/>
      <c r="AT870" s="202" t="s">
        <v>146</v>
      </c>
      <c r="AU870" s="202" t="s">
        <v>92</v>
      </c>
      <c r="AV870" s="13" t="s">
        <v>92</v>
      </c>
      <c r="AW870" s="13" t="s">
        <v>42</v>
      </c>
      <c r="AX870" s="13" t="s">
        <v>82</v>
      </c>
      <c r="AY870" s="202" t="s">
        <v>135</v>
      </c>
    </row>
    <row r="871" spans="1:65" s="13" customFormat="1" ht="11.25">
      <c r="B871" s="191"/>
      <c r="C871" s="192"/>
      <c r="D871" s="193" t="s">
        <v>146</v>
      </c>
      <c r="E871" s="194" t="s">
        <v>44</v>
      </c>
      <c r="F871" s="195" t="s">
        <v>1049</v>
      </c>
      <c r="G871" s="192"/>
      <c r="H871" s="196">
        <v>3.07</v>
      </c>
      <c r="I871" s="197"/>
      <c r="J871" s="192"/>
      <c r="K871" s="192"/>
      <c r="L871" s="198"/>
      <c r="M871" s="199"/>
      <c r="N871" s="200"/>
      <c r="O871" s="200"/>
      <c r="P871" s="200"/>
      <c r="Q871" s="200"/>
      <c r="R871" s="200"/>
      <c r="S871" s="200"/>
      <c r="T871" s="201"/>
      <c r="AT871" s="202" t="s">
        <v>146</v>
      </c>
      <c r="AU871" s="202" t="s">
        <v>92</v>
      </c>
      <c r="AV871" s="13" t="s">
        <v>92</v>
      </c>
      <c r="AW871" s="13" t="s">
        <v>42</v>
      </c>
      <c r="AX871" s="13" t="s">
        <v>82</v>
      </c>
      <c r="AY871" s="202" t="s">
        <v>135</v>
      </c>
    </row>
    <row r="872" spans="1:65" s="13" customFormat="1" ht="11.25">
      <c r="B872" s="191"/>
      <c r="C872" s="192"/>
      <c r="D872" s="193" t="s">
        <v>146</v>
      </c>
      <c r="E872" s="194" t="s">
        <v>44</v>
      </c>
      <c r="F872" s="195" t="s">
        <v>1050</v>
      </c>
      <c r="G872" s="192"/>
      <c r="H872" s="196">
        <v>3.25</v>
      </c>
      <c r="I872" s="197"/>
      <c r="J872" s="192"/>
      <c r="K872" s="192"/>
      <c r="L872" s="198"/>
      <c r="M872" s="199"/>
      <c r="N872" s="200"/>
      <c r="O872" s="200"/>
      <c r="P872" s="200"/>
      <c r="Q872" s="200"/>
      <c r="R872" s="200"/>
      <c r="S872" s="200"/>
      <c r="T872" s="201"/>
      <c r="AT872" s="202" t="s">
        <v>146</v>
      </c>
      <c r="AU872" s="202" t="s">
        <v>92</v>
      </c>
      <c r="AV872" s="13" t="s">
        <v>92</v>
      </c>
      <c r="AW872" s="13" t="s">
        <v>42</v>
      </c>
      <c r="AX872" s="13" t="s">
        <v>82</v>
      </c>
      <c r="AY872" s="202" t="s">
        <v>135</v>
      </c>
    </row>
    <row r="873" spans="1:65" s="13" customFormat="1" ht="11.25">
      <c r="B873" s="191"/>
      <c r="C873" s="192"/>
      <c r="D873" s="193" t="s">
        <v>146</v>
      </c>
      <c r="E873" s="194" t="s">
        <v>44</v>
      </c>
      <c r="F873" s="195" t="s">
        <v>1051</v>
      </c>
      <c r="G873" s="192"/>
      <c r="H873" s="196">
        <v>3.07</v>
      </c>
      <c r="I873" s="197"/>
      <c r="J873" s="192"/>
      <c r="K873" s="192"/>
      <c r="L873" s="198"/>
      <c r="M873" s="199"/>
      <c r="N873" s="200"/>
      <c r="O873" s="200"/>
      <c r="P873" s="200"/>
      <c r="Q873" s="200"/>
      <c r="R873" s="200"/>
      <c r="S873" s="200"/>
      <c r="T873" s="201"/>
      <c r="AT873" s="202" t="s">
        <v>146</v>
      </c>
      <c r="AU873" s="202" t="s">
        <v>92</v>
      </c>
      <c r="AV873" s="13" t="s">
        <v>92</v>
      </c>
      <c r="AW873" s="13" t="s">
        <v>42</v>
      </c>
      <c r="AX873" s="13" t="s">
        <v>82</v>
      </c>
      <c r="AY873" s="202" t="s">
        <v>135</v>
      </c>
    </row>
    <row r="874" spans="1:65" s="13" customFormat="1" ht="11.25">
      <c r="B874" s="191"/>
      <c r="C874" s="192"/>
      <c r="D874" s="193" t="s">
        <v>146</v>
      </c>
      <c r="E874" s="194" t="s">
        <v>44</v>
      </c>
      <c r="F874" s="195" t="s">
        <v>1052</v>
      </c>
      <c r="G874" s="192"/>
      <c r="H874" s="196">
        <v>3.25</v>
      </c>
      <c r="I874" s="197"/>
      <c r="J874" s="192"/>
      <c r="K874" s="192"/>
      <c r="L874" s="198"/>
      <c r="M874" s="199"/>
      <c r="N874" s="200"/>
      <c r="O874" s="200"/>
      <c r="P874" s="200"/>
      <c r="Q874" s="200"/>
      <c r="R874" s="200"/>
      <c r="S874" s="200"/>
      <c r="T874" s="201"/>
      <c r="AT874" s="202" t="s">
        <v>146</v>
      </c>
      <c r="AU874" s="202" t="s">
        <v>92</v>
      </c>
      <c r="AV874" s="13" t="s">
        <v>92</v>
      </c>
      <c r="AW874" s="13" t="s">
        <v>42</v>
      </c>
      <c r="AX874" s="13" t="s">
        <v>82</v>
      </c>
      <c r="AY874" s="202" t="s">
        <v>135</v>
      </c>
    </row>
    <row r="875" spans="1:65" s="13" customFormat="1" ht="11.25">
      <c r="B875" s="191"/>
      <c r="C875" s="192"/>
      <c r="D875" s="193" t="s">
        <v>146</v>
      </c>
      <c r="E875" s="194" t="s">
        <v>44</v>
      </c>
      <c r="F875" s="195" t="s">
        <v>1053</v>
      </c>
      <c r="G875" s="192"/>
      <c r="H875" s="196">
        <v>3.07</v>
      </c>
      <c r="I875" s="197"/>
      <c r="J875" s="192"/>
      <c r="K875" s="192"/>
      <c r="L875" s="198"/>
      <c r="M875" s="199"/>
      <c r="N875" s="200"/>
      <c r="O875" s="200"/>
      <c r="P875" s="200"/>
      <c r="Q875" s="200"/>
      <c r="R875" s="200"/>
      <c r="S875" s="200"/>
      <c r="T875" s="201"/>
      <c r="AT875" s="202" t="s">
        <v>146</v>
      </c>
      <c r="AU875" s="202" t="s">
        <v>92</v>
      </c>
      <c r="AV875" s="13" t="s">
        <v>92</v>
      </c>
      <c r="AW875" s="13" t="s">
        <v>42</v>
      </c>
      <c r="AX875" s="13" t="s">
        <v>82</v>
      </c>
      <c r="AY875" s="202" t="s">
        <v>135</v>
      </c>
    </row>
    <row r="876" spans="1:65" s="13" customFormat="1" ht="11.25">
      <c r="B876" s="191"/>
      <c r="C876" s="192"/>
      <c r="D876" s="193" t="s">
        <v>146</v>
      </c>
      <c r="E876" s="194" t="s">
        <v>44</v>
      </c>
      <c r="F876" s="195" t="s">
        <v>1054</v>
      </c>
      <c r="G876" s="192"/>
      <c r="H876" s="196">
        <v>4.91</v>
      </c>
      <c r="I876" s="197"/>
      <c r="J876" s="192"/>
      <c r="K876" s="192"/>
      <c r="L876" s="198"/>
      <c r="M876" s="199"/>
      <c r="N876" s="200"/>
      <c r="O876" s="200"/>
      <c r="P876" s="200"/>
      <c r="Q876" s="200"/>
      <c r="R876" s="200"/>
      <c r="S876" s="200"/>
      <c r="T876" s="201"/>
      <c r="AT876" s="202" t="s">
        <v>146</v>
      </c>
      <c r="AU876" s="202" t="s">
        <v>92</v>
      </c>
      <c r="AV876" s="13" t="s">
        <v>92</v>
      </c>
      <c r="AW876" s="13" t="s">
        <v>42</v>
      </c>
      <c r="AX876" s="13" t="s">
        <v>82</v>
      </c>
      <c r="AY876" s="202" t="s">
        <v>135</v>
      </c>
    </row>
    <row r="877" spans="1:65" s="14" customFormat="1" ht="11.25">
      <c r="B877" s="203"/>
      <c r="C877" s="204"/>
      <c r="D877" s="193" t="s">
        <v>146</v>
      </c>
      <c r="E877" s="205" t="s">
        <v>44</v>
      </c>
      <c r="F877" s="206" t="s">
        <v>159</v>
      </c>
      <c r="G877" s="204"/>
      <c r="H877" s="207">
        <v>51.209999999999994</v>
      </c>
      <c r="I877" s="208"/>
      <c r="J877" s="204"/>
      <c r="K877" s="204"/>
      <c r="L877" s="209"/>
      <c r="M877" s="210"/>
      <c r="N877" s="211"/>
      <c r="O877" s="211"/>
      <c r="P877" s="211"/>
      <c r="Q877" s="211"/>
      <c r="R877" s="211"/>
      <c r="S877" s="211"/>
      <c r="T877" s="212"/>
      <c r="AT877" s="213" t="s">
        <v>146</v>
      </c>
      <c r="AU877" s="213" t="s">
        <v>92</v>
      </c>
      <c r="AV877" s="14" t="s">
        <v>142</v>
      </c>
      <c r="AW877" s="14" t="s">
        <v>42</v>
      </c>
      <c r="AX877" s="14" t="s">
        <v>90</v>
      </c>
      <c r="AY877" s="213" t="s">
        <v>135</v>
      </c>
    </row>
    <row r="878" spans="1:65" s="13" customFormat="1" ht="11.25">
      <c r="B878" s="191"/>
      <c r="C878" s="192"/>
      <c r="D878" s="193" t="s">
        <v>146</v>
      </c>
      <c r="E878" s="192"/>
      <c r="F878" s="195" t="s">
        <v>1055</v>
      </c>
      <c r="G878" s="192"/>
      <c r="H878" s="196">
        <v>53.771000000000001</v>
      </c>
      <c r="I878" s="197"/>
      <c r="J878" s="192"/>
      <c r="K878" s="192"/>
      <c r="L878" s="198"/>
      <c r="M878" s="199"/>
      <c r="N878" s="200"/>
      <c r="O878" s="200"/>
      <c r="P878" s="200"/>
      <c r="Q878" s="200"/>
      <c r="R878" s="200"/>
      <c r="S878" s="200"/>
      <c r="T878" s="201"/>
      <c r="AT878" s="202" t="s">
        <v>146</v>
      </c>
      <c r="AU878" s="202" t="s">
        <v>92</v>
      </c>
      <c r="AV878" s="13" t="s">
        <v>92</v>
      </c>
      <c r="AW878" s="13" t="s">
        <v>4</v>
      </c>
      <c r="AX878" s="13" t="s">
        <v>90</v>
      </c>
      <c r="AY878" s="202" t="s">
        <v>135</v>
      </c>
    </row>
    <row r="879" spans="1:65" s="2" customFormat="1" ht="24.2" customHeight="1">
      <c r="A879" s="36"/>
      <c r="B879" s="37"/>
      <c r="C879" s="172" t="s">
        <v>1056</v>
      </c>
      <c r="D879" s="172" t="s">
        <v>138</v>
      </c>
      <c r="E879" s="173" t="s">
        <v>1057</v>
      </c>
      <c r="F879" s="174" t="s">
        <v>1058</v>
      </c>
      <c r="G879" s="175" t="s">
        <v>168</v>
      </c>
      <c r="H879" s="176">
        <v>165.61</v>
      </c>
      <c r="I879" s="177"/>
      <c r="J879" s="178">
        <f>ROUND(I879*H879,2)</f>
        <v>0</v>
      </c>
      <c r="K879" s="179"/>
      <c r="L879" s="41"/>
      <c r="M879" s="180" t="s">
        <v>44</v>
      </c>
      <c r="N879" s="181" t="s">
        <v>53</v>
      </c>
      <c r="O879" s="66"/>
      <c r="P879" s="182">
        <f>O879*H879</f>
        <v>0</v>
      </c>
      <c r="Q879" s="182">
        <v>0</v>
      </c>
      <c r="R879" s="182">
        <f>Q879*H879</f>
        <v>0</v>
      </c>
      <c r="S879" s="182">
        <v>1.0489999999999999E-2</v>
      </c>
      <c r="T879" s="183">
        <f>S879*H879</f>
        <v>1.7372489</v>
      </c>
      <c r="U879" s="36"/>
      <c r="V879" s="36"/>
      <c r="W879" s="36"/>
      <c r="X879" s="36"/>
      <c r="Y879" s="36"/>
      <c r="Z879" s="36"/>
      <c r="AA879" s="36"/>
      <c r="AB879" s="36"/>
      <c r="AC879" s="36"/>
      <c r="AD879" s="36"/>
      <c r="AE879" s="36"/>
      <c r="AR879" s="184" t="s">
        <v>346</v>
      </c>
      <c r="AT879" s="184" t="s">
        <v>138</v>
      </c>
      <c r="AU879" s="184" t="s">
        <v>92</v>
      </c>
      <c r="AY879" s="18" t="s">
        <v>135</v>
      </c>
      <c r="BE879" s="185">
        <f>IF(N879="základní",J879,0)</f>
        <v>0</v>
      </c>
      <c r="BF879" s="185">
        <f>IF(N879="snížená",J879,0)</f>
        <v>0</v>
      </c>
      <c r="BG879" s="185">
        <f>IF(N879="zákl. přenesená",J879,0)</f>
        <v>0</v>
      </c>
      <c r="BH879" s="185">
        <f>IF(N879="sníž. přenesená",J879,0)</f>
        <v>0</v>
      </c>
      <c r="BI879" s="185">
        <f>IF(N879="nulová",J879,0)</f>
        <v>0</v>
      </c>
      <c r="BJ879" s="18" t="s">
        <v>90</v>
      </c>
      <c r="BK879" s="185">
        <f>ROUND(I879*H879,2)</f>
        <v>0</v>
      </c>
      <c r="BL879" s="18" t="s">
        <v>346</v>
      </c>
      <c r="BM879" s="184" t="s">
        <v>1059</v>
      </c>
    </row>
    <row r="880" spans="1:65" s="2" customFormat="1" ht="11.25">
      <c r="A880" s="36"/>
      <c r="B880" s="37"/>
      <c r="C880" s="38"/>
      <c r="D880" s="186" t="s">
        <v>144</v>
      </c>
      <c r="E880" s="38"/>
      <c r="F880" s="187" t="s">
        <v>1060</v>
      </c>
      <c r="G880" s="38"/>
      <c r="H880" s="38"/>
      <c r="I880" s="188"/>
      <c r="J880" s="38"/>
      <c r="K880" s="38"/>
      <c r="L880" s="41"/>
      <c r="M880" s="189"/>
      <c r="N880" s="190"/>
      <c r="O880" s="66"/>
      <c r="P880" s="66"/>
      <c r="Q880" s="66"/>
      <c r="R880" s="66"/>
      <c r="S880" s="66"/>
      <c r="T880" s="67"/>
      <c r="U880" s="36"/>
      <c r="V880" s="36"/>
      <c r="W880" s="36"/>
      <c r="X880" s="36"/>
      <c r="Y880" s="36"/>
      <c r="Z880" s="36"/>
      <c r="AA880" s="36"/>
      <c r="AB880" s="36"/>
      <c r="AC880" s="36"/>
      <c r="AD880" s="36"/>
      <c r="AE880" s="36"/>
      <c r="AT880" s="18" t="s">
        <v>144</v>
      </c>
      <c r="AU880" s="18" t="s">
        <v>92</v>
      </c>
    </row>
    <row r="881" spans="1:65" s="13" customFormat="1" ht="11.25">
      <c r="B881" s="191"/>
      <c r="C881" s="192"/>
      <c r="D881" s="193" t="s">
        <v>146</v>
      </c>
      <c r="E881" s="194" t="s">
        <v>44</v>
      </c>
      <c r="F881" s="195" t="s">
        <v>1061</v>
      </c>
      <c r="G881" s="192"/>
      <c r="H881" s="196">
        <v>85.67</v>
      </c>
      <c r="I881" s="197"/>
      <c r="J881" s="192"/>
      <c r="K881" s="192"/>
      <c r="L881" s="198"/>
      <c r="M881" s="199"/>
      <c r="N881" s="200"/>
      <c r="O881" s="200"/>
      <c r="P881" s="200"/>
      <c r="Q881" s="200"/>
      <c r="R881" s="200"/>
      <c r="S881" s="200"/>
      <c r="T881" s="201"/>
      <c r="AT881" s="202" t="s">
        <v>146</v>
      </c>
      <c r="AU881" s="202" t="s">
        <v>92</v>
      </c>
      <c r="AV881" s="13" t="s">
        <v>92</v>
      </c>
      <c r="AW881" s="13" t="s">
        <v>42</v>
      </c>
      <c r="AX881" s="13" t="s">
        <v>82</v>
      </c>
      <c r="AY881" s="202" t="s">
        <v>135</v>
      </c>
    </row>
    <row r="882" spans="1:65" s="13" customFormat="1" ht="11.25">
      <c r="B882" s="191"/>
      <c r="C882" s="192"/>
      <c r="D882" s="193" t="s">
        <v>146</v>
      </c>
      <c r="E882" s="194" t="s">
        <v>44</v>
      </c>
      <c r="F882" s="195" t="s">
        <v>1062</v>
      </c>
      <c r="G882" s="192"/>
      <c r="H882" s="196">
        <v>23.36</v>
      </c>
      <c r="I882" s="197"/>
      <c r="J882" s="192"/>
      <c r="K882" s="192"/>
      <c r="L882" s="198"/>
      <c r="M882" s="199"/>
      <c r="N882" s="200"/>
      <c r="O882" s="200"/>
      <c r="P882" s="200"/>
      <c r="Q882" s="200"/>
      <c r="R882" s="200"/>
      <c r="S882" s="200"/>
      <c r="T882" s="201"/>
      <c r="AT882" s="202" t="s">
        <v>146</v>
      </c>
      <c r="AU882" s="202" t="s">
        <v>92</v>
      </c>
      <c r="AV882" s="13" t="s">
        <v>92</v>
      </c>
      <c r="AW882" s="13" t="s">
        <v>42</v>
      </c>
      <c r="AX882" s="13" t="s">
        <v>82</v>
      </c>
      <c r="AY882" s="202" t="s">
        <v>135</v>
      </c>
    </row>
    <row r="883" spans="1:65" s="13" customFormat="1" ht="11.25">
      <c r="B883" s="191"/>
      <c r="C883" s="192"/>
      <c r="D883" s="193" t="s">
        <v>146</v>
      </c>
      <c r="E883" s="194" t="s">
        <v>44</v>
      </c>
      <c r="F883" s="195" t="s">
        <v>1063</v>
      </c>
      <c r="G883" s="192"/>
      <c r="H883" s="196">
        <v>56.58</v>
      </c>
      <c r="I883" s="197"/>
      <c r="J883" s="192"/>
      <c r="K883" s="192"/>
      <c r="L883" s="198"/>
      <c r="M883" s="199"/>
      <c r="N883" s="200"/>
      <c r="O883" s="200"/>
      <c r="P883" s="200"/>
      <c r="Q883" s="200"/>
      <c r="R883" s="200"/>
      <c r="S883" s="200"/>
      <c r="T883" s="201"/>
      <c r="AT883" s="202" t="s">
        <v>146</v>
      </c>
      <c r="AU883" s="202" t="s">
        <v>92</v>
      </c>
      <c r="AV883" s="13" t="s">
        <v>92</v>
      </c>
      <c r="AW883" s="13" t="s">
        <v>42</v>
      </c>
      <c r="AX883" s="13" t="s">
        <v>82</v>
      </c>
      <c r="AY883" s="202" t="s">
        <v>135</v>
      </c>
    </row>
    <row r="884" spans="1:65" s="14" customFormat="1" ht="11.25">
      <c r="B884" s="203"/>
      <c r="C884" s="204"/>
      <c r="D884" s="193" t="s">
        <v>146</v>
      </c>
      <c r="E884" s="205" t="s">
        <v>44</v>
      </c>
      <c r="F884" s="206" t="s">
        <v>159</v>
      </c>
      <c r="G884" s="204"/>
      <c r="H884" s="207">
        <v>165.61</v>
      </c>
      <c r="I884" s="208"/>
      <c r="J884" s="204"/>
      <c r="K884" s="204"/>
      <c r="L884" s="209"/>
      <c r="M884" s="210"/>
      <c r="N884" s="211"/>
      <c r="O884" s="211"/>
      <c r="P884" s="211"/>
      <c r="Q884" s="211"/>
      <c r="R884" s="211"/>
      <c r="S884" s="211"/>
      <c r="T884" s="212"/>
      <c r="AT884" s="213" t="s">
        <v>146</v>
      </c>
      <c r="AU884" s="213" t="s">
        <v>92</v>
      </c>
      <c r="AV884" s="14" t="s">
        <v>142</v>
      </c>
      <c r="AW884" s="14" t="s">
        <v>42</v>
      </c>
      <c r="AX884" s="14" t="s">
        <v>90</v>
      </c>
      <c r="AY884" s="213" t="s">
        <v>135</v>
      </c>
    </row>
    <row r="885" spans="1:65" s="2" customFormat="1" ht="21.75" customHeight="1">
      <c r="A885" s="36"/>
      <c r="B885" s="37"/>
      <c r="C885" s="172" t="s">
        <v>1064</v>
      </c>
      <c r="D885" s="172" t="s">
        <v>138</v>
      </c>
      <c r="E885" s="173" t="s">
        <v>1065</v>
      </c>
      <c r="F885" s="174" t="s">
        <v>1066</v>
      </c>
      <c r="G885" s="175" t="s">
        <v>168</v>
      </c>
      <c r="H885" s="176">
        <v>35</v>
      </c>
      <c r="I885" s="177"/>
      <c r="J885" s="178">
        <f>ROUND(I885*H885,2)</f>
        <v>0</v>
      </c>
      <c r="K885" s="179"/>
      <c r="L885" s="41"/>
      <c r="M885" s="180" t="s">
        <v>44</v>
      </c>
      <c r="N885" s="181" t="s">
        <v>53</v>
      </c>
      <c r="O885" s="66"/>
      <c r="P885" s="182">
        <f>O885*H885</f>
        <v>0</v>
      </c>
      <c r="Q885" s="182">
        <v>1.474E-2</v>
      </c>
      <c r="R885" s="182">
        <f>Q885*H885</f>
        <v>0.51590000000000003</v>
      </c>
      <c r="S885" s="182">
        <v>0</v>
      </c>
      <c r="T885" s="183">
        <f>S885*H885</f>
        <v>0</v>
      </c>
      <c r="U885" s="36"/>
      <c r="V885" s="36"/>
      <c r="W885" s="36"/>
      <c r="X885" s="36"/>
      <c r="Y885" s="36"/>
      <c r="Z885" s="36"/>
      <c r="AA885" s="36"/>
      <c r="AB885" s="36"/>
      <c r="AC885" s="36"/>
      <c r="AD885" s="36"/>
      <c r="AE885" s="36"/>
      <c r="AR885" s="184" t="s">
        <v>346</v>
      </c>
      <c r="AT885" s="184" t="s">
        <v>138</v>
      </c>
      <c r="AU885" s="184" t="s">
        <v>92</v>
      </c>
      <c r="AY885" s="18" t="s">
        <v>135</v>
      </c>
      <c r="BE885" s="185">
        <f>IF(N885="základní",J885,0)</f>
        <v>0</v>
      </c>
      <c r="BF885" s="185">
        <f>IF(N885="snížená",J885,0)</f>
        <v>0</v>
      </c>
      <c r="BG885" s="185">
        <f>IF(N885="zákl. přenesená",J885,0)</f>
        <v>0</v>
      </c>
      <c r="BH885" s="185">
        <f>IF(N885="sníž. přenesená",J885,0)</f>
        <v>0</v>
      </c>
      <c r="BI885" s="185">
        <f>IF(N885="nulová",J885,0)</f>
        <v>0</v>
      </c>
      <c r="BJ885" s="18" t="s">
        <v>90</v>
      </c>
      <c r="BK885" s="185">
        <f>ROUND(I885*H885,2)</f>
        <v>0</v>
      </c>
      <c r="BL885" s="18" t="s">
        <v>346</v>
      </c>
      <c r="BM885" s="184" t="s">
        <v>1067</v>
      </c>
    </row>
    <row r="886" spans="1:65" s="2" customFormat="1" ht="11.25">
      <c r="A886" s="36"/>
      <c r="B886" s="37"/>
      <c r="C886" s="38"/>
      <c r="D886" s="186" t="s">
        <v>144</v>
      </c>
      <c r="E886" s="38"/>
      <c r="F886" s="187" t="s">
        <v>1068</v>
      </c>
      <c r="G886" s="38"/>
      <c r="H886" s="38"/>
      <c r="I886" s="188"/>
      <c r="J886" s="38"/>
      <c r="K886" s="38"/>
      <c r="L886" s="41"/>
      <c r="M886" s="189"/>
      <c r="N886" s="190"/>
      <c r="O886" s="66"/>
      <c r="P886" s="66"/>
      <c r="Q886" s="66"/>
      <c r="R886" s="66"/>
      <c r="S886" s="66"/>
      <c r="T886" s="67"/>
      <c r="U886" s="36"/>
      <c r="V886" s="36"/>
      <c r="W886" s="36"/>
      <c r="X886" s="36"/>
      <c r="Y886" s="36"/>
      <c r="Z886" s="36"/>
      <c r="AA886" s="36"/>
      <c r="AB886" s="36"/>
      <c r="AC886" s="36"/>
      <c r="AD886" s="36"/>
      <c r="AE886" s="36"/>
      <c r="AT886" s="18" t="s">
        <v>144</v>
      </c>
      <c r="AU886" s="18" t="s">
        <v>92</v>
      </c>
    </row>
    <row r="887" spans="1:65" s="13" customFormat="1" ht="11.25">
      <c r="B887" s="191"/>
      <c r="C887" s="192"/>
      <c r="D887" s="193" t="s">
        <v>146</v>
      </c>
      <c r="E887" s="194" t="s">
        <v>44</v>
      </c>
      <c r="F887" s="195" t="s">
        <v>1069</v>
      </c>
      <c r="G887" s="192"/>
      <c r="H887" s="196">
        <v>35</v>
      </c>
      <c r="I887" s="197"/>
      <c r="J887" s="192"/>
      <c r="K887" s="192"/>
      <c r="L887" s="198"/>
      <c r="M887" s="199"/>
      <c r="N887" s="200"/>
      <c r="O887" s="200"/>
      <c r="P887" s="200"/>
      <c r="Q887" s="200"/>
      <c r="R887" s="200"/>
      <c r="S887" s="200"/>
      <c r="T887" s="201"/>
      <c r="AT887" s="202" t="s">
        <v>146</v>
      </c>
      <c r="AU887" s="202" t="s">
        <v>92</v>
      </c>
      <c r="AV887" s="13" t="s">
        <v>92</v>
      </c>
      <c r="AW887" s="13" t="s">
        <v>42</v>
      </c>
      <c r="AX887" s="13" t="s">
        <v>90</v>
      </c>
      <c r="AY887" s="202" t="s">
        <v>135</v>
      </c>
    </row>
    <row r="888" spans="1:65" s="2" customFormat="1" ht="37.9" customHeight="1">
      <c r="A888" s="36"/>
      <c r="B888" s="37"/>
      <c r="C888" s="172" t="s">
        <v>1070</v>
      </c>
      <c r="D888" s="172" t="s">
        <v>138</v>
      </c>
      <c r="E888" s="173" t="s">
        <v>1071</v>
      </c>
      <c r="F888" s="174" t="s">
        <v>1072</v>
      </c>
      <c r="G888" s="175" t="s">
        <v>141</v>
      </c>
      <c r="H888" s="176">
        <v>27</v>
      </c>
      <c r="I888" s="177"/>
      <c r="J888" s="178">
        <f>ROUND(I888*H888,2)</f>
        <v>0</v>
      </c>
      <c r="K888" s="179"/>
      <c r="L888" s="41"/>
      <c r="M888" s="180" t="s">
        <v>44</v>
      </c>
      <c r="N888" s="181" t="s">
        <v>53</v>
      </c>
      <c r="O888" s="66"/>
      <c r="P888" s="182">
        <f>O888*H888</f>
        <v>0</v>
      </c>
      <c r="Q888" s="182">
        <v>4.4000000000000002E-4</v>
      </c>
      <c r="R888" s="182">
        <f>Q888*H888</f>
        <v>1.188E-2</v>
      </c>
      <c r="S888" s="182">
        <v>0</v>
      </c>
      <c r="T888" s="183">
        <f>S888*H888</f>
        <v>0</v>
      </c>
      <c r="U888" s="36"/>
      <c r="V888" s="36"/>
      <c r="W888" s="36"/>
      <c r="X888" s="36"/>
      <c r="Y888" s="36"/>
      <c r="Z888" s="36"/>
      <c r="AA888" s="36"/>
      <c r="AB888" s="36"/>
      <c r="AC888" s="36"/>
      <c r="AD888" s="36"/>
      <c r="AE888" s="36"/>
      <c r="AR888" s="184" t="s">
        <v>346</v>
      </c>
      <c r="AT888" s="184" t="s">
        <v>138</v>
      </c>
      <c r="AU888" s="184" t="s">
        <v>92</v>
      </c>
      <c r="AY888" s="18" t="s">
        <v>135</v>
      </c>
      <c r="BE888" s="185">
        <f>IF(N888="základní",J888,0)</f>
        <v>0</v>
      </c>
      <c r="BF888" s="185">
        <f>IF(N888="snížená",J888,0)</f>
        <v>0</v>
      </c>
      <c r="BG888" s="185">
        <f>IF(N888="zákl. přenesená",J888,0)</f>
        <v>0</v>
      </c>
      <c r="BH888" s="185">
        <f>IF(N888="sníž. přenesená",J888,0)</f>
        <v>0</v>
      </c>
      <c r="BI888" s="185">
        <f>IF(N888="nulová",J888,0)</f>
        <v>0</v>
      </c>
      <c r="BJ888" s="18" t="s">
        <v>90</v>
      </c>
      <c r="BK888" s="185">
        <f>ROUND(I888*H888,2)</f>
        <v>0</v>
      </c>
      <c r="BL888" s="18" t="s">
        <v>346</v>
      </c>
      <c r="BM888" s="184" t="s">
        <v>1073</v>
      </c>
    </row>
    <row r="889" spans="1:65" s="2" customFormat="1" ht="11.25">
      <c r="A889" s="36"/>
      <c r="B889" s="37"/>
      <c r="C889" s="38"/>
      <c r="D889" s="186" t="s">
        <v>144</v>
      </c>
      <c r="E889" s="38"/>
      <c r="F889" s="187" t="s">
        <v>1074</v>
      </c>
      <c r="G889" s="38"/>
      <c r="H889" s="38"/>
      <c r="I889" s="188"/>
      <c r="J889" s="38"/>
      <c r="K889" s="38"/>
      <c r="L889" s="41"/>
      <c r="M889" s="189"/>
      <c r="N889" s="190"/>
      <c r="O889" s="66"/>
      <c r="P889" s="66"/>
      <c r="Q889" s="66"/>
      <c r="R889" s="66"/>
      <c r="S889" s="66"/>
      <c r="T889" s="67"/>
      <c r="U889" s="36"/>
      <c r="V889" s="36"/>
      <c r="W889" s="36"/>
      <c r="X889" s="36"/>
      <c r="Y889" s="36"/>
      <c r="Z889" s="36"/>
      <c r="AA889" s="36"/>
      <c r="AB889" s="36"/>
      <c r="AC889" s="36"/>
      <c r="AD889" s="36"/>
      <c r="AE889" s="36"/>
      <c r="AT889" s="18" t="s">
        <v>144</v>
      </c>
      <c r="AU889" s="18" t="s">
        <v>92</v>
      </c>
    </row>
    <row r="890" spans="1:65" s="13" customFormat="1" ht="11.25">
      <c r="B890" s="191"/>
      <c r="C890" s="192"/>
      <c r="D890" s="193" t="s">
        <v>146</v>
      </c>
      <c r="E890" s="194" t="s">
        <v>44</v>
      </c>
      <c r="F890" s="195" t="s">
        <v>1075</v>
      </c>
      <c r="G890" s="192"/>
      <c r="H890" s="196">
        <v>2</v>
      </c>
      <c r="I890" s="197"/>
      <c r="J890" s="192"/>
      <c r="K890" s="192"/>
      <c r="L890" s="198"/>
      <c r="M890" s="199"/>
      <c r="N890" s="200"/>
      <c r="O890" s="200"/>
      <c r="P890" s="200"/>
      <c r="Q890" s="200"/>
      <c r="R890" s="200"/>
      <c r="S890" s="200"/>
      <c r="T890" s="201"/>
      <c r="AT890" s="202" t="s">
        <v>146</v>
      </c>
      <c r="AU890" s="202" t="s">
        <v>92</v>
      </c>
      <c r="AV890" s="13" t="s">
        <v>92</v>
      </c>
      <c r="AW890" s="13" t="s">
        <v>42</v>
      </c>
      <c r="AX890" s="13" t="s">
        <v>82</v>
      </c>
      <c r="AY890" s="202" t="s">
        <v>135</v>
      </c>
    </row>
    <row r="891" spans="1:65" s="13" customFormat="1" ht="11.25">
      <c r="B891" s="191"/>
      <c r="C891" s="192"/>
      <c r="D891" s="193" t="s">
        <v>146</v>
      </c>
      <c r="E891" s="194" t="s">
        <v>44</v>
      </c>
      <c r="F891" s="195" t="s">
        <v>1076</v>
      </c>
      <c r="G891" s="192"/>
      <c r="H891" s="196">
        <v>4</v>
      </c>
      <c r="I891" s="197"/>
      <c r="J891" s="192"/>
      <c r="K891" s="192"/>
      <c r="L891" s="198"/>
      <c r="M891" s="199"/>
      <c r="N891" s="200"/>
      <c r="O891" s="200"/>
      <c r="P891" s="200"/>
      <c r="Q891" s="200"/>
      <c r="R891" s="200"/>
      <c r="S891" s="200"/>
      <c r="T891" s="201"/>
      <c r="AT891" s="202" t="s">
        <v>146</v>
      </c>
      <c r="AU891" s="202" t="s">
        <v>92</v>
      </c>
      <c r="AV891" s="13" t="s">
        <v>92</v>
      </c>
      <c r="AW891" s="13" t="s">
        <v>42</v>
      </c>
      <c r="AX891" s="13" t="s">
        <v>82</v>
      </c>
      <c r="AY891" s="202" t="s">
        <v>135</v>
      </c>
    </row>
    <row r="892" spans="1:65" s="13" customFormat="1" ht="11.25">
      <c r="B892" s="191"/>
      <c r="C892" s="192"/>
      <c r="D892" s="193" t="s">
        <v>146</v>
      </c>
      <c r="E892" s="194" t="s">
        <v>44</v>
      </c>
      <c r="F892" s="195" t="s">
        <v>1077</v>
      </c>
      <c r="G892" s="192"/>
      <c r="H892" s="196">
        <v>10</v>
      </c>
      <c r="I892" s="197"/>
      <c r="J892" s="192"/>
      <c r="K892" s="192"/>
      <c r="L892" s="198"/>
      <c r="M892" s="199"/>
      <c r="N892" s="200"/>
      <c r="O892" s="200"/>
      <c r="P892" s="200"/>
      <c r="Q892" s="200"/>
      <c r="R892" s="200"/>
      <c r="S892" s="200"/>
      <c r="T892" s="201"/>
      <c r="AT892" s="202" t="s">
        <v>146</v>
      </c>
      <c r="AU892" s="202" t="s">
        <v>92</v>
      </c>
      <c r="AV892" s="13" t="s">
        <v>92</v>
      </c>
      <c r="AW892" s="13" t="s">
        <v>42</v>
      </c>
      <c r="AX892" s="13" t="s">
        <v>82</v>
      </c>
      <c r="AY892" s="202" t="s">
        <v>135</v>
      </c>
    </row>
    <row r="893" spans="1:65" s="13" customFormat="1" ht="11.25">
      <c r="B893" s="191"/>
      <c r="C893" s="192"/>
      <c r="D893" s="193" t="s">
        <v>146</v>
      </c>
      <c r="E893" s="194" t="s">
        <v>44</v>
      </c>
      <c r="F893" s="195" t="s">
        <v>1078</v>
      </c>
      <c r="G893" s="192"/>
      <c r="H893" s="196">
        <v>1</v>
      </c>
      <c r="I893" s="197"/>
      <c r="J893" s="192"/>
      <c r="K893" s="192"/>
      <c r="L893" s="198"/>
      <c r="M893" s="199"/>
      <c r="N893" s="200"/>
      <c r="O893" s="200"/>
      <c r="P893" s="200"/>
      <c r="Q893" s="200"/>
      <c r="R893" s="200"/>
      <c r="S893" s="200"/>
      <c r="T893" s="201"/>
      <c r="AT893" s="202" t="s">
        <v>146</v>
      </c>
      <c r="AU893" s="202" t="s">
        <v>92</v>
      </c>
      <c r="AV893" s="13" t="s">
        <v>92</v>
      </c>
      <c r="AW893" s="13" t="s">
        <v>42</v>
      </c>
      <c r="AX893" s="13" t="s">
        <v>82</v>
      </c>
      <c r="AY893" s="202" t="s">
        <v>135</v>
      </c>
    </row>
    <row r="894" spans="1:65" s="13" customFormat="1" ht="11.25">
      <c r="B894" s="191"/>
      <c r="C894" s="192"/>
      <c r="D894" s="193" t="s">
        <v>146</v>
      </c>
      <c r="E894" s="194" t="s">
        <v>44</v>
      </c>
      <c r="F894" s="195" t="s">
        <v>1079</v>
      </c>
      <c r="G894" s="192"/>
      <c r="H894" s="196">
        <v>1</v>
      </c>
      <c r="I894" s="197"/>
      <c r="J894" s="192"/>
      <c r="K894" s="192"/>
      <c r="L894" s="198"/>
      <c r="M894" s="199"/>
      <c r="N894" s="200"/>
      <c r="O894" s="200"/>
      <c r="P894" s="200"/>
      <c r="Q894" s="200"/>
      <c r="R894" s="200"/>
      <c r="S894" s="200"/>
      <c r="T894" s="201"/>
      <c r="AT894" s="202" t="s">
        <v>146</v>
      </c>
      <c r="AU894" s="202" t="s">
        <v>92</v>
      </c>
      <c r="AV894" s="13" t="s">
        <v>92</v>
      </c>
      <c r="AW894" s="13" t="s">
        <v>42</v>
      </c>
      <c r="AX894" s="13" t="s">
        <v>82</v>
      </c>
      <c r="AY894" s="202" t="s">
        <v>135</v>
      </c>
    </row>
    <row r="895" spans="1:65" s="13" customFormat="1" ht="11.25">
      <c r="B895" s="191"/>
      <c r="C895" s="192"/>
      <c r="D895" s="193" t="s">
        <v>146</v>
      </c>
      <c r="E895" s="194" t="s">
        <v>44</v>
      </c>
      <c r="F895" s="195" t="s">
        <v>1080</v>
      </c>
      <c r="G895" s="192"/>
      <c r="H895" s="196">
        <v>1</v>
      </c>
      <c r="I895" s="197"/>
      <c r="J895" s="192"/>
      <c r="K895" s="192"/>
      <c r="L895" s="198"/>
      <c r="M895" s="199"/>
      <c r="N895" s="200"/>
      <c r="O895" s="200"/>
      <c r="P895" s="200"/>
      <c r="Q895" s="200"/>
      <c r="R895" s="200"/>
      <c r="S895" s="200"/>
      <c r="T895" s="201"/>
      <c r="AT895" s="202" t="s">
        <v>146</v>
      </c>
      <c r="AU895" s="202" t="s">
        <v>92</v>
      </c>
      <c r="AV895" s="13" t="s">
        <v>92</v>
      </c>
      <c r="AW895" s="13" t="s">
        <v>42</v>
      </c>
      <c r="AX895" s="13" t="s">
        <v>82</v>
      </c>
      <c r="AY895" s="202" t="s">
        <v>135</v>
      </c>
    </row>
    <row r="896" spans="1:65" s="13" customFormat="1" ht="11.25">
      <c r="B896" s="191"/>
      <c r="C896" s="192"/>
      <c r="D896" s="193" t="s">
        <v>146</v>
      </c>
      <c r="E896" s="194" t="s">
        <v>44</v>
      </c>
      <c r="F896" s="195" t="s">
        <v>1081</v>
      </c>
      <c r="G896" s="192"/>
      <c r="H896" s="196">
        <v>1</v>
      </c>
      <c r="I896" s="197"/>
      <c r="J896" s="192"/>
      <c r="K896" s="192"/>
      <c r="L896" s="198"/>
      <c r="M896" s="199"/>
      <c r="N896" s="200"/>
      <c r="O896" s="200"/>
      <c r="P896" s="200"/>
      <c r="Q896" s="200"/>
      <c r="R896" s="200"/>
      <c r="S896" s="200"/>
      <c r="T896" s="201"/>
      <c r="AT896" s="202" t="s">
        <v>146</v>
      </c>
      <c r="AU896" s="202" t="s">
        <v>92</v>
      </c>
      <c r="AV896" s="13" t="s">
        <v>92</v>
      </c>
      <c r="AW896" s="13" t="s">
        <v>42</v>
      </c>
      <c r="AX896" s="13" t="s">
        <v>82</v>
      </c>
      <c r="AY896" s="202" t="s">
        <v>135</v>
      </c>
    </row>
    <row r="897" spans="1:65" s="13" customFormat="1" ht="11.25">
      <c r="B897" s="191"/>
      <c r="C897" s="192"/>
      <c r="D897" s="193" t="s">
        <v>146</v>
      </c>
      <c r="E897" s="194" t="s">
        <v>44</v>
      </c>
      <c r="F897" s="195" t="s">
        <v>1082</v>
      </c>
      <c r="G897" s="192"/>
      <c r="H897" s="196">
        <v>1</v>
      </c>
      <c r="I897" s="197"/>
      <c r="J897" s="192"/>
      <c r="K897" s="192"/>
      <c r="L897" s="198"/>
      <c r="M897" s="199"/>
      <c r="N897" s="200"/>
      <c r="O897" s="200"/>
      <c r="P897" s="200"/>
      <c r="Q897" s="200"/>
      <c r="R897" s="200"/>
      <c r="S897" s="200"/>
      <c r="T897" s="201"/>
      <c r="AT897" s="202" t="s">
        <v>146</v>
      </c>
      <c r="AU897" s="202" t="s">
        <v>92</v>
      </c>
      <c r="AV897" s="13" t="s">
        <v>92</v>
      </c>
      <c r="AW897" s="13" t="s">
        <v>42</v>
      </c>
      <c r="AX897" s="13" t="s">
        <v>82</v>
      </c>
      <c r="AY897" s="202" t="s">
        <v>135</v>
      </c>
    </row>
    <row r="898" spans="1:65" s="13" customFormat="1" ht="11.25">
      <c r="B898" s="191"/>
      <c r="C898" s="192"/>
      <c r="D898" s="193" t="s">
        <v>146</v>
      </c>
      <c r="E898" s="194" t="s">
        <v>44</v>
      </c>
      <c r="F898" s="195" t="s">
        <v>1083</v>
      </c>
      <c r="G898" s="192"/>
      <c r="H898" s="196">
        <v>2</v>
      </c>
      <c r="I898" s="197"/>
      <c r="J898" s="192"/>
      <c r="K898" s="192"/>
      <c r="L898" s="198"/>
      <c r="M898" s="199"/>
      <c r="N898" s="200"/>
      <c r="O898" s="200"/>
      <c r="P898" s="200"/>
      <c r="Q898" s="200"/>
      <c r="R898" s="200"/>
      <c r="S898" s="200"/>
      <c r="T898" s="201"/>
      <c r="AT898" s="202" t="s">
        <v>146</v>
      </c>
      <c r="AU898" s="202" t="s">
        <v>92</v>
      </c>
      <c r="AV898" s="13" t="s">
        <v>92</v>
      </c>
      <c r="AW898" s="13" t="s">
        <v>42</v>
      </c>
      <c r="AX898" s="13" t="s">
        <v>82</v>
      </c>
      <c r="AY898" s="202" t="s">
        <v>135</v>
      </c>
    </row>
    <row r="899" spans="1:65" s="13" customFormat="1" ht="11.25">
      <c r="B899" s="191"/>
      <c r="C899" s="192"/>
      <c r="D899" s="193" t="s">
        <v>146</v>
      </c>
      <c r="E899" s="194" t="s">
        <v>44</v>
      </c>
      <c r="F899" s="195" t="s">
        <v>1084</v>
      </c>
      <c r="G899" s="192"/>
      <c r="H899" s="196">
        <v>1</v>
      </c>
      <c r="I899" s="197"/>
      <c r="J899" s="192"/>
      <c r="K899" s="192"/>
      <c r="L899" s="198"/>
      <c r="M899" s="199"/>
      <c r="N899" s="200"/>
      <c r="O899" s="200"/>
      <c r="P899" s="200"/>
      <c r="Q899" s="200"/>
      <c r="R899" s="200"/>
      <c r="S899" s="200"/>
      <c r="T899" s="201"/>
      <c r="AT899" s="202" t="s">
        <v>146</v>
      </c>
      <c r="AU899" s="202" t="s">
        <v>92</v>
      </c>
      <c r="AV899" s="13" t="s">
        <v>92</v>
      </c>
      <c r="AW899" s="13" t="s">
        <v>42</v>
      </c>
      <c r="AX899" s="13" t="s">
        <v>82</v>
      </c>
      <c r="AY899" s="202" t="s">
        <v>135</v>
      </c>
    </row>
    <row r="900" spans="1:65" s="13" customFormat="1" ht="11.25">
      <c r="B900" s="191"/>
      <c r="C900" s="192"/>
      <c r="D900" s="193" t="s">
        <v>146</v>
      </c>
      <c r="E900" s="194" t="s">
        <v>44</v>
      </c>
      <c r="F900" s="195" t="s">
        <v>811</v>
      </c>
      <c r="G900" s="192"/>
      <c r="H900" s="196">
        <v>1</v>
      </c>
      <c r="I900" s="197"/>
      <c r="J900" s="192"/>
      <c r="K900" s="192"/>
      <c r="L900" s="198"/>
      <c r="M900" s="199"/>
      <c r="N900" s="200"/>
      <c r="O900" s="200"/>
      <c r="P900" s="200"/>
      <c r="Q900" s="200"/>
      <c r="R900" s="200"/>
      <c r="S900" s="200"/>
      <c r="T900" s="201"/>
      <c r="AT900" s="202" t="s">
        <v>146</v>
      </c>
      <c r="AU900" s="202" t="s">
        <v>92</v>
      </c>
      <c r="AV900" s="13" t="s">
        <v>92</v>
      </c>
      <c r="AW900" s="13" t="s">
        <v>42</v>
      </c>
      <c r="AX900" s="13" t="s">
        <v>82</v>
      </c>
      <c r="AY900" s="202" t="s">
        <v>135</v>
      </c>
    </row>
    <row r="901" spans="1:65" s="13" customFormat="1" ht="11.25">
      <c r="B901" s="191"/>
      <c r="C901" s="192"/>
      <c r="D901" s="193" t="s">
        <v>146</v>
      </c>
      <c r="E901" s="194" t="s">
        <v>44</v>
      </c>
      <c r="F901" s="195" t="s">
        <v>810</v>
      </c>
      <c r="G901" s="192"/>
      <c r="H901" s="196">
        <v>2</v>
      </c>
      <c r="I901" s="197"/>
      <c r="J901" s="192"/>
      <c r="K901" s="192"/>
      <c r="L901" s="198"/>
      <c r="M901" s="199"/>
      <c r="N901" s="200"/>
      <c r="O901" s="200"/>
      <c r="P901" s="200"/>
      <c r="Q901" s="200"/>
      <c r="R901" s="200"/>
      <c r="S901" s="200"/>
      <c r="T901" s="201"/>
      <c r="AT901" s="202" t="s">
        <v>146</v>
      </c>
      <c r="AU901" s="202" t="s">
        <v>92</v>
      </c>
      <c r="AV901" s="13" t="s">
        <v>92</v>
      </c>
      <c r="AW901" s="13" t="s">
        <v>42</v>
      </c>
      <c r="AX901" s="13" t="s">
        <v>82</v>
      </c>
      <c r="AY901" s="202" t="s">
        <v>135</v>
      </c>
    </row>
    <row r="902" spans="1:65" s="14" customFormat="1" ht="11.25">
      <c r="B902" s="203"/>
      <c r="C902" s="204"/>
      <c r="D902" s="193" t="s">
        <v>146</v>
      </c>
      <c r="E902" s="205" t="s">
        <v>44</v>
      </c>
      <c r="F902" s="206" t="s">
        <v>159</v>
      </c>
      <c r="G902" s="204"/>
      <c r="H902" s="207">
        <v>27</v>
      </c>
      <c r="I902" s="208"/>
      <c r="J902" s="204"/>
      <c r="K902" s="204"/>
      <c r="L902" s="209"/>
      <c r="M902" s="210"/>
      <c r="N902" s="211"/>
      <c r="O902" s="211"/>
      <c r="P902" s="211"/>
      <c r="Q902" s="211"/>
      <c r="R902" s="211"/>
      <c r="S902" s="211"/>
      <c r="T902" s="212"/>
      <c r="AT902" s="213" t="s">
        <v>146</v>
      </c>
      <c r="AU902" s="213" t="s">
        <v>92</v>
      </c>
      <c r="AV902" s="14" t="s">
        <v>142</v>
      </c>
      <c r="AW902" s="14" t="s">
        <v>42</v>
      </c>
      <c r="AX902" s="14" t="s">
        <v>90</v>
      </c>
      <c r="AY902" s="213" t="s">
        <v>135</v>
      </c>
    </row>
    <row r="903" spans="1:65" s="2" customFormat="1" ht="24.2" customHeight="1">
      <c r="A903" s="36"/>
      <c r="B903" s="37"/>
      <c r="C903" s="224" t="s">
        <v>1085</v>
      </c>
      <c r="D903" s="224" t="s">
        <v>381</v>
      </c>
      <c r="E903" s="225" t="s">
        <v>1086</v>
      </c>
      <c r="F903" s="226" t="s">
        <v>1087</v>
      </c>
      <c r="G903" s="227" t="s">
        <v>141</v>
      </c>
      <c r="H903" s="228">
        <v>27</v>
      </c>
      <c r="I903" s="229"/>
      <c r="J903" s="230">
        <f>ROUND(I903*H903,2)</f>
        <v>0</v>
      </c>
      <c r="K903" s="231"/>
      <c r="L903" s="232"/>
      <c r="M903" s="233" t="s">
        <v>44</v>
      </c>
      <c r="N903" s="234" t="s">
        <v>53</v>
      </c>
      <c r="O903" s="66"/>
      <c r="P903" s="182">
        <f>O903*H903</f>
        <v>0</v>
      </c>
      <c r="Q903" s="182">
        <v>6.1999999999999998E-3</v>
      </c>
      <c r="R903" s="182">
        <f>Q903*H903</f>
        <v>0.16739999999999999</v>
      </c>
      <c r="S903" s="182">
        <v>0</v>
      </c>
      <c r="T903" s="183">
        <f>S903*H903</f>
        <v>0</v>
      </c>
      <c r="U903" s="36"/>
      <c r="V903" s="36"/>
      <c r="W903" s="36"/>
      <c r="X903" s="36"/>
      <c r="Y903" s="36"/>
      <c r="Z903" s="36"/>
      <c r="AA903" s="36"/>
      <c r="AB903" s="36"/>
      <c r="AC903" s="36"/>
      <c r="AD903" s="36"/>
      <c r="AE903" s="36"/>
      <c r="AR903" s="184" t="s">
        <v>519</v>
      </c>
      <c r="AT903" s="184" t="s">
        <v>381</v>
      </c>
      <c r="AU903" s="184" t="s">
        <v>92</v>
      </c>
      <c r="AY903" s="18" t="s">
        <v>135</v>
      </c>
      <c r="BE903" s="185">
        <f>IF(N903="základní",J903,0)</f>
        <v>0</v>
      </c>
      <c r="BF903" s="185">
        <f>IF(N903="snížená",J903,0)</f>
        <v>0</v>
      </c>
      <c r="BG903" s="185">
        <f>IF(N903="zákl. přenesená",J903,0)</f>
        <v>0</v>
      </c>
      <c r="BH903" s="185">
        <f>IF(N903="sníž. přenesená",J903,0)</f>
        <v>0</v>
      </c>
      <c r="BI903" s="185">
        <f>IF(N903="nulová",J903,0)</f>
        <v>0</v>
      </c>
      <c r="BJ903" s="18" t="s">
        <v>90</v>
      </c>
      <c r="BK903" s="185">
        <f>ROUND(I903*H903,2)</f>
        <v>0</v>
      </c>
      <c r="BL903" s="18" t="s">
        <v>346</v>
      </c>
      <c r="BM903" s="184" t="s">
        <v>1088</v>
      </c>
    </row>
    <row r="904" spans="1:65" s="2" customFormat="1" ht="11.25">
      <c r="A904" s="36"/>
      <c r="B904" s="37"/>
      <c r="C904" s="38"/>
      <c r="D904" s="186" t="s">
        <v>144</v>
      </c>
      <c r="E904" s="38"/>
      <c r="F904" s="187" t="s">
        <v>1089</v>
      </c>
      <c r="G904" s="38"/>
      <c r="H904" s="38"/>
      <c r="I904" s="188"/>
      <c r="J904" s="38"/>
      <c r="K904" s="38"/>
      <c r="L904" s="41"/>
      <c r="M904" s="189"/>
      <c r="N904" s="190"/>
      <c r="O904" s="66"/>
      <c r="P904" s="66"/>
      <c r="Q904" s="66"/>
      <c r="R904" s="66"/>
      <c r="S904" s="66"/>
      <c r="T904" s="67"/>
      <c r="U904" s="36"/>
      <c r="V904" s="36"/>
      <c r="W904" s="36"/>
      <c r="X904" s="36"/>
      <c r="Y904" s="36"/>
      <c r="Z904" s="36"/>
      <c r="AA904" s="36"/>
      <c r="AB904" s="36"/>
      <c r="AC904" s="36"/>
      <c r="AD904" s="36"/>
      <c r="AE904" s="36"/>
      <c r="AT904" s="18" t="s">
        <v>144</v>
      </c>
      <c r="AU904" s="18" t="s">
        <v>92</v>
      </c>
    </row>
    <row r="905" spans="1:65" s="2" customFormat="1" ht="37.9" customHeight="1">
      <c r="A905" s="36"/>
      <c r="B905" s="37"/>
      <c r="C905" s="172" t="s">
        <v>1090</v>
      </c>
      <c r="D905" s="172" t="s">
        <v>138</v>
      </c>
      <c r="E905" s="173" t="s">
        <v>1091</v>
      </c>
      <c r="F905" s="174" t="s">
        <v>1092</v>
      </c>
      <c r="G905" s="175" t="s">
        <v>168</v>
      </c>
      <c r="H905" s="176">
        <v>56.64</v>
      </c>
      <c r="I905" s="177"/>
      <c r="J905" s="178">
        <f>ROUND(I905*H905,2)</f>
        <v>0</v>
      </c>
      <c r="K905" s="179"/>
      <c r="L905" s="41"/>
      <c r="M905" s="180" t="s">
        <v>44</v>
      </c>
      <c r="N905" s="181" t="s">
        <v>53</v>
      </c>
      <c r="O905" s="66"/>
      <c r="P905" s="182">
        <f>O905*H905</f>
        <v>0</v>
      </c>
      <c r="Q905" s="182">
        <v>3.1600000000000003E-2</v>
      </c>
      <c r="R905" s="182">
        <f>Q905*H905</f>
        <v>1.7898240000000003</v>
      </c>
      <c r="S905" s="182">
        <v>0</v>
      </c>
      <c r="T905" s="183">
        <f>S905*H905</f>
        <v>0</v>
      </c>
      <c r="U905" s="36"/>
      <c r="V905" s="36"/>
      <c r="W905" s="36"/>
      <c r="X905" s="36"/>
      <c r="Y905" s="36"/>
      <c r="Z905" s="36"/>
      <c r="AA905" s="36"/>
      <c r="AB905" s="36"/>
      <c r="AC905" s="36"/>
      <c r="AD905" s="36"/>
      <c r="AE905" s="36"/>
      <c r="AR905" s="184" t="s">
        <v>346</v>
      </c>
      <c r="AT905" s="184" t="s">
        <v>138</v>
      </c>
      <c r="AU905" s="184" t="s">
        <v>92</v>
      </c>
      <c r="AY905" s="18" t="s">
        <v>135</v>
      </c>
      <c r="BE905" s="185">
        <f>IF(N905="základní",J905,0)</f>
        <v>0</v>
      </c>
      <c r="BF905" s="185">
        <f>IF(N905="snížená",J905,0)</f>
        <v>0</v>
      </c>
      <c r="BG905" s="185">
        <f>IF(N905="zákl. přenesená",J905,0)</f>
        <v>0</v>
      </c>
      <c r="BH905" s="185">
        <f>IF(N905="sníž. přenesená",J905,0)</f>
        <v>0</v>
      </c>
      <c r="BI905" s="185">
        <f>IF(N905="nulová",J905,0)</f>
        <v>0</v>
      </c>
      <c r="BJ905" s="18" t="s">
        <v>90</v>
      </c>
      <c r="BK905" s="185">
        <f>ROUND(I905*H905,2)</f>
        <v>0</v>
      </c>
      <c r="BL905" s="18" t="s">
        <v>346</v>
      </c>
      <c r="BM905" s="184" t="s">
        <v>1093</v>
      </c>
    </row>
    <row r="906" spans="1:65" s="2" customFormat="1" ht="11.25">
      <c r="A906" s="36"/>
      <c r="B906" s="37"/>
      <c r="C906" s="38"/>
      <c r="D906" s="186" t="s">
        <v>144</v>
      </c>
      <c r="E906" s="38"/>
      <c r="F906" s="187" t="s">
        <v>1094</v>
      </c>
      <c r="G906" s="38"/>
      <c r="H906" s="38"/>
      <c r="I906" s="188"/>
      <c r="J906" s="38"/>
      <c r="K906" s="38"/>
      <c r="L906" s="41"/>
      <c r="M906" s="189"/>
      <c r="N906" s="190"/>
      <c r="O906" s="66"/>
      <c r="P906" s="66"/>
      <c r="Q906" s="66"/>
      <c r="R906" s="66"/>
      <c r="S906" s="66"/>
      <c r="T906" s="67"/>
      <c r="U906" s="36"/>
      <c r="V906" s="36"/>
      <c r="W906" s="36"/>
      <c r="X906" s="36"/>
      <c r="Y906" s="36"/>
      <c r="Z906" s="36"/>
      <c r="AA906" s="36"/>
      <c r="AB906" s="36"/>
      <c r="AC906" s="36"/>
      <c r="AD906" s="36"/>
      <c r="AE906" s="36"/>
      <c r="AT906" s="18" t="s">
        <v>144</v>
      </c>
      <c r="AU906" s="18" t="s">
        <v>92</v>
      </c>
    </row>
    <row r="907" spans="1:65" s="15" customFormat="1" ht="11.25">
      <c r="B907" s="214"/>
      <c r="C907" s="215"/>
      <c r="D907" s="193" t="s">
        <v>146</v>
      </c>
      <c r="E907" s="216" t="s">
        <v>44</v>
      </c>
      <c r="F907" s="217" t="s">
        <v>1095</v>
      </c>
      <c r="G907" s="215"/>
      <c r="H907" s="216" t="s">
        <v>44</v>
      </c>
      <c r="I907" s="218"/>
      <c r="J907" s="215"/>
      <c r="K907" s="215"/>
      <c r="L907" s="219"/>
      <c r="M907" s="220"/>
      <c r="N907" s="221"/>
      <c r="O907" s="221"/>
      <c r="P907" s="221"/>
      <c r="Q907" s="221"/>
      <c r="R907" s="221"/>
      <c r="S907" s="221"/>
      <c r="T907" s="222"/>
      <c r="AT907" s="223" t="s">
        <v>146</v>
      </c>
      <c r="AU907" s="223" t="s">
        <v>92</v>
      </c>
      <c r="AV907" s="15" t="s">
        <v>90</v>
      </c>
      <c r="AW907" s="15" t="s">
        <v>42</v>
      </c>
      <c r="AX907" s="15" t="s">
        <v>82</v>
      </c>
      <c r="AY907" s="223" t="s">
        <v>135</v>
      </c>
    </row>
    <row r="908" spans="1:65" s="13" customFormat="1" ht="11.25">
      <c r="B908" s="191"/>
      <c r="C908" s="192"/>
      <c r="D908" s="193" t="s">
        <v>146</v>
      </c>
      <c r="E908" s="194" t="s">
        <v>44</v>
      </c>
      <c r="F908" s="195" t="s">
        <v>1096</v>
      </c>
      <c r="G908" s="192"/>
      <c r="H908" s="196">
        <v>31.68</v>
      </c>
      <c r="I908" s="197"/>
      <c r="J908" s="192"/>
      <c r="K908" s="192"/>
      <c r="L908" s="198"/>
      <c r="M908" s="199"/>
      <c r="N908" s="200"/>
      <c r="O908" s="200"/>
      <c r="P908" s="200"/>
      <c r="Q908" s="200"/>
      <c r="R908" s="200"/>
      <c r="S908" s="200"/>
      <c r="T908" s="201"/>
      <c r="AT908" s="202" t="s">
        <v>146</v>
      </c>
      <c r="AU908" s="202" t="s">
        <v>92</v>
      </c>
      <c r="AV908" s="13" t="s">
        <v>92</v>
      </c>
      <c r="AW908" s="13" t="s">
        <v>42</v>
      </c>
      <c r="AX908" s="13" t="s">
        <v>82</v>
      </c>
      <c r="AY908" s="202" t="s">
        <v>135</v>
      </c>
    </row>
    <row r="909" spans="1:65" s="15" customFormat="1" ht="11.25">
      <c r="B909" s="214"/>
      <c r="C909" s="215"/>
      <c r="D909" s="193" t="s">
        <v>146</v>
      </c>
      <c r="E909" s="216" t="s">
        <v>44</v>
      </c>
      <c r="F909" s="217" t="s">
        <v>1097</v>
      </c>
      <c r="G909" s="215"/>
      <c r="H909" s="216" t="s">
        <v>44</v>
      </c>
      <c r="I909" s="218"/>
      <c r="J909" s="215"/>
      <c r="K909" s="215"/>
      <c r="L909" s="219"/>
      <c r="M909" s="220"/>
      <c r="N909" s="221"/>
      <c r="O909" s="221"/>
      <c r="P909" s="221"/>
      <c r="Q909" s="221"/>
      <c r="R909" s="221"/>
      <c r="S909" s="221"/>
      <c r="T909" s="222"/>
      <c r="AT909" s="223" t="s">
        <v>146</v>
      </c>
      <c r="AU909" s="223" t="s">
        <v>92</v>
      </c>
      <c r="AV909" s="15" t="s">
        <v>90</v>
      </c>
      <c r="AW909" s="15" t="s">
        <v>42</v>
      </c>
      <c r="AX909" s="15" t="s">
        <v>82</v>
      </c>
      <c r="AY909" s="223" t="s">
        <v>135</v>
      </c>
    </row>
    <row r="910" spans="1:65" s="13" customFormat="1" ht="11.25">
      <c r="B910" s="191"/>
      <c r="C910" s="192"/>
      <c r="D910" s="193" t="s">
        <v>146</v>
      </c>
      <c r="E910" s="194" t="s">
        <v>44</v>
      </c>
      <c r="F910" s="195" t="s">
        <v>1098</v>
      </c>
      <c r="G910" s="192"/>
      <c r="H910" s="196">
        <v>9.1199999999999992</v>
      </c>
      <c r="I910" s="197"/>
      <c r="J910" s="192"/>
      <c r="K910" s="192"/>
      <c r="L910" s="198"/>
      <c r="M910" s="199"/>
      <c r="N910" s="200"/>
      <c r="O910" s="200"/>
      <c r="P910" s="200"/>
      <c r="Q910" s="200"/>
      <c r="R910" s="200"/>
      <c r="S910" s="200"/>
      <c r="T910" s="201"/>
      <c r="AT910" s="202" t="s">
        <v>146</v>
      </c>
      <c r="AU910" s="202" t="s">
        <v>92</v>
      </c>
      <c r="AV910" s="13" t="s">
        <v>92</v>
      </c>
      <c r="AW910" s="13" t="s">
        <v>42</v>
      </c>
      <c r="AX910" s="13" t="s">
        <v>82</v>
      </c>
      <c r="AY910" s="202" t="s">
        <v>135</v>
      </c>
    </row>
    <row r="911" spans="1:65" s="15" customFormat="1" ht="11.25">
      <c r="B911" s="214"/>
      <c r="C911" s="215"/>
      <c r="D911" s="193" t="s">
        <v>146</v>
      </c>
      <c r="E911" s="216" t="s">
        <v>44</v>
      </c>
      <c r="F911" s="217" t="s">
        <v>1099</v>
      </c>
      <c r="G911" s="215"/>
      <c r="H911" s="216" t="s">
        <v>44</v>
      </c>
      <c r="I911" s="218"/>
      <c r="J911" s="215"/>
      <c r="K911" s="215"/>
      <c r="L911" s="219"/>
      <c r="M911" s="220"/>
      <c r="N911" s="221"/>
      <c r="O911" s="221"/>
      <c r="P911" s="221"/>
      <c r="Q911" s="221"/>
      <c r="R911" s="221"/>
      <c r="S911" s="221"/>
      <c r="T911" s="222"/>
      <c r="AT911" s="223" t="s">
        <v>146</v>
      </c>
      <c r="AU911" s="223" t="s">
        <v>92</v>
      </c>
      <c r="AV911" s="15" t="s">
        <v>90</v>
      </c>
      <c r="AW911" s="15" t="s">
        <v>42</v>
      </c>
      <c r="AX911" s="15" t="s">
        <v>82</v>
      </c>
      <c r="AY911" s="223" t="s">
        <v>135</v>
      </c>
    </row>
    <row r="912" spans="1:65" s="13" customFormat="1" ht="11.25">
      <c r="B912" s="191"/>
      <c r="C912" s="192"/>
      <c r="D912" s="193" t="s">
        <v>146</v>
      </c>
      <c r="E912" s="194" t="s">
        <v>44</v>
      </c>
      <c r="F912" s="195" t="s">
        <v>1100</v>
      </c>
      <c r="G912" s="192"/>
      <c r="H912" s="196">
        <v>15.84</v>
      </c>
      <c r="I912" s="197"/>
      <c r="J912" s="192"/>
      <c r="K912" s="192"/>
      <c r="L912" s="198"/>
      <c r="M912" s="199"/>
      <c r="N912" s="200"/>
      <c r="O912" s="200"/>
      <c r="P912" s="200"/>
      <c r="Q912" s="200"/>
      <c r="R912" s="200"/>
      <c r="S912" s="200"/>
      <c r="T912" s="201"/>
      <c r="AT912" s="202" t="s">
        <v>146</v>
      </c>
      <c r="AU912" s="202" t="s">
        <v>92</v>
      </c>
      <c r="AV912" s="13" t="s">
        <v>92</v>
      </c>
      <c r="AW912" s="13" t="s">
        <v>42</v>
      </c>
      <c r="AX912" s="13" t="s">
        <v>82</v>
      </c>
      <c r="AY912" s="202" t="s">
        <v>135</v>
      </c>
    </row>
    <row r="913" spans="1:65" s="14" customFormat="1" ht="11.25">
      <c r="B913" s="203"/>
      <c r="C913" s="204"/>
      <c r="D913" s="193" t="s">
        <v>146</v>
      </c>
      <c r="E913" s="205" t="s">
        <v>44</v>
      </c>
      <c r="F913" s="206" t="s">
        <v>159</v>
      </c>
      <c r="G913" s="204"/>
      <c r="H913" s="207">
        <v>56.64</v>
      </c>
      <c r="I913" s="208"/>
      <c r="J913" s="204"/>
      <c r="K913" s="204"/>
      <c r="L913" s="209"/>
      <c r="M913" s="210"/>
      <c r="N913" s="211"/>
      <c r="O913" s="211"/>
      <c r="P913" s="211"/>
      <c r="Q913" s="211"/>
      <c r="R913" s="211"/>
      <c r="S913" s="211"/>
      <c r="T913" s="212"/>
      <c r="AT913" s="213" t="s">
        <v>146</v>
      </c>
      <c r="AU913" s="213" t="s">
        <v>92</v>
      </c>
      <c r="AV913" s="14" t="s">
        <v>142</v>
      </c>
      <c r="AW913" s="14" t="s">
        <v>42</v>
      </c>
      <c r="AX913" s="14" t="s">
        <v>90</v>
      </c>
      <c r="AY913" s="213" t="s">
        <v>135</v>
      </c>
    </row>
    <row r="914" spans="1:65" s="2" customFormat="1" ht="24.2" customHeight="1">
      <c r="A914" s="36"/>
      <c r="B914" s="37"/>
      <c r="C914" s="172" t="s">
        <v>1101</v>
      </c>
      <c r="D914" s="172" t="s">
        <v>138</v>
      </c>
      <c r="E914" s="173" t="s">
        <v>1102</v>
      </c>
      <c r="F914" s="174" t="s">
        <v>1103</v>
      </c>
      <c r="G914" s="175" t="s">
        <v>371</v>
      </c>
      <c r="H914" s="176">
        <v>13.518000000000001</v>
      </c>
      <c r="I914" s="177"/>
      <c r="J914" s="178">
        <f>ROUND(I914*H914,2)</f>
        <v>0</v>
      </c>
      <c r="K914" s="179"/>
      <c r="L914" s="41"/>
      <c r="M914" s="180" t="s">
        <v>44</v>
      </c>
      <c r="N914" s="181" t="s">
        <v>53</v>
      </c>
      <c r="O914" s="66"/>
      <c r="P914" s="182">
        <f>O914*H914</f>
        <v>0</v>
      </c>
      <c r="Q914" s="182">
        <v>0</v>
      </c>
      <c r="R914" s="182">
        <f>Q914*H914</f>
        <v>0</v>
      </c>
      <c r="S914" s="182">
        <v>0</v>
      </c>
      <c r="T914" s="183">
        <f>S914*H914</f>
        <v>0</v>
      </c>
      <c r="U914" s="36"/>
      <c r="V914" s="36"/>
      <c r="W914" s="36"/>
      <c r="X914" s="36"/>
      <c r="Y914" s="36"/>
      <c r="Z914" s="36"/>
      <c r="AA914" s="36"/>
      <c r="AB914" s="36"/>
      <c r="AC914" s="36"/>
      <c r="AD914" s="36"/>
      <c r="AE914" s="36"/>
      <c r="AR914" s="184" t="s">
        <v>346</v>
      </c>
      <c r="AT914" s="184" t="s">
        <v>138</v>
      </c>
      <c r="AU914" s="184" t="s">
        <v>92</v>
      </c>
      <c r="AY914" s="18" t="s">
        <v>135</v>
      </c>
      <c r="BE914" s="185">
        <f>IF(N914="základní",J914,0)</f>
        <v>0</v>
      </c>
      <c r="BF914" s="185">
        <f>IF(N914="snížená",J914,0)</f>
        <v>0</v>
      </c>
      <c r="BG914" s="185">
        <f>IF(N914="zákl. přenesená",J914,0)</f>
        <v>0</v>
      </c>
      <c r="BH914" s="185">
        <f>IF(N914="sníž. přenesená",J914,0)</f>
        <v>0</v>
      </c>
      <c r="BI914" s="185">
        <f>IF(N914="nulová",J914,0)</f>
        <v>0</v>
      </c>
      <c r="BJ914" s="18" t="s">
        <v>90</v>
      </c>
      <c r="BK914" s="185">
        <f>ROUND(I914*H914,2)</f>
        <v>0</v>
      </c>
      <c r="BL914" s="18" t="s">
        <v>346</v>
      </c>
      <c r="BM914" s="184" t="s">
        <v>1104</v>
      </c>
    </row>
    <row r="915" spans="1:65" s="2" customFormat="1" ht="11.25">
      <c r="A915" s="36"/>
      <c r="B915" s="37"/>
      <c r="C915" s="38"/>
      <c r="D915" s="186" t="s">
        <v>144</v>
      </c>
      <c r="E915" s="38"/>
      <c r="F915" s="187" t="s">
        <v>1105</v>
      </c>
      <c r="G915" s="38"/>
      <c r="H915" s="38"/>
      <c r="I915" s="188"/>
      <c r="J915" s="38"/>
      <c r="K915" s="38"/>
      <c r="L915" s="41"/>
      <c r="M915" s="189"/>
      <c r="N915" s="190"/>
      <c r="O915" s="66"/>
      <c r="P915" s="66"/>
      <c r="Q915" s="66"/>
      <c r="R915" s="66"/>
      <c r="S915" s="66"/>
      <c r="T915" s="67"/>
      <c r="U915" s="36"/>
      <c r="V915" s="36"/>
      <c r="W915" s="36"/>
      <c r="X915" s="36"/>
      <c r="Y915" s="36"/>
      <c r="Z915" s="36"/>
      <c r="AA915" s="36"/>
      <c r="AB915" s="36"/>
      <c r="AC915" s="36"/>
      <c r="AD915" s="36"/>
      <c r="AE915" s="36"/>
      <c r="AT915" s="18" t="s">
        <v>144</v>
      </c>
      <c r="AU915" s="18" t="s">
        <v>92</v>
      </c>
    </row>
    <row r="916" spans="1:65" s="2" customFormat="1" ht="24.2" customHeight="1">
      <c r="A916" s="36"/>
      <c r="B916" s="37"/>
      <c r="C916" s="172" t="s">
        <v>1106</v>
      </c>
      <c r="D916" s="172" t="s">
        <v>138</v>
      </c>
      <c r="E916" s="173" t="s">
        <v>1107</v>
      </c>
      <c r="F916" s="174" t="s">
        <v>1108</v>
      </c>
      <c r="G916" s="175" t="s">
        <v>371</v>
      </c>
      <c r="H916" s="176">
        <v>13.518000000000001</v>
      </c>
      <c r="I916" s="177"/>
      <c r="J916" s="178">
        <f>ROUND(I916*H916,2)</f>
        <v>0</v>
      </c>
      <c r="K916" s="179"/>
      <c r="L916" s="41"/>
      <c r="M916" s="180" t="s">
        <v>44</v>
      </c>
      <c r="N916" s="181" t="s">
        <v>53</v>
      </c>
      <c r="O916" s="66"/>
      <c r="P916" s="182">
        <f>O916*H916</f>
        <v>0</v>
      </c>
      <c r="Q916" s="182">
        <v>0</v>
      </c>
      <c r="R916" s="182">
        <f>Q916*H916</f>
        <v>0</v>
      </c>
      <c r="S916" s="182">
        <v>0</v>
      </c>
      <c r="T916" s="183">
        <f>S916*H916</f>
        <v>0</v>
      </c>
      <c r="U916" s="36"/>
      <c r="V916" s="36"/>
      <c r="W916" s="36"/>
      <c r="X916" s="36"/>
      <c r="Y916" s="36"/>
      <c r="Z916" s="36"/>
      <c r="AA916" s="36"/>
      <c r="AB916" s="36"/>
      <c r="AC916" s="36"/>
      <c r="AD916" s="36"/>
      <c r="AE916" s="36"/>
      <c r="AR916" s="184" t="s">
        <v>346</v>
      </c>
      <c r="AT916" s="184" t="s">
        <v>138</v>
      </c>
      <c r="AU916" s="184" t="s">
        <v>92</v>
      </c>
      <c r="AY916" s="18" t="s">
        <v>135</v>
      </c>
      <c r="BE916" s="185">
        <f>IF(N916="základní",J916,0)</f>
        <v>0</v>
      </c>
      <c r="BF916" s="185">
        <f>IF(N916="snížená",J916,0)</f>
        <v>0</v>
      </c>
      <c r="BG916" s="185">
        <f>IF(N916="zákl. přenesená",J916,0)</f>
        <v>0</v>
      </c>
      <c r="BH916" s="185">
        <f>IF(N916="sníž. přenesená",J916,0)</f>
        <v>0</v>
      </c>
      <c r="BI916" s="185">
        <f>IF(N916="nulová",J916,0)</f>
        <v>0</v>
      </c>
      <c r="BJ916" s="18" t="s">
        <v>90</v>
      </c>
      <c r="BK916" s="185">
        <f>ROUND(I916*H916,2)</f>
        <v>0</v>
      </c>
      <c r="BL916" s="18" t="s">
        <v>346</v>
      </c>
      <c r="BM916" s="184" t="s">
        <v>1109</v>
      </c>
    </row>
    <row r="917" spans="1:65" s="2" customFormat="1" ht="11.25">
      <c r="A917" s="36"/>
      <c r="B917" s="37"/>
      <c r="C917" s="38"/>
      <c r="D917" s="186" t="s">
        <v>144</v>
      </c>
      <c r="E917" s="38"/>
      <c r="F917" s="187" t="s">
        <v>1110</v>
      </c>
      <c r="G917" s="38"/>
      <c r="H917" s="38"/>
      <c r="I917" s="188"/>
      <c r="J917" s="38"/>
      <c r="K917" s="38"/>
      <c r="L917" s="41"/>
      <c r="M917" s="189"/>
      <c r="N917" s="190"/>
      <c r="O917" s="66"/>
      <c r="P917" s="66"/>
      <c r="Q917" s="66"/>
      <c r="R917" s="66"/>
      <c r="S917" s="66"/>
      <c r="T917" s="67"/>
      <c r="U917" s="36"/>
      <c r="V917" s="36"/>
      <c r="W917" s="36"/>
      <c r="X917" s="36"/>
      <c r="Y917" s="36"/>
      <c r="Z917" s="36"/>
      <c r="AA917" s="36"/>
      <c r="AB917" s="36"/>
      <c r="AC917" s="36"/>
      <c r="AD917" s="36"/>
      <c r="AE917" s="36"/>
      <c r="AT917" s="18" t="s">
        <v>144</v>
      </c>
      <c r="AU917" s="18" t="s">
        <v>92</v>
      </c>
    </row>
    <row r="918" spans="1:65" s="12" customFormat="1" ht="22.9" customHeight="1">
      <c r="B918" s="156"/>
      <c r="C918" s="157"/>
      <c r="D918" s="158" t="s">
        <v>81</v>
      </c>
      <c r="E918" s="170" t="s">
        <v>1111</v>
      </c>
      <c r="F918" s="170" t="s">
        <v>1112</v>
      </c>
      <c r="G918" s="157"/>
      <c r="H918" s="157"/>
      <c r="I918" s="160"/>
      <c r="J918" s="171">
        <f>BK918</f>
        <v>0</v>
      </c>
      <c r="K918" s="157"/>
      <c r="L918" s="162"/>
      <c r="M918" s="163"/>
      <c r="N918" s="164"/>
      <c r="O918" s="164"/>
      <c r="P918" s="165">
        <f>SUM(P919:P978)</f>
        <v>0</v>
      </c>
      <c r="Q918" s="164"/>
      <c r="R918" s="165">
        <f>SUM(R919:R978)</f>
        <v>0</v>
      </c>
      <c r="S918" s="164"/>
      <c r="T918" s="166">
        <f>SUM(T919:T978)</f>
        <v>2.2967999999999997</v>
      </c>
      <c r="AR918" s="167" t="s">
        <v>92</v>
      </c>
      <c r="AT918" s="168" t="s">
        <v>81</v>
      </c>
      <c r="AU918" s="168" t="s">
        <v>90</v>
      </c>
      <c r="AY918" s="167" t="s">
        <v>135</v>
      </c>
      <c r="BK918" s="169">
        <f>SUM(BK919:BK978)</f>
        <v>0</v>
      </c>
    </row>
    <row r="919" spans="1:65" s="2" customFormat="1" ht="16.5" customHeight="1">
      <c r="A919" s="36"/>
      <c r="B919" s="37"/>
      <c r="C919" s="172" t="s">
        <v>1113</v>
      </c>
      <c r="D919" s="172" t="s">
        <v>138</v>
      </c>
      <c r="E919" s="173" t="s">
        <v>1114</v>
      </c>
      <c r="F919" s="174" t="s">
        <v>1115</v>
      </c>
      <c r="G919" s="175" t="s">
        <v>413</v>
      </c>
      <c r="H919" s="176">
        <v>26</v>
      </c>
      <c r="I919" s="177"/>
      <c r="J919" s="178">
        <f>ROUND(I919*H919,2)</f>
        <v>0</v>
      </c>
      <c r="K919" s="179"/>
      <c r="L919" s="41"/>
      <c r="M919" s="180" t="s">
        <v>44</v>
      </c>
      <c r="N919" s="181" t="s">
        <v>53</v>
      </c>
      <c r="O919" s="66"/>
      <c r="P919" s="182">
        <f>O919*H919</f>
        <v>0</v>
      </c>
      <c r="Q919" s="182">
        <v>0</v>
      </c>
      <c r="R919" s="182">
        <f>Q919*H919</f>
        <v>0</v>
      </c>
      <c r="S919" s="182">
        <v>0</v>
      </c>
      <c r="T919" s="183">
        <f>S919*H919</f>
        <v>0</v>
      </c>
      <c r="U919" s="36"/>
      <c r="V919" s="36"/>
      <c r="W919" s="36"/>
      <c r="X919" s="36"/>
      <c r="Y919" s="36"/>
      <c r="Z919" s="36"/>
      <c r="AA919" s="36"/>
      <c r="AB919" s="36"/>
      <c r="AC919" s="36"/>
      <c r="AD919" s="36"/>
      <c r="AE919" s="36"/>
      <c r="AR919" s="184" t="s">
        <v>346</v>
      </c>
      <c r="AT919" s="184" t="s">
        <v>138</v>
      </c>
      <c r="AU919" s="184" t="s">
        <v>92</v>
      </c>
      <c r="AY919" s="18" t="s">
        <v>135</v>
      </c>
      <c r="BE919" s="185">
        <f>IF(N919="základní",J919,0)</f>
        <v>0</v>
      </c>
      <c r="BF919" s="185">
        <f>IF(N919="snížená",J919,0)</f>
        <v>0</v>
      </c>
      <c r="BG919" s="185">
        <f>IF(N919="zákl. přenesená",J919,0)</f>
        <v>0</v>
      </c>
      <c r="BH919" s="185">
        <f>IF(N919="sníž. přenesená",J919,0)</f>
        <v>0</v>
      </c>
      <c r="BI919" s="185">
        <f>IF(N919="nulová",J919,0)</f>
        <v>0</v>
      </c>
      <c r="BJ919" s="18" t="s">
        <v>90</v>
      </c>
      <c r="BK919" s="185">
        <f>ROUND(I919*H919,2)</f>
        <v>0</v>
      </c>
      <c r="BL919" s="18" t="s">
        <v>346</v>
      </c>
      <c r="BM919" s="184" t="s">
        <v>1116</v>
      </c>
    </row>
    <row r="920" spans="1:65" s="13" customFormat="1" ht="11.25">
      <c r="B920" s="191"/>
      <c r="C920" s="192"/>
      <c r="D920" s="193" t="s">
        <v>146</v>
      </c>
      <c r="E920" s="194" t="s">
        <v>44</v>
      </c>
      <c r="F920" s="195" t="s">
        <v>1117</v>
      </c>
      <c r="G920" s="192"/>
      <c r="H920" s="196">
        <v>2</v>
      </c>
      <c r="I920" s="197"/>
      <c r="J920" s="192"/>
      <c r="K920" s="192"/>
      <c r="L920" s="198"/>
      <c r="M920" s="199"/>
      <c r="N920" s="200"/>
      <c r="O920" s="200"/>
      <c r="P920" s="200"/>
      <c r="Q920" s="200"/>
      <c r="R920" s="200"/>
      <c r="S920" s="200"/>
      <c r="T920" s="201"/>
      <c r="AT920" s="202" t="s">
        <v>146</v>
      </c>
      <c r="AU920" s="202" t="s">
        <v>92</v>
      </c>
      <c r="AV920" s="13" t="s">
        <v>92</v>
      </c>
      <c r="AW920" s="13" t="s">
        <v>42</v>
      </c>
      <c r="AX920" s="13" t="s">
        <v>82</v>
      </c>
      <c r="AY920" s="202" t="s">
        <v>135</v>
      </c>
    </row>
    <row r="921" spans="1:65" s="13" customFormat="1" ht="11.25">
      <c r="B921" s="191"/>
      <c r="C921" s="192"/>
      <c r="D921" s="193" t="s">
        <v>146</v>
      </c>
      <c r="E921" s="194" t="s">
        <v>44</v>
      </c>
      <c r="F921" s="195" t="s">
        <v>856</v>
      </c>
      <c r="G921" s="192"/>
      <c r="H921" s="196">
        <v>4</v>
      </c>
      <c r="I921" s="197"/>
      <c r="J921" s="192"/>
      <c r="K921" s="192"/>
      <c r="L921" s="198"/>
      <c r="M921" s="199"/>
      <c r="N921" s="200"/>
      <c r="O921" s="200"/>
      <c r="P921" s="200"/>
      <c r="Q921" s="200"/>
      <c r="R921" s="200"/>
      <c r="S921" s="200"/>
      <c r="T921" s="201"/>
      <c r="AT921" s="202" t="s">
        <v>146</v>
      </c>
      <c r="AU921" s="202" t="s">
        <v>92</v>
      </c>
      <c r="AV921" s="13" t="s">
        <v>92</v>
      </c>
      <c r="AW921" s="13" t="s">
        <v>42</v>
      </c>
      <c r="AX921" s="13" t="s">
        <v>82</v>
      </c>
      <c r="AY921" s="202" t="s">
        <v>135</v>
      </c>
    </row>
    <row r="922" spans="1:65" s="13" customFormat="1" ht="11.25">
      <c r="B922" s="191"/>
      <c r="C922" s="192"/>
      <c r="D922" s="193" t="s">
        <v>146</v>
      </c>
      <c r="E922" s="194" t="s">
        <v>44</v>
      </c>
      <c r="F922" s="195" t="s">
        <v>1118</v>
      </c>
      <c r="G922" s="192"/>
      <c r="H922" s="196">
        <v>20</v>
      </c>
      <c r="I922" s="197"/>
      <c r="J922" s="192"/>
      <c r="K922" s="192"/>
      <c r="L922" s="198"/>
      <c r="M922" s="199"/>
      <c r="N922" s="200"/>
      <c r="O922" s="200"/>
      <c r="P922" s="200"/>
      <c r="Q922" s="200"/>
      <c r="R922" s="200"/>
      <c r="S922" s="200"/>
      <c r="T922" s="201"/>
      <c r="AT922" s="202" t="s">
        <v>146</v>
      </c>
      <c r="AU922" s="202" t="s">
        <v>92</v>
      </c>
      <c r="AV922" s="13" t="s">
        <v>92</v>
      </c>
      <c r="AW922" s="13" t="s">
        <v>42</v>
      </c>
      <c r="AX922" s="13" t="s">
        <v>82</v>
      </c>
      <c r="AY922" s="202" t="s">
        <v>135</v>
      </c>
    </row>
    <row r="923" spans="1:65" s="14" customFormat="1" ht="11.25">
      <c r="B923" s="203"/>
      <c r="C923" s="204"/>
      <c r="D923" s="193" t="s">
        <v>146</v>
      </c>
      <c r="E923" s="205" t="s">
        <v>44</v>
      </c>
      <c r="F923" s="206" t="s">
        <v>159</v>
      </c>
      <c r="G923" s="204"/>
      <c r="H923" s="207">
        <v>26</v>
      </c>
      <c r="I923" s="208"/>
      <c r="J923" s="204"/>
      <c r="K923" s="204"/>
      <c r="L923" s="209"/>
      <c r="M923" s="210"/>
      <c r="N923" s="211"/>
      <c r="O923" s="211"/>
      <c r="P923" s="211"/>
      <c r="Q923" s="211"/>
      <c r="R923" s="211"/>
      <c r="S923" s="211"/>
      <c r="T923" s="212"/>
      <c r="AT923" s="213" t="s">
        <v>146</v>
      </c>
      <c r="AU923" s="213" t="s">
        <v>92</v>
      </c>
      <c r="AV923" s="14" t="s">
        <v>142</v>
      </c>
      <c r="AW923" s="14" t="s">
        <v>42</v>
      </c>
      <c r="AX923" s="14" t="s">
        <v>90</v>
      </c>
      <c r="AY923" s="213" t="s">
        <v>135</v>
      </c>
    </row>
    <row r="924" spans="1:65" s="2" customFormat="1" ht="24.2" customHeight="1">
      <c r="A924" s="36"/>
      <c r="B924" s="37"/>
      <c r="C924" s="172" t="s">
        <v>1119</v>
      </c>
      <c r="D924" s="172" t="s">
        <v>138</v>
      </c>
      <c r="E924" s="173" t="s">
        <v>1120</v>
      </c>
      <c r="F924" s="174" t="s">
        <v>1121</v>
      </c>
      <c r="G924" s="175" t="s">
        <v>141</v>
      </c>
      <c r="H924" s="176">
        <v>30</v>
      </c>
      <c r="I924" s="177"/>
      <c r="J924" s="178">
        <f>ROUND(I924*H924,2)</f>
        <v>0</v>
      </c>
      <c r="K924" s="179"/>
      <c r="L924" s="41"/>
      <c r="M924" s="180" t="s">
        <v>44</v>
      </c>
      <c r="N924" s="181" t="s">
        <v>53</v>
      </c>
      <c r="O924" s="66"/>
      <c r="P924" s="182">
        <f>O924*H924</f>
        <v>0</v>
      </c>
      <c r="Q924" s="182">
        <v>0</v>
      </c>
      <c r="R924" s="182">
        <f>Q924*H924</f>
        <v>0</v>
      </c>
      <c r="S924" s="182">
        <v>2.4E-2</v>
      </c>
      <c r="T924" s="183">
        <f>S924*H924</f>
        <v>0.72</v>
      </c>
      <c r="U924" s="36"/>
      <c r="V924" s="36"/>
      <c r="W924" s="36"/>
      <c r="X924" s="36"/>
      <c r="Y924" s="36"/>
      <c r="Z924" s="36"/>
      <c r="AA924" s="36"/>
      <c r="AB924" s="36"/>
      <c r="AC924" s="36"/>
      <c r="AD924" s="36"/>
      <c r="AE924" s="36"/>
      <c r="AR924" s="184" t="s">
        <v>346</v>
      </c>
      <c r="AT924" s="184" t="s">
        <v>138</v>
      </c>
      <c r="AU924" s="184" t="s">
        <v>92</v>
      </c>
      <c r="AY924" s="18" t="s">
        <v>135</v>
      </c>
      <c r="BE924" s="185">
        <f>IF(N924="základní",J924,0)</f>
        <v>0</v>
      </c>
      <c r="BF924" s="185">
        <f>IF(N924="snížená",J924,0)</f>
        <v>0</v>
      </c>
      <c r="BG924" s="185">
        <f>IF(N924="zákl. přenesená",J924,0)</f>
        <v>0</v>
      </c>
      <c r="BH924" s="185">
        <f>IF(N924="sníž. přenesená",J924,0)</f>
        <v>0</v>
      </c>
      <c r="BI924" s="185">
        <f>IF(N924="nulová",J924,0)</f>
        <v>0</v>
      </c>
      <c r="BJ924" s="18" t="s">
        <v>90</v>
      </c>
      <c r="BK924" s="185">
        <f>ROUND(I924*H924,2)</f>
        <v>0</v>
      </c>
      <c r="BL924" s="18" t="s">
        <v>346</v>
      </c>
      <c r="BM924" s="184" t="s">
        <v>1122</v>
      </c>
    </row>
    <row r="925" spans="1:65" s="2" customFormat="1" ht="11.25">
      <c r="A925" s="36"/>
      <c r="B925" s="37"/>
      <c r="C925" s="38"/>
      <c r="D925" s="186" t="s">
        <v>144</v>
      </c>
      <c r="E925" s="38"/>
      <c r="F925" s="187" t="s">
        <v>1123</v>
      </c>
      <c r="G925" s="38"/>
      <c r="H925" s="38"/>
      <c r="I925" s="188"/>
      <c r="J925" s="38"/>
      <c r="K925" s="38"/>
      <c r="L925" s="41"/>
      <c r="M925" s="189"/>
      <c r="N925" s="190"/>
      <c r="O925" s="66"/>
      <c r="P925" s="66"/>
      <c r="Q925" s="66"/>
      <c r="R925" s="66"/>
      <c r="S925" s="66"/>
      <c r="T925" s="67"/>
      <c r="U925" s="36"/>
      <c r="V925" s="36"/>
      <c r="W925" s="36"/>
      <c r="X925" s="36"/>
      <c r="Y925" s="36"/>
      <c r="Z925" s="36"/>
      <c r="AA925" s="36"/>
      <c r="AB925" s="36"/>
      <c r="AC925" s="36"/>
      <c r="AD925" s="36"/>
      <c r="AE925" s="36"/>
      <c r="AT925" s="18" t="s">
        <v>144</v>
      </c>
      <c r="AU925" s="18" t="s">
        <v>92</v>
      </c>
    </row>
    <row r="926" spans="1:65" s="13" customFormat="1" ht="11.25">
      <c r="B926" s="191"/>
      <c r="C926" s="192"/>
      <c r="D926" s="193" t="s">
        <v>146</v>
      </c>
      <c r="E926" s="194" t="s">
        <v>44</v>
      </c>
      <c r="F926" s="195" t="s">
        <v>1124</v>
      </c>
      <c r="G926" s="192"/>
      <c r="H926" s="196">
        <v>21</v>
      </c>
      <c r="I926" s="197"/>
      <c r="J926" s="192"/>
      <c r="K926" s="192"/>
      <c r="L926" s="198"/>
      <c r="M926" s="199"/>
      <c r="N926" s="200"/>
      <c r="O926" s="200"/>
      <c r="P926" s="200"/>
      <c r="Q926" s="200"/>
      <c r="R926" s="200"/>
      <c r="S926" s="200"/>
      <c r="T926" s="201"/>
      <c r="AT926" s="202" t="s">
        <v>146</v>
      </c>
      <c r="AU926" s="202" t="s">
        <v>92</v>
      </c>
      <c r="AV926" s="13" t="s">
        <v>92</v>
      </c>
      <c r="AW926" s="13" t="s">
        <v>42</v>
      </c>
      <c r="AX926" s="13" t="s">
        <v>82</v>
      </c>
      <c r="AY926" s="202" t="s">
        <v>135</v>
      </c>
    </row>
    <row r="927" spans="1:65" s="13" customFormat="1" ht="11.25">
      <c r="B927" s="191"/>
      <c r="C927" s="192"/>
      <c r="D927" s="193" t="s">
        <v>146</v>
      </c>
      <c r="E927" s="194" t="s">
        <v>44</v>
      </c>
      <c r="F927" s="195" t="s">
        <v>1125</v>
      </c>
      <c r="G927" s="192"/>
      <c r="H927" s="196">
        <v>3</v>
      </c>
      <c r="I927" s="197"/>
      <c r="J927" s="192"/>
      <c r="K927" s="192"/>
      <c r="L927" s="198"/>
      <c r="M927" s="199"/>
      <c r="N927" s="200"/>
      <c r="O927" s="200"/>
      <c r="P927" s="200"/>
      <c r="Q927" s="200"/>
      <c r="R927" s="200"/>
      <c r="S927" s="200"/>
      <c r="T927" s="201"/>
      <c r="AT927" s="202" t="s">
        <v>146</v>
      </c>
      <c r="AU927" s="202" t="s">
        <v>92</v>
      </c>
      <c r="AV927" s="13" t="s">
        <v>92</v>
      </c>
      <c r="AW927" s="13" t="s">
        <v>42</v>
      </c>
      <c r="AX927" s="13" t="s">
        <v>82</v>
      </c>
      <c r="AY927" s="202" t="s">
        <v>135</v>
      </c>
    </row>
    <row r="928" spans="1:65" s="13" customFormat="1" ht="11.25">
      <c r="B928" s="191"/>
      <c r="C928" s="192"/>
      <c r="D928" s="193" t="s">
        <v>146</v>
      </c>
      <c r="E928" s="194" t="s">
        <v>44</v>
      </c>
      <c r="F928" s="195" t="s">
        <v>1126</v>
      </c>
      <c r="G928" s="192"/>
      <c r="H928" s="196">
        <v>6</v>
      </c>
      <c r="I928" s="197"/>
      <c r="J928" s="192"/>
      <c r="K928" s="192"/>
      <c r="L928" s="198"/>
      <c r="M928" s="199"/>
      <c r="N928" s="200"/>
      <c r="O928" s="200"/>
      <c r="P928" s="200"/>
      <c r="Q928" s="200"/>
      <c r="R928" s="200"/>
      <c r="S928" s="200"/>
      <c r="T928" s="201"/>
      <c r="AT928" s="202" t="s">
        <v>146</v>
      </c>
      <c r="AU928" s="202" t="s">
        <v>92</v>
      </c>
      <c r="AV928" s="13" t="s">
        <v>92</v>
      </c>
      <c r="AW928" s="13" t="s">
        <v>42</v>
      </c>
      <c r="AX928" s="13" t="s">
        <v>82</v>
      </c>
      <c r="AY928" s="202" t="s">
        <v>135</v>
      </c>
    </row>
    <row r="929" spans="1:65" s="14" customFormat="1" ht="11.25">
      <c r="B929" s="203"/>
      <c r="C929" s="204"/>
      <c r="D929" s="193" t="s">
        <v>146</v>
      </c>
      <c r="E929" s="205" t="s">
        <v>44</v>
      </c>
      <c r="F929" s="206" t="s">
        <v>159</v>
      </c>
      <c r="G929" s="204"/>
      <c r="H929" s="207">
        <v>30</v>
      </c>
      <c r="I929" s="208"/>
      <c r="J929" s="204"/>
      <c r="K929" s="204"/>
      <c r="L929" s="209"/>
      <c r="M929" s="210"/>
      <c r="N929" s="211"/>
      <c r="O929" s="211"/>
      <c r="P929" s="211"/>
      <c r="Q929" s="211"/>
      <c r="R929" s="211"/>
      <c r="S929" s="211"/>
      <c r="T929" s="212"/>
      <c r="AT929" s="213" t="s">
        <v>146</v>
      </c>
      <c r="AU929" s="213" t="s">
        <v>92</v>
      </c>
      <c r="AV929" s="14" t="s">
        <v>142</v>
      </c>
      <c r="AW929" s="14" t="s">
        <v>42</v>
      </c>
      <c r="AX929" s="14" t="s">
        <v>90</v>
      </c>
      <c r="AY929" s="213" t="s">
        <v>135</v>
      </c>
    </row>
    <row r="930" spans="1:65" s="2" customFormat="1" ht="24.2" customHeight="1">
      <c r="A930" s="36"/>
      <c r="B930" s="37"/>
      <c r="C930" s="172" t="s">
        <v>1127</v>
      </c>
      <c r="D930" s="172" t="s">
        <v>138</v>
      </c>
      <c r="E930" s="173" t="s">
        <v>1128</v>
      </c>
      <c r="F930" s="174" t="s">
        <v>1129</v>
      </c>
      <c r="G930" s="175" t="s">
        <v>141</v>
      </c>
      <c r="H930" s="176">
        <v>24</v>
      </c>
      <c r="I930" s="177"/>
      <c r="J930" s="178">
        <f>ROUND(I930*H930,2)</f>
        <v>0</v>
      </c>
      <c r="K930" s="179"/>
      <c r="L930" s="41"/>
      <c r="M930" s="180" t="s">
        <v>44</v>
      </c>
      <c r="N930" s="181" t="s">
        <v>53</v>
      </c>
      <c r="O930" s="66"/>
      <c r="P930" s="182">
        <f>O930*H930</f>
        <v>0</v>
      </c>
      <c r="Q930" s="182">
        <v>0</v>
      </c>
      <c r="R930" s="182">
        <f>Q930*H930</f>
        <v>0</v>
      </c>
      <c r="S930" s="182">
        <v>2.8000000000000001E-2</v>
      </c>
      <c r="T930" s="183">
        <f>S930*H930</f>
        <v>0.67200000000000004</v>
      </c>
      <c r="U930" s="36"/>
      <c r="V930" s="36"/>
      <c r="W930" s="36"/>
      <c r="X930" s="36"/>
      <c r="Y930" s="36"/>
      <c r="Z930" s="36"/>
      <c r="AA930" s="36"/>
      <c r="AB930" s="36"/>
      <c r="AC930" s="36"/>
      <c r="AD930" s="36"/>
      <c r="AE930" s="36"/>
      <c r="AR930" s="184" t="s">
        <v>346</v>
      </c>
      <c r="AT930" s="184" t="s">
        <v>138</v>
      </c>
      <c r="AU930" s="184" t="s">
        <v>92</v>
      </c>
      <c r="AY930" s="18" t="s">
        <v>135</v>
      </c>
      <c r="BE930" s="185">
        <f>IF(N930="základní",J930,0)</f>
        <v>0</v>
      </c>
      <c r="BF930" s="185">
        <f>IF(N930="snížená",J930,0)</f>
        <v>0</v>
      </c>
      <c r="BG930" s="185">
        <f>IF(N930="zákl. přenesená",J930,0)</f>
        <v>0</v>
      </c>
      <c r="BH930" s="185">
        <f>IF(N930="sníž. přenesená",J930,0)</f>
        <v>0</v>
      </c>
      <c r="BI930" s="185">
        <f>IF(N930="nulová",J930,0)</f>
        <v>0</v>
      </c>
      <c r="BJ930" s="18" t="s">
        <v>90</v>
      </c>
      <c r="BK930" s="185">
        <f>ROUND(I930*H930,2)</f>
        <v>0</v>
      </c>
      <c r="BL930" s="18" t="s">
        <v>346</v>
      </c>
      <c r="BM930" s="184" t="s">
        <v>1130</v>
      </c>
    </row>
    <row r="931" spans="1:65" s="2" customFormat="1" ht="11.25">
      <c r="A931" s="36"/>
      <c r="B931" s="37"/>
      <c r="C931" s="38"/>
      <c r="D931" s="186" t="s">
        <v>144</v>
      </c>
      <c r="E931" s="38"/>
      <c r="F931" s="187" t="s">
        <v>1131</v>
      </c>
      <c r="G931" s="38"/>
      <c r="H931" s="38"/>
      <c r="I931" s="188"/>
      <c r="J931" s="38"/>
      <c r="K931" s="38"/>
      <c r="L931" s="41"/>
      <c r="M931" s="189"/>
      <c r="N931" s="190"/>
      <c r="O931" s="66"/>
      <c r="P931" s="66"/>
      <c r="Q931" s="66"/>
      <c r="R931" s="66"/>
      <c r="S931" s="66"/>
      <c r="T931" s="67"/>
      <c r="U931" s="36"/>
      <c r="V931" s="36"/>
      <c r="W931" s="36"/>
      <c r="X931" s="36"/>
      <c r="Y931" s="36"/>
      <c r="Z931" s="36"/>
      <c r="AA931" s="36"/>
      <c r="AB931" s="36"/>
      <c r="AC931" s="36"/>
      <c r="AD931" s="36"/>
      <c r="AE931" s="36"/>
      <c r="AT931" s="18" t="s">
        <v>144</v>
      </c>
      <c r="AU931" s="18" t="s">
        <v>92</v>
      </c>
    </row>
    <row r="932" spans="1:65" s="13" customFormat="1" ht="11.25">
      <c r="B932" s="191"/>
      <c r="C932" s="192"/>
      <c r="D932" s="193" t="s">
        <v>146</v>
      </c>
      <c r="E932" s="194" t="s">
        <v>44</v>
      </c>
      <c r="F932" s="195" t="s">
        <v>1132</v>
      </c>
      <c r="G932" s="192"/>
      <c r="H932" s="196">
        <v>24</v>
      </c>
      <c r="I932" s="197"/>
      <c r="J932" s="192"/>
      <c r="K932" s="192"/>
      <c r="L932" s="198"/>
      <c r="M932" s="199"/>
      <c r="N932" s="200"/>
      <c r="O932" s="200"/>
      <c r="P932" s="200"/>
      <c r="Q932" s="200"/>
      <c r="R932" s="200"/>
      <c r="S932" s="200"/>
      <c r="T932" s="201"/>
      <c r="AT932" s="202" t="s">
        <v>146</v>
      </c>
      <c r="AU932" s="202" t="s">
        <v>92</v>
      </c>
      <c r="AV932" s="13" t="s">
        <v>92</v>
      </c>
      <c r="AW932" s="13" t="s">
        <v>42</v>
      </c>
      <c r="AX932" s="13" t="s">
        <v>90</v>
      </c>
      <c r="AY932" s="202" t="s">
        <v>135</v>
      </c>
    </row>
    <row r="933" spans="1:65" s="2" customFormat="1" ht="21.75" customHeight="1">
      <c r="A933" s="36"/>
      <c r="B933" s="37"/>
      <c r="C933" s="172" t="s">
        <v>1133</v>
      </c>
      <c r="D933" s="172" t="s">
        <v>138</v>
      </c>
      <c r="E933" s="173" t="s">
        <v>1134</v>
      </c>
      <c r="F933" s="174" t="s">
        <v>1135</v>
      </c>
      <c r="G933" s="175" t="s">
        <v>515</v>
      </c>
      <c r="H933" s="176">
        <v>5.2</v>
      </c>
      <c r="I933" s="177"/>
      <c r="J933" s="178">
        <f>ROUND(I933*H933,2)</f>
        <v>0</v>
      </c>
      <c r="K933" s="179"/>
      <c r="L933" s="41"/>
      <c r="M933" s="180" t="s">
        <v>44</v>
      </c>
      <c r="N933" s="181" t="s">
        <v>53</v>
      </c>
      <c r="O933" s="66"/>
      <c r="P933" s="182">
        <f>O933*H933</f>
        <v>0</v>
      </c>
      <c r="Q933" s="182">
        <v>0</v>
      </c>
      <c r="R933" s="182">
        <f>Q933*H933</f>
        <v>0</v>
      </c>
      <c r="S933" s="182">
        <v>0.17399999999999999</v>
      </c>
      <c r="T933" s="183">
        <f>S933*H933</f>
        <v>0.90479999999999994</v>
      </c>
      <c r="U933" s="36"/>
      <c r="V933" s="36"/>
      <c r="W933" s="36"/>
      <c r="X933" s="36"/>
      <c r="Y933" s="36"/>
      <c r="Z933" s="36"/>
      <c r="AA933" s="36"/>
      <c r="AB933" s="36"/>
      <c r="AC933" s="36"/>
      <c r="AD933" s="36"/>
      <c r="AE933" s="36"/>
      <c r="AR933" s="184" t="s">
        <v>346</v>
      </c>
      <c r="AT933" s="184" t="s">
        <v>138</v>
      </c>
      <c r="AU933" s="184" t="s">
        <v>92</v>
      </c>
      <c r="AY933" s="18" t="s">
        <v>135</v>
      </c>
      <c r="BE933" s="185">
        <f>IF(N933="základní",J933,0)</f>
        <v>0</v>
      </c>
      <c r="BF933" s="185">
        <f>IF(N933="snížená",J933,0)</f>
        <v>0</v>
      </c>
      <c r="BG933" s="185">
        <f>IF(N933="zákl. přenesená",J933,0)</f>
        <v>0</v>
      </c>
      <c r="BH933" s="185">
        <f>IF(N933="sníž. přenesená",J933,0)</f>
        <v>0</v>
      </c>
      <c r="BI933" s="185">
        <f>IF(N933="nulová",J933,0)</f>
        <v>0</v>
      </c>
      <c r="BJ933" s="18" t="s">
        <v>90</v>
      </c>
      <c r="BK933" s="185">
        <f>ROUND(I933*H933,2)</f>
        <v>0</v>
      </c>
      <c r="BL933" s="18" t="s">
        <v>346</v>
      </c>
      <c r="BM933" s="184" t="s">
        <v>1136</v>
      </c>
    </row>
    <row r="934" spans="1:65" s="13" customFormat="1" ht="11.25">
      <c r="B934" s="191"/>
      <c r="C934" s="192"/>
      <c r="D934" s="193" t="s">
        <v>146</v>
      </c>
      <c r="E934" s="194" t="s">
        <v>44</v>
      </c>
      <c r="F934" s="195" t="s">
        <v>1137</v>
      </c>
      <c r="G934" s="192"/>
      <c r="H934" s="196">
        <v>5.2</v>
      </c>
      <c r="I934" s="197"/>
      <c r="J934" s="192"/>
      <c r="K934" s="192"/>
      <c r="L934" s="198"/>
      <c r="M934" s="199"/>
      <c r="N934" s="200"/>
      <c r="O934" s="200"/>
      <c r="P934" s="200"/>
      <c r="Q934" s="200"/>
      <c r="R934" s="200"/>
      <c r="S934" s="200"/>
      <c r="T934" s="201"/>
      <c r="AT934" s="202" t="s">
        <v>146</v>
      </c>
      <c r="AU934" s="202" t="s">
        <v>92</v>
      </c>
      <c r="AV934" s="13" t="s">
        <v>92</v>
      </c>
      <c r="AW934" s="13" t="s">
        <v>42</v>
      </c>
      <c r="AX934" s="13" t="s">
        <v>90</v>
      </c>
      <c r="AY934" s="202" t="s">
        <v>135</v>
      </c>
    </row>
    <row r="935" spans="1:65" s="2" customFormat="1" ht="49.15" customHeight="1">
      <c r="A935" s="36"/>
      <c r="B935" s="37"/>
      <c r="C935" s="172" t="s">
        <v>1138</v>
      </c>
      <c r="D935" s="172" t="s">
        <v>138</v>
      </c>
      <c r="E935" s="173" t="s">
        <v>1139</v>
      </c>
      <c r="F935" s="174" t="s">
        <v>1140</v>
      </c>
      <c r="G935" s="175" t="s">
        <v>141</v>
      </c>
      <c r="H935" s="176">
        <v>1</v>
      </c>
      <c r="I935" s="177"/>
      <c r="J935" s="178">
        <f>ROUND(I935*H935,2)</f>
        <v>0</v>
      </c>
      <c r="K935" s="179"/>
      <c r="L935" s="41"/>
      <c r="M935" s="180" t="s">
        <v>44</v>
      </c>
      <c r="N935" s="181" t="s">
        <v>53</v>
      </c>
      <c r="O935" s="66"/>
      <c r="P935" s="182">
        <f>O935*H935</f>
        <v>0</v>
      </c>
      <c r="Q935" s="182">
        <v>0</v>
      </c>
      <c r="R935" s="182">
        <f>Q935*H935</f>
        <v>0</v>
      </c>
      <c r="S935" s="182">
        <v>0</v>
      </c>
      <c r="T935" s="183">
        <f>S935*H935</f>
        <v>0</v>
      </c>
      <c r="U935" s="36"/>
      <c r="V935" s="36"/>
      <c r="W935" s="36"/>
      <c r="X935" s="36"/>
      <c r="Y935" s="36"/>
      <c r="Z935" s="36"/>
      <c r="AA935" s="36"/>
      <c r="AB935" s="36"/>
      <c r="AC935" s="36"/>
      <c r="AD935" s="36"/>
      <c r="AE935" s="36"/>
      <c r="AR935" s="184" t="s">
        <v>346</v>
      </c>
      <c r="AT935" s="184" t="s">
        <v>138</v>
      </c>
      <c r="AU935" s="184" t="s">
        <v>92</v>
      </c>
      <c r="AY935" s="18" t="s">
        <v>135</v>
      </c>
      <c r="BE935" s="185">
        <f>IF(N935="základní",J935,0)</f>
        <v>0</v>
      </c>
      <c r="BF935" s="185">
        <f>IF(N935="snížená",J935,0)</f>
        <v>0</v>
      </c>
      <c r="BG935" s="185">
        <f>IF(N935="zákl. přenesená",J935,0)</f>
        <v>0</v>
      </c>
      <c r="BH935" s="185">
        <f>IF(N935="sníž. přenesená",J935,0)</f>
        <v>0</v>
      </c>
      <c r="BI935" s="185">
        <f>IF(N935="nulová",J935,0)</f>
        <v>0</v>
      </c>
      <c r="BJ935" s="18" t="s">
        <v>90</v>
      </c>
      <c r="BK935" s="185">
        <f>ROUND(I935*H935,2)</f>
        <v>0</v>
      </c>
      <c r="BL935" s="18" t="s">
        <v>346</v>
      </c>
      <c r="BM935" s="184" t="s">
        <v>1141</v>
      </c>
    </row>
    <row r="936" spans="1:65" s="2" customFormat="1" ht="29.25">
      <c r="A936" s="36"/>
      <c r="B936" s="37"/>
      <c r="C936" s="38"/>
      <c r="D936" s="193" t="s">
        <v>386</v>
      </c>
      <c r="E936" s="38"/>
      <c r="F936" s="235" t="s">
        <v>1142</v>
      </c>
      <c r="G936" s="38"/>
      <c r="H936" s="38"/>
      <c r="I936" s="188"/>
      <c r="J936" s="38"/>
      <c r="K936" s="38"/>
      <c r="L936" s="41"/>
      <c r="M936" s="189"/>
      <c r="N936" s="190"/>
      <c r="O936" s="66"/>
      <c r="P936" s="66"/>
      <c r="Q936" s="66"/>
      <c r="R936" s="66"/>
      <c r="S936" s="66"/>
      <c r="T936" s="67"/>
      <c r="U936" s="36"/>
      <c r="V936" s="36"/>
      <c r="W936" s="36"/>
      <c r="X936" s="36"/>
      <c r="Y936" s="36"/>
      <c r="Z936" s="36"/>
      <c r="AA936" s="36"/>
      <c r="AB936" s="36"/>
      <c r="AC936" s="36"/>
      <c r="AD936" s="36"/>
      <c r="AE936" s="36"/>
      <c r="AT936" s="18" t="s">
        <v>386</v>
      </c>
      <c r="AU936" s="18" t="s">
        <v>92</v>
      </c>
    </row>
    <row r="937" spans="1:65" s="2" customFormat="1" ht="49.15" customHeight="1">
      <c r="A937" s="36"/>
      <c r="B937" s="37"/>
      <c r="C937" s="172" t="s">
        <v>1143</v>
      </c>
      <c r="D937" s="172" t="s">
        <v>138</v>
      </c>
      <c r="E937" s="173" t="s">
        <v>1144</v>
      </c>
      <c r="F937" s="174" t="s">
        <v>1145</v>
      </c>
      <c r="G937" s="175" t="s">
        <v>141</v>
      </c>
      <c r="H937" s="176">
        <v>1</v>
      </c>
      <c r="I937" s="177"/>
      <c r="J937" s="178">
        <f>ROUND(I937*H937,2)</f>
        <v>0</v>
      </c>
      <c r="K937" s="179"/>
      <c r="L937" s="41"/>
      <c r="M937" s="180" t="s">
        <v>44</v>
      </c>
      <c r="N937" s="181" t="s">
        <v>53</v>
      </c>
      <c r="O937" s="66"/>
      <c r="P937" s="182">
        <f>O937*H937</f>
        <v>0</v>
      </c>
      <c r="Q937" s="182">
        <v>0</v>
      </c>
      <c r="R937" s="182">
        <f>Q937*H937</f>
        <v>0</v>
      </c>
      <c r="S937" s="182">
        <v>0</v>
      </c>
      <c r="T937" s="183">
        <f>S937*H937</f>
        <v>0</v>
      </c>
      <c r="U937" s="36"/>
      <c r="V937" s="36"/>
      <c r="W937" s="36"/>
      <c r="X937" s="36"/>
      <c r="Y937" s="36"/>
      <c r="Z937" s="36"/>
      <c r="AA937" s="36"/>
      <c r="AB937" s="36"/>
      <c r="AC937" s="36"/>
      <c r="AD937" s="36"/>
      <c r="AE937" s="36"/>
      <c r="AR937" s="184" t="s">
        <v>346</v>
      </c>
      <c r="AT937" s="184" t="s">
        <v>138</v>
      </c>
      <c r="AU937" s="184" t="s">
        <v>92</v>
      </c>
      <c r="AY937" s="18" t="s">
        <v>135</v>
      </c>
      <c r="BE937" s="185">
        <f>IF(N937="základní",J937,0)</f>
        <v>0</v>
      </c>
      <c r="BF937" s="185">
        <f>IF(N937="snížená",J937,0)</f>
        <v>0</v>
      </c>
      <c r="BG937" s="185">
        <f>IF(N937="zákl. přenesená",J937,0)</f>
        <v>0</v>
      </c>
      <c r="BH937" s="185">
        <f>IF(N937="sníž. přenesená",J937,0)</f>
        <v>0</v>
      </c>
      <c r="BI937" s="185">
        <f>IF(N937="nulová",J937,0)</f>
        <v>0</v>
      </c>
      <c r="BJ937" s="18" t="s">
        <v>90</v>
      </c>
      <c r="BK937" s="185">
        <f>ROUND(I937*H937,2)</f>
        <v>0</v>
      </c>
      <c r="BL937" s="18" t="s">
        <v>346</v>
      </c>
      <c r="BM937" s="184" t="s">
        <v>1146</v>
      </c>
    </row>
    <row r="938" spans="1:65" s="2" customFormat="1" ht="29.25">
      <c r="A938" s="36"/>
      <c r="B938" s="37"/>
      <c r="C938" s="38"/>
      <c r="D938" s="193" t="s">
        <v>386</v>
      </c>
      <c r="E938" s="38"/>
      <c r="F938" s="235" t="s">
        <v>1142</v>
      </c>
      <c r="G938" s="38"/>
      <c r="H938" s="38"/>
      <c r="I938" s="188"/>
      <c r="J938" s="38"/>
      <c r="K938" s="38"/>
      <c r="L938" s="41"/>
      <c r="M938" s="189"/>
      <c r="N938" s="190"/>
      <c r="O938" s="66"/>
      <c r="P938" s="66"/>
      <c r="Q938" s="66"/>
      <c r="R938" s="66"/>
      <c r="S938" s="66"/>
      <c r="T938" s="67"/>
      <c r="U938" s="36"/>
      <c r="V938" s="36"/>
      <c r="W938" s="36"/>
      <c r="X938" s="36"/>
      <c r="Y938" s="36"/>
      <c r="Z938" s="36"/>
      <c r="AA938" s="36"/>
      <c r="AB938" s="36"/>
      <c r="AC938" s="36"/>
      <c r="AD938" s="36"/>
      <c r="AE938" s="36"/>
      <c r="AT938" s="18" t="s">
        <v>386</v>
      </c>
      <c r="AU938" s="18" t="s">
        <v>92</v>
      </c>
    </row>
    <row r="939" spans="1:65" s="2" customFormat="1" ht="37.9" customHeight="1">
      <c r="A939" s="36"/>
      <c r="B939" s="37"/>
      <c r="C939" s="172" t="s">
        <v>1147</v>
      </c>
      <c r="D939" s="172" t="s">
        <v>138</v>
      </c>
      <c r="E939" s="173" t="s">
        <v>1148</v>
      </c>
      <c r="F939" s="174" t="s">
        <v>1149</v>
      </c>
      <c r="G939" s="175" t="s">
        <v>141</v>
      </c>
      <c r="H939" s="176">
        <v>5</v>
      </c>
      <c r="I939" s="177"/>
      <c r="J939" s="178">
        <f>ROUND(I939*H939,2)</f>
        <v>0</v>
      </c>
      <c r="K939" s="179"/>
      <c r="L939" s="41"/>
      <c r="M939" s="180" t="s">
        <v>44</v>
      </c>
      <c r="N939" s="181" t="s">
        <v>53</v>
      </c>
      <c r="O939" s="66"/>
      <c r="P939" s="182">
        <f>O939*H939</f>
        <v>0</v>
      </c>
      <c r="Q939" s="182">
        <v>0</v>
      </c>
      <c r="R939" s="182">
        <f>Q939*H939</f>
        <v>0</v>
      </c>
      <c r="S939" s="182">
        <v>0</v>
      </c>
      <c r="T939" s="183">
        <f>S939*H939</f>
        <v>0</v>
      </c>
      <c r="U939" s="36"/>
      <c r="V939" s="36"/>
      <c r="W939" s="36"/>
      <c r="X939" s="36"/>
      <c r="Y939" s="36"/>
      <c r="Z939" s="36"/>
      <c r="AA939" s="36"/>
      <c r="AB939" s="36"/>
      <c r="AC939" s="36"/>
      <c r="AD939" s="36"/>
      <c r="AE939" s="36"/>
      <c r="AR939" s="184" t="s">
        <v>346</v>
      </c>
      <c r="AT939" s="184" t="s">
        <v>138</v>
      </c>
      <c r="AU939" s="184" t="s">
        <v>92</v>
      </c>
      <c r="AY939" s="18" t="s">
        <v>135</v>
      </c>
      <c r="BE939" s="185">
        <f>IF(N939="základní",J939,0)</f>
        <v>0</v>
      </c>
      <c r="BF939" s="185">
        <f>IF(N939="snížená",J939,0)</f>
        <v>0</v>
      </c>
      <c r="BG939" s="185">
        <f>IF(N939="zákl. přenesená",J939,0)</f>
        <v>0</v>
      </c>
      <c r="BH939" s="185">
        <f>IF(N939="sníž. přenesená",J939,0)</f>
        <v>0</v>
      </c>
      <c r="BI939" s="185">
        <f>IF(N939="nulová",J939,0)</f>
        <v>0</v>
      </c>
      <c r="BJ939" s="18" t="s">
        <v>90</v>
      </c>
      <c r="BK939" s="185">
        <f>ROUND(I939*H939,2)</f>
        <v>0</v>
      </c>
      <c r="BL939" s="18" t="s">
        <v>346</v>
      </c>
      <c r="BM939" s="184" t="s">
        <v>1150</v>
      </c>
    </row>
    <row r="940" spans="1:65" s="2" customFormat="1" ht="48.75">
      <c r="A940" s="36"/>
      <c r="B940" s="37"/>
      <c r="C940" s="38"/>
      <c r="D940" s="193" t="s">
        <v>386</v>
      </c>
      <c r="E940" s="38"/>
      <c r="F940" s="235" t="s">
        <v>1151</v>
      </c>
      <c r="G940" s="38"/>
      <c r="H940" s="38"/>
      <c r="I940" s="188"/>
      <c r="J940" s="38"/>
      <c r="K940" s="38"/>
      <c r="L940" s="41"/>
      <c r="M940" s="189"/>
      <c r="N940" s="190"/>
      <c r="O940" s="66"/>
      <c r="P940" s="66"/>
      <c r="Q940" s="66"/>
      <c r="R940" s="66"/>
      <c r="S940" s="66"/>
      <c r="T940" s="67"/>
      <c r="U940" s="36"/>
      <c r="V940" s="36"/>
      <c r="W940" s="36"/>
      <c r="X940" s="36"/>
      <c r="Y940" s="36"/>
      <c r="Z940" s="36"/>
      <c r="AA940" s="36"/>
      <c r="AB940" s="36"/>
      <c r="AC940" s="36"/>
      <c r="AD940" s="36"/>
      <c r="AE940" s="36"/>
      <c r="AT940" s="18" t="s">
        <v>386</v>
      </c>
      <c r="AU940" s="18" t="s">
        <v>92</v>
      </c>
    </row>
    <row r="941" spans="1:65" s="2" customFormat="1" ht="37.9" customHeight="1">
      <c r="A941" s="36"/>
      <c r="B941" s="37"/>
      <c r="C941" s="172" t="s">
        <v>1152</v>
      </c>
      <c r="D941" s="172" t="s">
        <v>138</v>
      </c>
      <c r="E941" s="173" t="s">
        <v>1153</v>
      </c>
      <c r="F941" s="174" t="s">
        <v>1154</v>
      </c>
      <c r="G941" s="175" t="s">
        <v>141</v>
      </c>
      <c r="H941" s="176">
        <v>5</v>
      </c>
      <c r="I941" s="177"/>
      <c r="J941" s="178">
        <f>ROUND(I941*H941,2)</f>
        <v>0</v>
      </c>
      <c r="K941" s="179"/>
      <c r="L941" s="41"/>
      <c r="M941" s="180" t="s">
        <v>44</v>
      </c>
      <c r="N941" s="181" t="s">
        <v>53</v>
      </c>
      <c r="O941" s="66"/>
      <c r="P941" s="182">
        <f>O941*H941</f>
        <v>0</v>
      </c>
      <c r="Q941" s="182">
        <v>0</v>
      </c>
      <c r="R941" s="182">
        <f>Q941*H941</f>
        <v>0</v>
      </c>
      <c r="S941" s="182">
        <v>0</v>
      </c>
      <c r="T941" s="183">
        <f>S941*H941</f>
        <v>0</v>
      </c>
      <c r="U941" s="36"/>
      <c r="V941" s="36"/>
      <c r="W941" s="36"/>
      <c r="X941" s="36"/>
      <c r="Y941" s="36"/>
      <c r="Z941" s="36"/>
      <c r="AA941" s="36"/>
      <c r="AB941" s="36"/>
      <c r="AC941" s="36"/>
      <c r="AD941" s="36"/>
      <c r="AE941" s="36"/>
      <c r="AR941" s="184" t="s">
        <v>346</v>
      </c>
      <c r="AT941" s="184" t="s">
        <v>138</v>
      </c>
      <c r="AU941" s="184" t="s">
        <v>92</v>
      </c>
      <c r="AY941" s="18" t="s">
        <v>135</v>
      </c>
      <c r="BE941" s="185">
        <f>IF(N941="základní",J941,0)</f>
        <v>0</v>
      </c>
      <c r="BF941" s="185">
        <f>IF(N941="snížená",J941,0)</f>
        <v>0</v>
      </c>
      <c r="BG941" s="185">
        <f>IF(N941="zákl. přenesená",J941,0)</f>
        <v>0</v>
      </c>
      <c r="BH941" s="185">
        <f>IF(N941="sníž. přenesená",J941,0)</f>
        <v>0</v>
      </c>
      <c r="BI941" s="185">
        <f>IF(N941="nulová",J941,0)</f>
        <v>0</v>
      </c>
      <c r="BJ941" s="18" t="s">
        <v>90</v>
      </c>
      <c r="BK941" s="185">
        <f>ROUND(I941*H941,2)</f>
        <v>0</v>
      </c>
      <c r="BL941" s="18" t="s">
        <v>346</v>
      </c>
      <c r="BM941" s="184" t="s">
        <v>1155</v>
      </c>
    </row>
    <row r="942" spans="1:65" s="2" customFormat="1" ht="48.75">
      <c r="A942" s="36"/>
      <c r="B942" s="37"/>
      <c r="C942" s="38"/>
      <c r="D942" s="193" t="s">
        <v>386</v>
      </c>
      <c r="E942" s="38"/>
      <c r="F942" s="235" t="s">
        <v>1151</v>
      </c>
      <c r="G942" s="38"/>
      <c r="H942" s="38"/>
      <c r="I942" s="188"/>
      <c r="J942" s="38"/>
      <c r="K942" s="38"/>
      <c r="L942" s="41"/>
      <c r="M942" s="189"/>
      <c r="N942" s="190"/>
      <c r="O942" s="66"/>
      <c r="P942" s="66"/>
      <c r="Q942" s="66"/>
      <c r="R942" s="66"/>
      <c r="S942" s="66"/>
      <c r="T942" s="67"/>
      <c r="U942" s="36"/>
      <c r="V942" s="36"/>
      <c r="W942" s="36"/>
      <c r="X942" s="36"/>
      <c r="Y942" s="36"/>
      <c r="Z942" s="36"/>
      <c r="AA942" s="36"/>
      <c r="AB942" s="36"/>
      <c r="AC942" s="36"/>
      <c r="AD942" s="36"/>
      <c r="AE942" s="36"/>
      <c r="AT942" s="18" t="s">
        <v>386</v>
      </c>
      <c r="AU942" s="18" t="s">
        <v>92</v>
      </c>
    </row>
    <row r="943" spans="1:65" s="2" customFormat="1" ht="37.9" customHeight="1">
      <c r="A943" s="36"/>
      <c r="B943" s="37"/>
      <c r="C943" s="172" t="s">
        <v>1156</v>
      </c>
      <c r="D943" s="172" t="s">
        <v>138</v>
      </c>
      <c r="E943" s="173" t="s">
        <v>1157</v>
      </c>
      <c r="F943" s="174" t="s">
        <v>1158</v>
      </c>
      <c r="G943" s="175" t="s">
        <v>141</v>
      </c>
      <c r="H943" s="176">
        <v>1</v>
      </c>
      <c r="I943" s="177"/>
      <c r="J943" s="178">
        <f>ROUND(I943*H943,2)</f>
        <v>0</v>
      </c>
      <c r="K943" s="179"/>
      <c r="L943" s="41"/>
      <c r="M943" s="180" t="s">
        <v>44</v>
      </c>
      <c r="N943" s="181" t="s">
        <v>53</v>
      </c>
      <c r="O943" s="66"/>
      <c r="P943" s="182">
        <f>O943*H943</f>
        <v>0</v>
      </c>
      <c r="Q943" s="182">
        <v>0</v>
      </c>
      <c r="R943" s="182">
        <f>Q943*H943</f>
        <v>0</v>
      </c>
      <c r="S943" s="182">
        <v>0</v>
      </c>
      <c r="T943" s="183">
        <f>S943*H943</f>
        <v>0</v>
      </c>
      <c r="U943" s="36"/>
      <c r="V943" s="36"/>
      <c r="W943" s="36"/>
      <c r="X943" s="36"/>
      <c r="Y943" s="36"/>
      <c r="Z943" s="36"/>
      <c r="AA943" s="36"/>
      <c r="AB943" s="36"/>
      <c r="AC943" s="36"/>
      <c r="AD943" s="36"/>
      <c r="AE943" s="36"/>
      <c r="AR943" s="184" t="s">
        <v>346</v>
      </c>
      <c r="AT943" s="184" t="s">
        <v>138</v>
      </c>
      <c r="AU943" s="184" t="s">
        <v>92</v>
      </c>
      <c r="AY943" s="18" t="s">
        <v>135</v>
      </c>
      <c r="BE943" s="185">
        <f>IF(N943="základní",J943,0)</f>
        <v>0</v>
      </c>
      <c r="BF943" s="185">
        <f>IF(N943="snížená",J943,0)</f>
        <v>0</v>
      </c>
      <c r="BG943" s="185">
        <f>IF(N943="zákl. přenesená",J943,0)</f>
        <v>0</v>
      </c>
      <c r="BH943" s="185">
        <f>IF(N943="sníž. přenesená",J943,0)</f>
        <v>0</v>
      </c>
      <c r="BI943" s="185">
        <f>IF(N943="nulová",J943,0)</f>
        <v>0</v>
      </c>
      <c r="BJ943" s="18" t="s">
        <v>90</v>
      </c>
      <c r="BK943" s="185">
        <f>ROUND(I943*H943,2)</f>
        <v>0</v>
      </c>
      <c r="BL943" s="18" t="s">
        <v>346</v>
      </c>
      <c r="BM943" s="184" t="s">
        <v>1159</v>
      </c>
    </row>
    <row r="944" spans="1:65" s="2" customFormat="1" ht="48.75">
      <c r="A944" s="36"/>
      <c r="B944" s="37"/>
      <c r="C944" s="38"/>
      <c r="D944" s="193" t="s">
        <v>386</v>
      </c>
      <c r="E944" s="38"/>
      <c r="F944" s="235" t="s">
        <v>1160</v>
      </c>
      <c r="G944" s="38"/>
      <c r="H944" s="38"/>
      <c r="I944" s="188"/>
      <c r="J944" s="38"/>
      <c r="K944" s="38"/>
      <c r="L944" s="41"/>
      <c r="M944" s="189"/>
      <c r="N944" s="190"/>
      <c r="O944" s="66"/>
      <c r="P944" s="66"/>
      <c r="Q944" s="66"/>
      <c r="R944" s="66"/>
      <c r="S944" s="66"/>
      <c r="T944" s="67"/>
      <c r="U944" s="36"/>
      <c r="V944" s="36"/>
      <c r="W944" s="36"/>
      <c r="X944" s="36"/>
      <c r="Y944" s="36"/>
      <c r="Z944" s="36"/>
      <c r="AA944" s="36"/>
      <c r="AB944" s="36"/>
      <c r="AC944" s="36"/>
      <c r="AD944" s="36"/>
      <c r="AE944" s="36"/>
      <c r="AT944" s="18" t="s">
        <v>386</v>
      </c>
      <c r="AU944" s="18" t="s">
        <v>92</v>
      </c>
    </row>
    <row r="945" spans="1:65" s="2" customFormat="1" ht="37.9" customHeight="1">
      <c r="A945" s="36"/>
      <c r="B945" s="37"/>
      <c r="C945" s="172" t="s">
        <v>1161</v>
      </c>
      <c r="D945" s="172" t="s">
        <v>138</v>
      </c>
      <c r="E945" s="173" t="s">
        <v>1162</v>
      </c>
      <c r="F945" s="174" t="s">
        <v>1163</v>
      </c>
      <c r="G945" s="175" t="s">
        <v>141</v>
      </c>
      <c r="H945" s="176">
        <v>1</v>
      </c>
      <c r="I945" s="177"/>
      <c r="J945" s="178">
        <f>ROUND(I945*H945,2)</f>
        <v>0</v>
      </c>
      <c r="K945" s="179"/>
      <c r="L945" s="41"/>
      <c r="M945" s="180" t="s">
        <v>44</v>
      </c>
      <c r="N945" s="181" t="s">
        <v>53</v>
      </c>
      <c r="O945" s="66"/>
      <c r="P945" s="182">
        <f>O945*H945</f>
        <v>0</v>
      </c>
      <c r="Q945" s="182">
        <v>0</v>
      </c>
      <c r="R945" s="182">
        <f>Q945*H945</f>
        <v>0</v>
      </c>
      <c r="S945" s="182">
        <v>0</v>
      </c>
      <c r="T945" s="183">
        <f>S945*H945</f>
        <v>0</v>
      </c>
      <c r="U945" s="36"/>
      <c r="V945" s="36"/>
      <c r="W945" s="36"/>
      <c r="X945" s="36"/>
      <c r="Y945" s="36"/>
      <c r="Z945" s="36"/>
      <c r="AA945" s="36"/>
      <c r="AB945" s="36"/>
      <c r="AC945" s="36"/>
      <c r="AD945" s="36"/>
      <c r="AE945" s="36"/>
      <c r="AR945" s="184" t="s">
        <v>346</v>
      </c>
      <c r="AT945" s="184" t="s">
        <v>138</v>
      </c>
      <c r="AU945" s="184" t="s">
        <v>92</v>
      </c>
      <c r="AY945" s="18" t="s">
        <v>135</v>
      </c>
      <c r="BE945" s="185">
        <f>IF(N945="základní",J945,0)</f>
        <v>0</v>
      </c>
      <c r="BF945" s="185">
        <f>IF(N945="snížená",J945,0)</f>
        <v>0</v>
      </c>
      <c r="BG945" s="185">
        <f>IF(N945="zákl. přenesená",J945,0)</f>
        <v>0</v>
      </c>
      <c r="BH945" s="185">
        <f>IF(N945="sníž. přenesená",J945,0)</f>
        <v>0</v>
      </c>
      <c r="BI945" s="185">
        <f>IF(N945="nulová",J945,0)</f>
        <v>0</v>
      </c>
      <c r="BJ945" s="18" t="s">
        <v>90</v>
      </c>
      <c r="BK945" s="185">
        <f>ROUND(I945*H945,2)</f>
        <v>0</v>
      </c>
      <c r="BL945" s="18" t="s">
        <v>346</v>
      </c>
      <c r="BM945" s="184" t="s">
        <v>1164</v>
      </c>
    </row>
    <row r="946" spans="1:65" s="2" customFormat="1" ht="48.75">
      <c r="A946" s="36"/>
      <c r="B946" s="37"/>
      <c r="C946" s="38"/>
      <c r="D946" s="193" t="s">
        <v>386</v>
      </c>
      <c r="E946" s="38"/>
      <c r="F946" s="235" t="s">
        <v>1160</v>
      </c>
      <c r="G946" s="38"/>
      <c r="H946" s="38"/>
      <c r="I946" s="188"/>
      <c r="J946" s="38"/>
      <c r="K946" s="38"/>
      <c r="L946" s="41"/>
      <c r="M946" s="189"/>
      <c r="N946" s="190"/>
      <c r="O946" s="66"/>
      <c r="P946" s="66"/>
      <c r="Q946" s="66"/>
      <c r="R946" s="66"/>
      <c r="S946" s="66"/>
      <c r="T946" s="67"/>
      <c r="U946" s="36"/>
      <c r="V946" s="36"/>
      <c r="W946" s="36"/>
      <c r="X946" s="36"/>
      <c r="Y946" s="36"/>
      <c r="Z946" s="36"/>
      <c r="AA946" s="36"/>
      <c r="AB946" s="36"/>
      <c r="AC946" s="36"/>
      <c r="AD946" s="36"/>
      <c r="AE946" s="36"/>
      <c r="AT946" s="18" t="s">
        <v>386</v>
      </c>
      <c r="AU946" s="18" t="s">
        <v>92</v>
      </c>
    </row>
    <row r="947" spans="1:65" s="2" customFormat="1" ht="49.15" customHeight="1">
      <c r="A947" s="36"/>
      <c r="B947" s="37"/>
      <c r="C947" s="172" t="s">
        <v>1165</v>
      </c>
      <c r="D947" s="172" t="s">
        <v>138</v>
      </c>
      <c r="E947" s="173" t="s">
        <v>1166</v>
      </c>
      <c r="F947" s="174" t="s">
        <v>1167</v>
      </c>
      <c r="G947" s="175" t="s">
        <v>141</v>
      </c>
      <c r="H947" s="176">
        <v>1</v>
      </c>
      <c r="I947" s="177"/>
      <c r="J947" s="178">
        <f>ROUND(I947*H947,2)</f>
        <v>0</v>
      </c>
      <c r="K947" s="179"/>
      <c r="L947" s="41"/>
      <c r="M947" s="180" t="s">
        <v>44</v>
      </c>
      <c r="N947" s="181" t="s">
        <v>53</v>
      </c>
      <c r="O947" s="66"/>
      <c r="P947" s="182">
        <f>O947*H947</f>
        <v>0</v>
      </c>
      <c r="Q947" s="182">
        <v>0</v>
      </c>
      <c r="R947" s="182">
        <f>Q947*H947</f>
        <v>0</v>
      </c>
      <c r="S947" s="182">
        <v>0</v>
      </c>
      <c r="T947" s="183">
        <f>S947*H947</f>
        <v>0</v>
      </c>
      <c r="U947" s="36"/>
      <c r="V947" s="36"/>
      <c r="W947" s="36"/>
      <c r="X947" s="36"/>
      <c r="Y947" s="36"/>
      <c r="Z947" s="36"/>
      <c r="AA947" s="36"/>
      <c r="AB947" s="36"/>
      <c r="AC947" s="36"/>
      <c r="AD947" s="36"/>
      <c r="AE947" s="36"/>
      <c r="AR947" s="184" t="s">
        <v>346</v>
      </c>
      <c r="AT947" s="184" t="s">
        <v>138</v>
      </c>
      <c r="AU947" s="184" t="s">
        <v>92</v>
      </c>
      <c r="AY947" s="18" t="s">
        <v>135</v>
      </c>
      <c r="BE947" s="185">
        <f>IF(N947="základní",J947,0)</f>
        <v>0</v>
      </c>
      <c r="BF947" s="185">
        <f>IF(N947="snížená",J947,0)</f>
        <v>0</v>
      </c>
      <c r="BG947" s="185">
        <f>IF(N947="zákl. přenesená",J947,0)</f>
        <v>0</v>
      </c>
      <c r="BH947" s="185">
        <f>IF(N947="sníž. přenesená",J947,0)</f>
        <v>0</v>
      </c>
      <c r="BI947" s="185">
        <f>IF(N947="nulová",J947,0)</f>
        <v>0</v>
      </c>
      <c r="BJ947" s="18" t="s">
        <v>90</v>
      </c>
      <c r="BK947" s="185">
        <f>ROUND(I947*H947,2)</f>
        <v>0</v>
      </c>
      <c r="BL947" s="18" t="s">
        <v>346</v>
      </c>
      <c r="BM947" s="184" t="s">
        <v>1168</v>
      </c>
    </row>
    <row r="948" spans="1:65" s="2" customFormat="1" ht="39">
      <c r="A948" s="36"/>
      <c r="B948" s="37"/>
      <c r="C948" s="38"/>
      <c r="D948" s="193" t="s">
        <v>386</v>
      </c>
      <c r="E948" s="38"/>
      <c r="F948" s="235" t="s">
        <v>1169</v>
      </c>
      <c r="G948" s="38"/>
      <c r="H948" s="38"/>
      <c r="I948" s="188"/>
      <c r="J948" s="38"/>
      <c r="K948" s="38"/>
      <c r="L948" s="41"/>
      <c r="M948" s="189"/>
      <c r="N948" s="190"/>
      <c r="O948" s="66"/>
      <c r="P948" s="66"/>
      <c r="Q948" s="66"/>
      <c r="R948" s="66"/>
      <c r="S948" s="66"/>
      <c r="T948" s="67"/>
      <c r="U948" s="36"/>
      <c r="V948" s="36"/>
      <c r="W948" s="36"/>
      <c r="X948" s="36"/>
      <c r="Y948" s="36"/>
      <c r="Z948" s="36"/>
      <c r="AA948" s="36"/>
      <c r="AB948" s="36"/>
      <c r="AC948" s="36"/>
      <c r="AD948" s="36"/>
      <c r="AE948" s="36"/>
      <c r="AT948" s="18" t="s">
        <v>386</v>
      </c>
      <c r="AU948" s="18" t="s">
        <v>92</v>
      </c>
    </row>
    <row r="949" spans="1:65" s="2" customFormat="1" ht="49.15" customHeight="1">
      <c r="A949" s="36"/>
      <c r="B949" s="37"/>
      <c r="C949" s="172" t="s">
        <v>1170</v>
      </c>
      <c r="D949" s="172" t="s">
        <v>138</v>
      </c>
      <c r="E949" s="173" t="s">
        <v>1171</v>
      </c>
      <c r="F949" s="174" t="s">
        <v>1172</v>
      </c>
      <c r="G949" s="175" t="s">
        <v>141</v>
      </c>
      <c r="H949" s="176">
        <v>1</v>
      </c>
      <c r="I949" s="177"/>
      <c r="J949" s="178">
        <f>ROUND(I949*H949,2)</f>
        <v>0</v>
      </c>
      <c r="K949" s="179"/>
      <c r="L949" s="41"/>
      <c r="M949" s="180" t="s">
        <v>44</v>
      </c>
      <c r="N949" s="181" t="s">
        <v>53</v>
      </c>
      <c r="O949" s="66"/>
      <c r="P949" s="182">
        <f>O949*H949</f>
        <v>0</v>
      </c>
      <c r="Q949" s="182">
        <v>0</v>
      </c>
      <c r="R949" s="182">
        <f>Q949*H949</f>
        <v>0</v>
      </c>
      <c r="S949" s="182">
        <v>0</v>
      </c>
      <c r="T949" s="183">
        <f>S949*H949</f>
        <v>0</v>
      </c>
      <c r="U949" s="36"/>
      <c r="V949" s="36"/>
      <c r="W949" s="36"/>
      <c r="X949" s="36"/>
      <c r="Y949" s="36"/>
      <c r="Z949" s="36"/>
      <c r="AA949" s="36"/>
      <c r="AB949" s="36"/>
      <c r="AC949" s="36"/>
      <c r="AD949" s="36"/>
      <c r="AE949" s="36"/>
      <c r="AR949" s="184" t="s">
        <v>346</v>
      </c>
      <c r="AT949" s="184" t="s">
        <v>138</v>
      </c>
      <c r="AU949" s="184" t="s">
        <v>92</v>
      </c>
      <c r="AY949" s="18" t="s">
        <v>135</v>
      </c>
      <c r="BE949" s="185">
        <f>IF(N949="základní",J949,0)</f>
        <v>0</v>
      </c>
      <c r="BF949" s="185">
        <f>IF(N949="snížená",J949,0)</f>
        <v>0</v>
      </c>
      <c r="BG949" s="185">
        <f>IF(N949="zákl. přenesená",J949,0)</f>
        <v>0</v>
      </c>
      <c r="BH949" s="185">
        <f>IF(N949="sníž. přenesená",J949,0)</f>
        <v>0</v>
      </c>
      <c r="BI949" s="185">
        <f>IF(N949="nulová",J949,0)</f>
        <v>0</v>
      </c>
      <c r="BJ949" s="18" t="s">
        <v>90</v>
      </c>
      <c r="BK949" s="185">
        <f>ROUND(I949*H949,2)</f>
        <v>0</v>
      </c>
      <c r="BL949" s="18" t="s">
        <v>346</v>
      </c>
      <c r="BM949" s="184" t="s">
        <v>1173</v>
      </c>
    </row>
    <row r="950" spans="1:65" s="2" customFormat="1" ht="39">
      <c r="A950" s="36"/>
      <c r="B950" s="37"/>
      <c r="C950" s="38"/>
      <c r="D950" s="193" t="s">
        <v>386</v>
      </c>
      <c r="E950" s="38"/>
      <c r="F950" s="235" t="s">
        <v>1169</v>
      </c>
      <c r="G950" s="38"/>
      <c r="H950" s="38"/>
      <c r="I950" s="188"/>
      <c r="J950" s="38"/>
      <c r="K950" s="38"/>
      <c r="L950" s="41"/>
      <c r="M950" s="189"/>
      <c r="N950" s="190"/>
      <c r="O950" s="66"/>
      <c r="P950" s="66"/>
      <c r="Q950" s="66"/>
      <c r="R950" s="66"/>
      <c r="S950" s="66"/>
      <c r="T950" s="67"/>
      <c r="U950" s="36"/>
      <c r="V950" s="36"/>
      <c r="W950" s="36"/>
      <c r="X950" s="36"/>
      <c r="Y950" s="36"/>
      <c r="Z950" s="36"/>
      <c r="AA950" s="36"/>
      <c r="AB950" s="36"/>
      <c r="AC950" s="36"/>
      <c r="AD950" s="36"/>
      <c r="AE950" s="36"/>
      <c r="AT950" s="18" t="s">
        <v>386</v>
      </c>
      <c r="AU950" s="18" t="s">
        <v>92</v>
      </c>
    </row>
    <row r="951" spans="1:65" s="2" customFormat="1" ht="37.9" customHeight="1">
      <c r="A951" s="36"/>
      <c r="B951" s="37"/>
      <c r="C951" s="172" t="s">
        <v>1174</v>
      </c>
      <c r="D951" s="172" t="s">
        <v>138</v>
      </c>
      <c r="E951" s="173" t="s">
        <v>1175</v>
      </c>
      <c r="F951" s="174" t="s">
        <v>1176</v>
      </c>
      <c r="G951" s="175" t="s">
        <v>141</v>
      </c>
      <c r="H951" s="176">
        <v>1</v>
      </c>
      <c r="I951" s="177"/>
      <c r="J951" s="178">
        <f>ROUND(I951*H951,2)</f>
        <v>0</v>
      </c>
      <c r="K951" s="179"/>
      <c r="L951" s="41"/>
      <c r="M951" s="180" t="s">
        <v>44</v>
      </c>
      <c r="N951" s="181" t="s">
        <v>53</v>
      </c>
      <c r="O951" s="66"/>
      <c r="P951" s="182">
        <f>O951*H951</f>
        <v>0</v>
      </c>
      <c r="Q951" s="182">
        <v>0</v>
      </c>
      <c r="R951" s="182">
        <f>Q951*H951</f>
        <v>0</v>
      </c>
      <c r="S951" s="182">
        <v>0</v>
      </c>
      <c r="T951" s="183">
        <f>S951*H951</f>
        <v>0</v>
      </c>
      <c r="U951" s="36"/>
      <c r="V951" s="36"/>
      <c r="W951" s="36"/>
      <c r="X951" s="36"/>
      <c r="Y951" s="36"/>
      <c r="Z951" s="36"/>
      <c r="AA951" s="36"/>
      <c r="AB951" s="36"/>
      <c r="AC951" s="36"/>
      <c r="AD951" s="36"/>
      <c r="AE951" s="36"/>
      <c r="AR951" s="184" t="s">
        <v>346</v>
      </c>
      <c r="AT951" s="184" t="s">
        <v>138</v>
      </c>
      <c r="AU951" s="184" t="s">
        <v>92</v>
      </c>
      <c r="AY951" s="18" t="s">
        <v>135</v>
      </c>
      <c r="BE951" s="185">
        <f>IF(N951="základní",J951,0)</f>
        <v>0</v>
      </c>
      <c r="BF951" s="185">
        <f>IF(N951="snížená",J951,0)</f>
        <v>0</v>
      </c>
      <c r="BG951" s="185">
        <f>IF(N951="zákl. přenesená",J951,0)</f>
        <v>0</v>
      </c>
      <c r="BH951" s="185">
        <f>IF(N951="sníž. přenesená",J951,0)</f>
        <v>0</v>
      </c>
      <c r="BI951" s="185">
        <f>IF(N951="nulová",J951,0)</f>
        <v>0</v>
      </c>
      <c r="BJ951" s="18" t="s">
        <v>90</v>
      </c>
      <c r="BK951" s="185">
        <f>ROUND(I951*H951,2)</f>
        <v>0</v>
      </c>
      <c r="BL951" s="18" t="s">
        <v>346</v>
      </c>
      <c r="BM951" s="184" t="s">
        <v>1177</v>
      </c>
    </row>
    <row r="952" spans="1:65" s="2" customFormat="1" ht="39">
      <c r="A952" s="36"/>
      <c r="B952" s="37"/>
      <c r="C952" s="38"/>
      <c r="D952" s="193" t="s">
        <v>386</v>
      </c>
      <c r="E952" s="38"/>
      <c r="F952" s="235" t="s">
        <v>1178</v>
      </c>
      <c r="G952" s="38"/>
      <c r="H952" s="38"/>
      <c r="I952" s="188"/>
      <c r="J952" s="38"/>
      <c r="K952" s="38"/>
      <c r="L952" s="41"/>
      <c r="M952" s="189"/>
      <c r="N952" s="190"/>
      <c r="O952" s="66"/>
      <c r="P952" s="66"/>
      <c r="Q952" s="66"/>
      <c r="R952" s="66"/>
      <c r="S952" s="66"/>
      <c r="T952" s="67"/>
      <c r="U952" s="36"/>
      <c r="V952" s="36"/>
      <c r="W952" s="36"/>
      <c r="X952" s="36"/>
      <c r="Y952" s="36"/>
      <c r="Z952" s="36"/>
      <c r="AA952" s="36"/>
      <c r="AB952" s="36"/>
      <c r="AC952" s="36"/>
      <c r="AD952" s="36"/>
      <c r="AE952" s="36"/>
      <c r="AT952" s="18" t="s">
        <v>386</v>
      </c>
      <c r="AU952" s="18" t="s">
        <v>92</v>
      </c>
    </row>
    <row r="953" spans="1:65" s="2" customFormat="1" ht="37.9" customHeight="1">
      <c r="A953" s="36"/>
      <c r="B953" s="37"/>
      <c r="C953" s="172" t="s">
        <v>1179</v>
      </c>
      <c r="D953" s="172" t="s">
        <v>138</v>
      </c>
      <c r="E953" s="173" t="s">
        <v>1180</v>
      </c>
      <c r="F953" s="174" t="s">
        <v>1181</v>
      </c>
      <c r="G953" s="175" t="s">
        <v>141</v>
      </c>
      <c r="H953" s="176">
        <v>1</v>
      </c>
      <c r="I953" s="177"/>
      <c r="J953" s="178">
        <f>ROUND(I953*H953,2)</f>
        <v>0</v>
      </c>
      <c r="K953" s="179"/>
      <c r="L953" s="41"/>
      <c r="M953" s="180" t="s">
        <v>44</v>
      </c>
      <c r="N953" s="181" t="s">
        <v>53</v>
      </c>
      <c r="O953" s="66"/>
      <c r="P953" s="182">
        <f>O953*H953</f>
        <v>0</v>
      </c>
      <c r="Q953" s="182">
        <v>0</v>
      </c>
      <c r="R953" s="182">
        <f>Q953*H953</f>
        <v>0</v>
      </c>
      <c r="S953" s="182">
        <v>0</v>
      </c>
      <c r="T953" s="183">
        <f>S953*H953</f>
        <v>0</v>
      </c>
      <c r="U953" s="36"/>
      <c r="V953" s="36"/>
      <c r="W953" s="36"/>
      <c r="X953" s="36"/>
      <c r="Y953" s="36"/>
      <c r="Z953" s="36"/>
      <c r="AA953" s="36"/>
      <c r="AB953" s="36"/>
      <c r="AC953" s="36"/>
      <c r="AD953" s="36"/>
      <c r="AE953" s="36"/>
      <c r="AR953" s="184" t="s">
        <v>346</v>
      </c>
      <c r="AT953" s="184" t="s">
        <v>138</v>
      </c>
      <c r="AU953" s="184" t="s">
        <v>92</v>
      </c>
      <c r="AY953" s="18" t="s">
        <v>135</v>
      </c>
      <c r="BE953" s="185">
        <f>IF(N953="základní",J953,0)</f>
        <v>0</v>
      </c>
      <c r="BF953" s="185">
        <f>IF(N953="snížená",J953,0)</f>
        <v>0</v>
      </c>
      <c r="BG953" s="185">
        <f>IF(N953="zákl. přenesená",J953,0)</f>
        <v>0</v>
      </c>
      <c r="BH953" s="185">
        <f>IF(N953="sníž. přenesená",J953,0)</f>
        <v>0</v>
      </c>
      <c r="BI953" s="185">
        <f>IF(N953="nulová",J953,0)</f>
        <v>0</v>
      </c>
      <c r="BJ953" s="18" t="s">
        <v>90</v>
      </c>
      <c r="BK953" s="185">
        <f>ROUND(I953*H953,2)</f>
        <v>0</v>
      </c>
      <c r="BL953" s="18" t="s">
        <v>346</v>
      </c>
      <c r="BM953" s="184" t="s">
        <v>1182</v>
      </c>
    </row>
    <row r="954" spans="1:65" s="2" customFormat="1" ht="48.75">
      <c r="A954" s="36"/>
      <c r="B954" s="37"/>
      <c r="C954" s="38"/>
      <c r="D954" s="193" t="s">
        <v>386</v>
      </c>
      <c r="E954" s="38"/>
      <c r="F954" s="235" t="s">
        <v>1183</v>
      </c>
      <c r="G954" s="38"/>
      <c r="H954" s="38"/>
      <c r="I954" s="188"/>
      <c r="J954" s="38"/>
      <c r="K954" s="38"/>
      <c r="L954" s="41"/>
      <c r="M954" s="189"/>
      <c r="N954" s="190"/>
      <c r="O954" s="66"/>
      <c r="P954" s="66"/>
      <c r="Q954" s="66"/>
      <c r="R954" s="66"/>
      <c r="S954" s="66"/>
      <c r="T954" s="67"/>
      <c r="U954" s="36"/>
      <c r="V954" s="36"/>
      <c r="W954" s="36"/>
      <c r="X954" s="36"/>
      <c r="Y954" s="36"/>
      <c r="Z954" s="36"/>
      <c r="AA954" s="36"/>
      <c r="AB954" s="36"/>
      <c r="AC954" s="36"/>
      <c r="AD954" s="36"/>
      <c r="AE954" s="36"/>
      <c r="AT954" s="18" t="s">
        <v>386</v>
      </c>
      <c r="AU954" s="18" t="s">
        <v>92</v>
      </c>
    </row>
    <row r="955" spans="1:65" s="2" customFormat="1" ht="37.9" customHeight="1">
      <c r="A955" s="36"/>
      <c r="B955" s="37"/>
      <c r="C955" s="172" t="s">
        <v>1184</v>
      </c>
      <c r="D955" s="172" t="s">
        <v>138</v>
      </c>
      <c r="E955" s="173" t="s">
        <v>1185</v>
      </c>
      <c r="F955" s="174" t="s">
        <v>1186</v>
      </c>
      <c r="G955" s="175" t="s">
        <v>141</v>
      </c>
      <c r="H955" s="176">
        <v>1</v>
      </c>
      <c r="I955" s="177"/>
      <c r="J955" s="178">
        <f>ROUND(I955*H955,2)</f>
        <v>0</v>
      </c>
      <c r="K955" s="179"/>
      <c r="L955" s="41"/>
      <c r="M955" s="180" t="s">
        <v>44</v>
      </c>
      <c r="N955" s="181" t="s">
        <v>53</v>
      </c>
      <c r="O955" s="66"/>
      <c r="P955" s="182">
        <f>O955*H955</f>
        <v>0</v>
      </c>
      <c r="Q955" s="182">
        <v>0</v>
      </c>
      <c r="R955" s="182">
        <f>Q955*H955</f>
        <v>0</v>
      </c>
      <c r="S955" s="182">
        <v>0</v>
      </c>
      <c r="T955" s="183">
        <f>S955*H955</f>
        <v>0</v>
      </c>
      <c r="U955" s="36"/>
      <c r="V955" s="36"/>
      <c r="W955" s="36"/>
      <c r="X955" s="36"/>
      <c r="Y955" s="36"/>
      <c r="Z955" s="36"/>
      <c r="AA955" s="36"/>
      <c r="AB955" s="36"/>
      <c r="AC955" s="36"/>
      <c r="AD955" s="36"/>
      <c r="AE955" s="36"/>
      <c r="AR955" s="184" t="s">
        <v>346</v>
      </c>
      <c r="AT955" s="184" t="s">
        <v>138</v>
      </c>
      <c r="AU955" s="184" t="s">
        <v>92</v>
      </c>
      <c r="AY955" s="18" t="s">
        <v>135</v>
      </c>
      <c r="BE955" s="185">
        <f>IF(N955="základní",J955,0)</f>
        <v>0</v>
      </c>
      <c r="BF955" s="185">
        <f>IF(N955="snížená",J955,0)</f>
        <v>0</v>
      </c>
      <c r="BG955" s="185">
        <f>IF(N955="zákl. přenesená",J955,0)</f>
        <v>0</v>
      </c>
      <c r="BH955" s="185">
        <f>IF(N955="sníž. přenesená",J955,0)</f>
        <v>0</v>
      </c>
      <c r="BI955" s="185">
        <f>IF(N955="nulová",J955,0)</f>
        <v>0</v>
      </c>
      <c r="BJ955" s="18" t="s">
        <v>90</v>
      </c>
      <c r="BK955" s="185">
        <f>ROUND(I955*H955,2)</f>
        <v>0</v>
      </c>
      <c r="BL955" s="18" t="s">
        <v>346</v>
      </c>
      <c r="BM955" s="184" t="s">
        <v>1187</v>
      </c>
    </row>
    <row r="956" spans="1:65" s="2" customFormat="1" ht="39">
      <c r="A956" s="36"/>
      <c r="B956" s="37"/>
      <c r="C956" s="38"/>
      <c r="D956" s="193" t="s">
        <v>386</v>
      </c>
      <c r="E956" s="38"/>
      <c r="F956" s="235" t="s">
        <v>1178</v>
      </c>
      <c r="G956" s="38"/>
      <c r="H956" s="38"/>
      <c r="I956" s="188"/>
      <c r="J956" s="38"/>
      <c r="K956" s="38"/>
      <c r="L956" s="41"/>
      <c r="M956" s="189"/>
      <c r="N956" s="190"/>
      <c r="O956" s="66"/>
      <c r="P956" s="66"/>
      <c r="Q956" s="66"/>
      <c r="R956" s="66"/>
      <c r="S956" s="66"/>
      <c r="T956" s="67"/>
      <c r="U956" s="36"/>
      <c r="V956" s="36"/>
      <c r="W956" s="36"/>
      <c r="X956" s="36"/>
      <c r="Y956" s="36"/>
      <c r="Z956" s="36"/>
      <c r="AA956" s="36"/>
      <c r="AB956" s="36"/>
      <c r="AC956" s="36"/>
      <c r="AD956" s="36"/>
      <c r="AE956" s="36"/>
      <c r="AT956" s="18" t="s">
        <v>386</v>
      </c>
      <c r="AU956" s="18" t="s">
        <v>92</v>
      </c>
    </row>
    <row r="957" spans="1:65" s="2" customFormat="1" ht="37.9" customHeight="1">
      <c r="A957" s="36"/>
      <c r="B957" s="37"/>
      <c r="C957" s="172" t="s">
        <v>1188</v>
      </c>
      <c r="D957" s="172" t="s">
        <v>138</v>
      </c>
      <c r="E957" s="173" t="s">
        <v>1189</v>
      </c>
      <c r="F957" s="174" t="s">
        <v>1190</v>
      </c>
      <c r="G957" s="175" t="s">
        <v>141</v>
      </c>
      <c r="H957" s="176">
        <v>1</v>
      </c>
      <c r="I957" s="177"/>
      <c r="J957" s="178">
        <f>ROUND(I957*H957,2)</f>
        <v>0</v>
      </c>
      <c r="K957" s="179"/>
      <c r="L957" s="41"/>
      <c r="M957" s="180" t="s">
        <v>44</v>
      </c>
      <c r="N957" s="181" t="s">
        <v>53</v>
      </c>
      <c r="O957" s="66"/>
      <c r="P957" s="182">
        <f>O957*H957</f>
        <v>0</v>
      </c>
      <c r="Q957" s="182">
        <v>0</v>
      </c>
      <c r="R957" s="182">
        <f>Q957*H957</f>
        <v>0</v>
      </c>
      <c r="S957" s="182">
        <v>0</v>
      </c>
      <c r="T957" s="183">
        <f>S957*H957</f>
        <v>0</v>
      </c>
      <c r="U957" s="36"/>
      <c r="V957" s="36"/>
      <c r="W957" s="36"/>
      <c r="X957" s="36"/>
      <c r="Y957" s="36"/>
      <c r="Z957" s="36"/>
      <c r="AA957" s="36"/>
      <c r="AB957" s="36"/>
      <c r="AC957" s="36"/>
      <c r="AD957" s="36"/>
      <c r="AE957" s="36"/>
      <c r="AR957" s="184" t="s">
        <v>346</v>
      </c>
      <c r="AT957" s="184" t="s">
        <v>138</v>
      </c>
      <c r="AU957" s="184" t="s">
        <v>92</v>
      </c>
      <c r="AY957" s="18" t="s">
        <v>135</v>
      </c>
      <c r="BE957" s="185">
        <f>IF(N957="základní",J957,0)</f>
        <v>0</v>
      </c>
      <c r="BF957" s="185">
        <f>IF(N957="snížená",J957,0)</f>
        <v>0</v>
      </c>
      <c r="BG957" s="185">
        <f>IF(N957="zákl. přenesená",J957,0)</f>
        <v>0</v>
      </c>
      <c r="BH957" s="185">
        <f>IF(N957="sníž. přenesená",J957,0)</f>
        <v>0</v>
      </c>
      <c r="BI957" s="185">
        <f>IF(N957="nulová",J957,0)</f>
        <v>0</v>
      </c>
      <c r="BJ957" s="18" t="s">
        <v>90</v>
      </c>
      <c r="BK957" s="185">
        <f>ROUND(I957*H957,2)</f>
        <v>0</v>
      </c>
      <c r="BL957" s="18" t="s">
        <v>346</v>
      </c>
      <c r="BM957" s="184" t="s">
        <v>1191</v>
      </c>
    </row>
    <row r="958" spans="1:65" s="2" customFormat="1" ht="39">
      <c r="A958" s="36"/>
      <c r="B958" s="37"/>
      <c r="C958" s="38"/>
      <c r="D958" s="193" t="s">
        <v>386</v>
      </c>
      <c r="E958" s="38"/>
      <c r="F958" s="235" t="s">
        <v>1178</v>
      </c>
      <c r="G958" s="38"/>
      <c r="H958" s="38"/>
      <c r="I958" s="188"/>
      <c r="J958" s="38"/>
      <c r="K958" s="38"/>
      <c r="L958" s="41"/>
      <c r="M958" s="189"/>
      <c r="N958" s="190"/>
      <c r="O958" s="66"/>
      <c r="P958" s="66"/>
      <c r="Q958" s="66"/>
      <c r="R958" s="66"/>
      <c r="S958" s="66"/>
      <c r="T958" s="67"/>
      <c r="U958" s="36"/>
      <c r="V958" s="36"/>
      <c r="W958" s="36"/>
      <c r="X958" s="36"/>
      <c r="Y958" s="36"/>
      <c r="Z958" s="36"/>
      <c r="AA958" s="36"/>
      <c r="AB958" s="36"/>
      <c r="AC958" s="36"/>
      <c r="AD958" s="36"/>
      <c r="AE958" s="36"/>
      <c r="AT958" s="18" t="s">
        <v>386</v>
      </c>
      <c r="AU958" s="18" t="s">
        <v>92</v>
      </c>
    </row>
    <row r="959" spans="1:65" s="2" customFormat="1" ht="49.15" customHeight="1">
      <c r="A959" s="36"/>
      <c r="B959" s="37"/>
      <c r="C959" s="172" t="s">
        <v>1192</v>
      </c>
      <c r="D959" s="172" t="s">
        <v>138</v>
      </c>
      <c r="E959" s="173" t="s">
        <v>1193</v>
      </c>
      <c r="F959" s="174" t="s">
        <v>1194</v>
      </c>
      <c r="G959" s="175" t="s">
        <v>141</v>
      </c>
      <c r="H959" s="176">
        <v>1</v>
      </c>
      <c r="I959" s="177"/>
      <c r="J959" s="178">
        <f>ROUND(I959*H959,2)</f>
        <v>0</v>
      </c>
      <c r="K959" s="179"/>
      <c r="L959" s="41"/>
      <c r="M959" s="180" t="s">
        <v>44</v>
      </c>
      <c r="N959" s="181" t="s">
        <v>53</v>
      </c>
      <c r="O959" s="66"/>
      <c r="P959" s="182">
        <f>O959*H959</f>
        <v>0</v>
      </c>
      <c r="Q959" s="182">
        <v>0</v>
      </c>
      <c r="R959" s="182">
        <f>Q959*H959</f>
        <v>0</v>
      </c>
      <c r="S959" s="182">
        <v>0</v>
      </c>
      <c r="T959" s="183">
        <f>S959*H959</f>
        <v>0</v>
      </c>
      <c r="U959" s="36"/>
      <c r="V959" s="36"/>
      <c r="W959" s="36"/>
      <c r="X959" s="36"/>
      <c r="Y959" s="36"/>
      <c r="Z959" s="36"/>
      <c r="AA959" s="36"/>
      <c r="AB959" s="36"/>
      <c r="AC959" s="36"/>
      <c r="AD959" s="36"/>
      <c r="AE959" s="36"/>
      <c r="AR959" s="184" t="s">
        <v>346</v>
      </c>
      <c r="AT959" s="184" t="s">
        <v>138</v>
      </c>
      <c r="AU959" s="184" t="s">
        <v>92</v>
      </c>
      <c r="AY959" s="18" t="s">
        <v>135</v>
      </c>
      <c r="BE959" s="185">
        <f>IF(N959="základní",J959,0)</f>
        <v>0</v>
      </c>
      <c r="BF959" s="185">
        <f>IF(N959="snížená",J959,0)</f>
        <v>0</v>
      </c>
      <c r="BG959" s="185">
        <f>IF(N959="zákl. přenesená",J959,0)</f>
        <v>0</v>
      </c>
      <c r="BH959" s="185">
        <f>IF(N959="sníž. přenesená",J959,0)</f>
        <v>0</v>
      </c>
      <c r="BI959" s="185">
        <f>IF(N959="nulová",J959,0)</f>
        <v>0</v>
      </c>
      <c r="BJ959" s="18" t="s">
        <v>90</v>
      </c>
      <c r="BK959" s="185">
        <f>ROUND(I959*H959,2)</f>
        <v>0</v>
      </c>
      <c r="BL959" s="18" t="s">
        <v>346</v>
      </c>
      <c r="BM959" s="184" t="s">
        <v>1195</v>
      </c>
    </row>
    <row r="960" spans="1:65" s="2" customFormat="1" ht="39">
      <c r="A960" s="36"/>
      <c r="B960" s="37"/>
      <c r="C960" s="38"/>
      <c r="D960" s="193" t="s">
        <v>386</v>
      </c>
      <c r="E960" s="38"/>
      <c r="F960" s="235" t="s">
        <v>1196</v>
      </c>
      <c r="G960" s="38"/>
      <c r="H960" s="38"/>
      <c r="I960" s="188"/>
      <c r="J960" s="38"/>
      <c r="K960" s="38"/>
      <c r="L960" s="41"/>
      <c r="M960" s="189"/>
      <c r="N960" s="190"/>
      <c r="O960" s="66"/>
      <c r="P960" s="66"/>
      <c r="Q960" s="66"/>
      <c r="R960" s="66"/>
      <c r="S960" s="66"/>
      <c r="T960" s="67"/>
      <c r="U960" s="36"/>
      <c r="V960" s="36"/>
      <c r="W960" s="36"/>
      <c r="X960" s="36"/>
      <c r="Y960" s="36"/>
      <c r="Z960" s="36"/>
      <c r="AA960" s="36"/>
      <c r="AB960" s="36"/>
      <c r="AC960" s="36"/>
      <c r="AD960" s="36"/>
      <c r="AE960" s="36"/>
      <c r="AT960" s="18" t="s">
        <v>386</v>
      </c>
      <c r="AU960" s="18" t="s">
        <v>92</v>
      </c>
    </row>
    <row r="961" spans="1:65" s="2" customFormat="1" ht="37.9" customHeight="1">
      <c r="A961" s="36"/>
      <c r="B961" s="37"/>
      <c r="C961" s="172" t="s">
        <v>1197</v>
      </c>
      <c r="D961" s="172" t="s">
        <v>138</v>
      </c>
      <c r="E961" s="173" t="s">
        <v>1198</v>
      </c>
      <c r="F961" s="174" t="s">
        <v>1199</v>
      </c>
      <c r="G961" s="175" t="s">
        <v>141</v>
      </c>
      <c r="H961" s="176">
        <v>1</v>
      </c>
      <c r="I961" s="177"/>
      <c r="J961" s="178">
        <f>ROUND(I961*H961,2)</f>
        <v>0</v>
      </c>
      <c r="K961" s="179"/>
      <c r="L961" s="41"/>
      <c r="M961" s="180" t="s">
        <v>44</v>
      </c>
      <c r="N961" s="181" t="s">
        <v>53</v>
      </c>
      <c r="O961" s="66"/>
      <c r="P961" s="182">
        <f>O961*H961</f>
        <v>0</v>
      </c>
      <c r="Q961" s="182">
        <v>0</v>
      </c>
      <c r="R961" s="182">
        <f>Q961*H961</f>
        <v>0</v>
      </c>
      <c r="S961" s="182">
        <v>0</v>
      </c>
      <c r="T961" s="183">
        <f>S961*H961</f>
        <v>0</v>
      </c>
      <c r="U961" s="36"/>
      <c r="V961" s="36"/>
      <c r="W961" s="36"/>
      <c r="X961" s="36"/>
      <c r="Y961" s="36"/>
      <c r="Z961" s="36"/>
      <c r="AA961" s="36"/>
      <c r="AB961" s="36"/>
      <c r="AC961" s="36"/>
      <c r="AD961" s="36"/>
      <c r="AE961" s="36"/>
      <c r="AR961" s="184" t="s">
        <v>346</v>
      </c>
      <c r="AT961" s="184" t="s">
        <v>138</v>
      </c>
      <c r="AU961" s="184" t="s">
        <v>92</v>
      </c>
      <c r="AY961" s="18" t="s">
        <v>135</v>
      </c>
      <c r="BE961" s="185">
        <f>IF(N961="základní",J961,0)</f>
        <v>0</v>
      </c>
      <c r="BF961" s="185">
        <f>IF(N961="snížená",J961,0)</f>
        <v>0</v>
      </c>
      <c r="BG961" s="185">
        <f>IF(N961="zákl. přenesená",J961,0)</f>
        <v>0</v>
      </c>
      <c r="BH961" s="185">
        <f>IF(N961="sníž. přenesená",J961,0)</f>
        <v>0</v>
      </c>
      <c r="BI961" s="185">
        <f>IF(N961="nulová",J961,0)</f>
        <v>0</v>
      </c>
      <c r="BJ961" s="18" t="s">
        <v>90</v>
      </c>
      <c r="BK961" s="185">
        <f>ROUND(I961*H961,2)</f>
        <v>0</v>
      </c>
      <c r="BL961" s="18" t="s">
        <v>346</v>
      </c>
      <c r="BM961" s="184" t="s">
        <v>1200</v>
      </c>
    </row>
    <row r="962" spans="1:65" s="2" customFormat="1" ht="48.75">
      <c r="A962" s="36"/>
      <c r="B962" s="37"/>
      <c r="C962" s="38"/>
      <c r="D962" s="193" t="s">
        <v>386</v>
      </c>
      <c r="E962" s="38"/>
      <c r="F962" s="235" t="s">
        <v>1201</v>
      </c>
      <c r="G962" s="38"/>
      <c r="H962" s="38"/>
      <c r="I962" s="188"/>
      <c r="J962" s="38"/>
      <c r="K962" s="38"/>
      <c r="L962" s="41"/>
      <c r="M962" s="189"/>
      <c r="N962" s="190"/>
      <c r="O962" s="66"/>
      <c r="P962" s="66"/>
      <c r="Q962" s="66"/>
      <c r="R962" s="66"/>
      <c r="S962" s="66"/>
      <c r="T962" s="67"/>
      <c r="U962" s="36"/>
      <c r="V962" s="36"/>
      <c r="W962" s="36"/>
      <c r="X962" s="36"/>
      <c r="Y962" s="36"/>
      <c r="Z962" s="36"/>
      <c r="AA962" s="36"/>
      <c r="AB962" s="36"/>
      <c r="AC962" s="36"/>
      <c r="AD962" s="36"/>
      <c r="AE962" s="36"/>
      <c r="AT962" s="18" t="s">
        <v>386</v>
      </c>
      <c r="AU962" s="18" t="s">
        <v>92</v>
      </c>
    </row>
    <row r="963" spans="1:65" s="2" customFormat="1" ht="37.9" customHeight="1">
      <c r="A963" s="36"/>
      <c r="B963" s="37"/>
      <c r="C963" s="172" t="s">
        <v>1202</v>
      </c>
      <c r="D963" s="172" t="s">
        <v>138</v>
      </c>
      <c r="E963" s="173" t="s">
        <v>1203</v>
      </c>
      <c r="F963" s="174" t="s">
        <v>1204</v>
      </c>
      <c r="G963" s="175" t="s">
        <v>141</v>
      </c>
      <c r="H963" s="176">
        <v>1</v>
      </c>
      <c r="I963" s="177"/>
      <c r="J963" s="178">
        <f>ROUND(I963*H963,2)</f>
        <v>0</v>
      </c>
      <c r="K963" s="179"/>
      <c r="L963" s="41"/>
      <c r="M963" s="180" t="s">
        <v>44</v>
      </c>
      <c r="N963" s="181" t="s">
        <v>53</v>
      </c>
      <c r="O963" s="66"/>
      <c r="P963" s="182">
        <f>O963*H963</f>
        <v>0</v>
      </c>
      <c r="Q963" s="182">
        <v>0</v>
      </c>
      <c r="R963" s="182">
        <f>Q963*H963</f>
        <v>0</v>
      </c>
      <c r="S963" s="182">
        <v>0</v>
      </c>
      <c r="T963" s="183">
        <f>S963*H963</f>
        <v>0</v>
      </c>
      <c r="U963" s="36"/>
      <c r="V963" s="36"/>
      <c r="W963" s="36"/>
      <c r="X963" s="36"/>
      <c r="Y963" s="36"/>
      <c r="Z963" s="36"/>
      <c r="AA963" s="36"/>
      <c r="AB963" s="36"/>
      <c r="AC963" s="36"/>
      <c r="AD963" s="36"/>
      <c r="AE963" s="36"/>
      <c r="AR963" s="184" t="s">
        <v>346</v>
      </c>
      <c r="AT963" s="184" t="s">
        <v>138</v>
      </c>
      <c r="AU963" s="184" t="s">
        <v>92</v>
      </c>
      <c r="AY963" s="18" t="s">
        <v>135</v>
      </c>
      <c r="BE963" s="185">
        <f>IF(N963="základní",J963,0)</f>
        <v>0</v>
      </c>
      <c r="BF963" s="185">
        <f>IF(N963="snížená",J963,0)</f>
        <v>0</v>
      </c>
      <c r="BG963" s="185">
        <f>IF(N963="zákl. přenesená",J963,0)</f>
        <v>0</v>
      </c>
      <c r="BH963" s="185">
        <f>IF(N963="sníž. přenesená",J963,0)</f>
        <v>0</v>
      </c>
      <c r="BI963" s="185">
        <f>IF(N963="nulová",J963,0)</f>
        <v>0</v>
      </c>
      <c r="BJ963" s="18" t="s">
        <v>90</v>
      </c>
      <c r="BK963" s="185">
        <f>ROUND(I963*H963,2)</f>
        <v>0</v>
      </c>
      <c r="BL963" s="18" t="s">
        <v>346</v>
      </c>
      <c r="BM963" s="184" t="s">
        <v>1205</v>
      </c>
    </row>
    <row r="964" spans="1:65" s="2" customFormat="1" ht="48.75">
      <c r="A964" s="36"/>
      <c r="B964" s="37"/>
      <c r="C964" s="38"/>
      <c r="D964" s="193" t="s">
        <v>386</v>
      </c>
      <c r="E964" s="38"/>
      <c r="F964" s="235" t="s">
        <v>1201</v>
      </c>
      <c r="G964" s="38"/>
      <c r="H964" s="38"/>
      <c r="I964" s="188"/>
      <c r="J964" s="38"/>
      <c r="K964" s="38"/>
      <c r="L964" s="41"/>
      <c r="M964" s="189"/>
      <c r="N964" s="190"/>
      <c r="O964" s="66"/>
      <c r="P964" s="66"/>
      <c r="Q964" s="66"/>
      <c r="R964" s="66"/>
      <c r="S964" s="66"/>
      <c r="T964" s="67"/>
      <c r="U964" s="36"/>
      <c r="V964" s="36"/>
      <c r="W964" s="36"/>
      <c r="X964" s="36"/>
      <c r="Y964" s="36"/>
      <c r="Z964" s="36"/>
      <c r="AA964" s="36"/>
      <c r="AB964" s="36"/>
      <c r="AC964" s="36"/>
      <c r="AD964" s="36"/>
      <c r="AE964" s="36"/>
      <c r="AT964" s="18" t="s">
        <v>386</v>
      </c>
      <c r="AU964" s="18" t="s">
        <v>92</v>
      </c>
    </row>
    <row r="965" spans="1:65" s="2" customFormat="1" ht="62.65" customHeight="1">
      <c r="A965" s="36"/>
      <c r="B965" s="37"/>
      <c r="C965" s="172" t="s">
        <v>1206</v>
      </c>
      <c r="D965" s="172" t="s">
        <v>138</v>
      </c>
      <c r="E965" s="173" t="s">
        <v>1207</v>
      </c>
      <c r="F965" s="174" t="s">
        <v>1208</v>
      </c>
      <c r="G965" s="175" t="s">
        <v>141</v>
      </c>
      <c r="H965" s="176">
        <v>6</v>
      </c>
      <c r="I965" s="177"/>
      <c r="J965" s="178">
        <f>ROUND(I965*H965,2)</f>
        <v>0</v>
      </c>
      <c r="K965" s="179"/>
      <c r="L965" s="41"/>
      <c r="M965" s="180" t="s">
        <v>44</v>
      </c>
      <c r="N965" s="181" t="s">
        <v>53</v>
      </c>
      <c r="O965" s="66"/>
      <c r="P965" s="182">
        <f>O965*H965</f>
        <v>0</v>
      </c>
      <c r="Q965" s="182">
        <v>0</v>
      </c>
      <c r="R965" s="182">
        <f>Q965*H965</f>
        <v>0</v>
      </c>
      <c r="S965" s="182">
        <v>0</v>
      </c>
      <c r="T965" s="183">
        <f>S965*H965</f>
        <v>0</v>
      </c>
      <c r="U965" s="36"/>
      <c r="V965" s="36"/>
      <c r="W965" s="36"/>
      <c r="X965" s="36"/>
      <c r="Y965" s="36"/>
      <c r="Z965" s="36"/>
      <c r="AA965" s="36"/>
      <c r="AB965" s="36"/>
      <c r="AC965" s="36"/>
      <c r="AD965" s="36"/>
      <c r="AE965" s="36"/>
      <c r="AR965" s="184" t="s">
        <v>346</v>
      </c>
      <c r="AT965" s="184" t="s">
        <v>138</v>
      </c>
      <c r="AU965" s="184" t="s">
        <v>92</v>
      </c>
      <c r="AY965" s="18" t="s">
        <v>135</v>
      </c>
      <c r="BE965" s="185">
        <f>IF(N965="základní",J965,0)</f>
        <v>0</v>
      </c>
      <c r="BF965" s="185">
        <f>IF(N965="snížená",J965,0)</f>
        <v>0</v>
      </c>
      <c r="BG965" s="185">
        <f>IF(N965="zákl. přenesená",J965,0)</f>
        <v>0</v>
      </c>
      <c r="BH965" s="185">
        <f>IF(N965="sníž. přenesená",J965,0)</f>
        <v>0</v>
      </c>
      <c r="BI965" s="185">
        <f>IF(N965="nulová",J965,0)</f>
        <v>0</v>
      </c>
      <c r="BJ965" s="18" t="s">
        <v>90</v>
      </c>
      <c r="BK965" s="185">
        <f>ROUND(I965*H965,2)</f>
        <v>0</v>
      </c>
      <c r="BL965" s="18" t="s">
        <v>346</v>
      </c>
      <c r="BM965" s="184" t="s">
        <v>1209</v>
      </c>
    </row>
    <row r="966" spans="1:65" s="2" customFormat="1" ht="48.75">
      <c r="A966" s="36"/>
      <c r="B966" s="37"/>
      <c r="C966" s="38"/>
      <c r="D966" s="193" t="s">
        <v>386</v>
      </c>
      <c r="E966" s="38"/>
      <c r="F966" s="235" t="s">
        <v>1210</v>
      </c>
      <c r="G966" s="38"/>
      <c r="H966" s="38"/>
      <c r="I966" s="188"/>
      <c r="J966" s="38"/>
      <c r="K966" s="38"/>
      <c r="L966" s="41"/>
      <c r="M966" s="189"/>
      <c r="N966" s="190"/>
      <c r="O966" s="66"/>
      <c r="P966" s="66"/>
      <c r="Q966" s="66"/>
      <c r="R966" s="66"/>
      <c r="S966" s="66"/>
      <c r="T966" s="67"/>
      <c r="U966" s="36"/>
      <c r="V966" s="36"/>
      <c r="W966" s="36"/>
      <c r="X966" s="36"/>
      <c r="Y966" s="36"/>
      <c r="Z966" s="36"/>
      <c r="AA966" s="36"/>
      <c r="AB966" s="36"/>
      <c r="AC966" s="36"/>
      <c r="AD966" s="36"/>
      <c r="AE966" s="36"/>
      <c r="AT966" s="18" t="s">
        <v>386</v>
      </c>
      <c r="AU966" s="18" t="s">
        <v>92</v>
      </c>
    </row>
    <row r="967" spans="1:65" s="2" customFormat="1" ht="62.65" customHeight="1">
      <c r="A967" s="36"/>
      <c r="B967" s="37"/>
      <c r="C967" s="172" t="s">
        <v>1211</v>
      </c>
      <c r="D967" s="172" t="s">
        <v>138</v>
      </c>
      <c r="E967" s="173" t="s">
        <v>1212</v>
      </c>
      <c r="F967" s="174" t="s">
        <v>1213</v>
      </c>
      <c r="G967" s="175" t="s">
        <v>141</v>
      </c>
      <c r="H967" s="176">
        <v>11</v>
      </c>
      <c r="I967" s="177"/>
      <c r="J967" s="178">
        <f>ROUND(I967*H967,2)</f>
        <v>0</v>
      </c>
      <c r="K967" s="179"/>
      <c r="L967" s="41"/>
      <c r="M967" s="180" t="s">
        <v>44</v>
      </c>
      <c r="N967" s="181" t="s">
        <v>53</v>
      </c>
      <c r="O967" s="66"/>
      <c r="P967" s="182">
        <f>O967*H967</f>
        <v>0</v>
      </c>
      <c r="Q967" s="182">
        <v>0</v>
      </c>
      <c r="R967" s="182">
        <f>Q967*H967</f>
        <v>0</v>
      </c>
      <c r="S967" s="182">
        <v>0</v>
      </c>
      <c r="T967" s="183">
        <f>S967*H967</f>
        <v>0</v>
      </c>
      <c r="U967" s="36"/>
      <c r="V967" s="36"/>
      <c r="W967" s="36"/>
      <c r="X967" s="36"/>
      <c r="Y967" s="36"/>
      <c r="Z967" s="36"/>
      <c r="AA967" s="36"/>
      <c r="AB967" s="36"/>
      <c r="AC967" s="36"/>
      <c r="AD967" s="36"/>
      <c r="AE967" s="36"/>
      <c r="AR967" s="184" t="s">
        <v>346</v>
      </c>
      <c r="AT967" s="184" t="s">
        <v>138</v>
      </c>
      <c r="AU967" s="184" t="s">
        <v>92</v>
      </c>
      <c r="AY967" s="18" t="s">
        <v>135</v>
      </c>
      <c r="BE967" s="185">
        <f>IF(N967="základní",J967,0)</f>
        <v>0</v>
      </c>
      <c r="BF967" s="185">
        <f>IF(N967="snížená",J967,0)</f>
        <v>0</v>
      </c>
      <c r="BG967" s="185">
        <f>IF(N967="zákl. přenesená",J967,0)</f>
        <v>0</v>
      </c>
      <c r="BH967" s="185">
        <f>IF(N967="sníž. přenesená",J967,0)</f>
        <v>0</v>
      </c>
      <c r="BI967" s="185">
        <f>IF(N967="nulová",J967,0)</f>
        <v>0</v>
      </c>
      <c r="BJ967" s="18" t="s">
        <v>90</v>
      </c>
      <c r="BK967" s="185">
        <f>ROUND(I967*H967,2)</f>
        <v>0</v>
      </c>
      <c r="BL967" s="18" t="s">
        <v>346</v>
      </c>
      <c r="BM967" s="184" t="s">
        <v>1214</v>
      </c>
    </row>
    <row r="968" spans="1:65" s="2" customFormat="1" ht="48.75">
      <c r="A968" s="36"/>
      <c r="B968" s="37"/>
      <c r="C968" s="38"/>
      <c r="D968" s="193" t="s">
        <v>386</v>
      </c>
      <c r="E968" s="38"/>
      <c r="F968" s="235" t="s">
        <v>1210</v>
      </c>
      <c r="G968" s="38"/>
      <c r="H968" s="38"/>
      <c r="I968" s="188"/>
      <c r="J968" s="38"/>
      <c r="K968" s="38"/>
      <c r="L968" s="41"/>
      <c r="M968" s="189"/>
      <c r="N968" s="190"/>
      <c r="O968" s="66"/>
      <c r="P968" s="66"/>
      <c r="Q968" s="66"/>
      <c r="R968" s="66"/>
      <c r="S968" s="66"/>
      <c r="T968" s="67"/>
      <c r="U968" s="36"/>
      <c r="V968" s="36"/>
      <c r="W968" s="36"/>
      <c r="X968" s="36"/>
      <c r="Y968" s="36"/>
      <c r="Z968" s="36"/>
      <c r="AA968" s="36"/>
      <c r="AB968" s="36"/>
      <c r="AC968" s="36"/>
      <c r="AD968" s="36"/>
      <c r="AE968" s="36"/>
      <c r="AT968" s="18" t="s">
        <v>386</v>
      </c>
      <c r="AU968" s="18" t="s">
        <v>92</v>
      </c>
    </row>
    <row r="969" spans="1:65" s="2" customFormat="1" ht="62.65" customHeight="1">
      <c r="A969" s="36"/>
      <c r="B969" s="37"/>
      <c r="C969" s="172" t="s">
        <v>1215</v>
      </c>
      <c r="D969" s="172" t="s">
        <v>138</v>
      </c>
      <c r="E969" s="173" t="s">
        <v>1216</v>
      </c>
      <c r="F969" s="174" t="s">
        <v>1217</v>
      </c>
      <c r="G969" s="175" t="s">
        <v>141</v>
      </c>
      <c r="H969" s="176">
        <v>1</v>
      </c>
      <c r="I969" s="177"/>
      <c r="J969" s="178">
        <f>ROUND(I969*H969,2)</f>
        <v>0</v>
      </c>
      <c r="K969" s="179"/>
      <c r="L969" s="41"/>
      <c r="M969" s="180" t="s">
        <v>44</v>
      </c>
      <c r="N969" s="181" t="s">
        <v>53</v>
      </c>
      <c r="O969" s="66"/>
      <c r="P969" s="182">
        <f>O969*H969</f>
        <v>0</v>
      </c>
      <c r="Q969" s="182">
        <v>0</v>
      </c>
      <c r="R969" s="182">
        <f>Q969*H969</f>
        <v>0</v>
      </c>
      <c r="S969" s="182">
        <v>0</v>
      </c>
      <c r="T969" s="183">
        <f>S969*H969</f>
        <v>0</v>
      </c>
      <c r="U969" s="36"/>
      <c r="V969" s="36"/>
      <c r="W969" s="36"/>
      <c r="X969" s="36"/>
      <c r="Y969" s="36"/>
      <c r="Z969" s="36"/>
      <c r="AA969" s="36"/>
      <c r="AB969" s="36"/>
      <c r="AC969" s="36"/>
      <c r="AD969" s="36"/>
      <c r="AE969" s="36"/>
      <c r="AR969" s="184" t="s">
        <v>346</v>
      </c>
      <c r="AT969" s="184" t="s">
        <v>138</v>
      </c>
      <c r="AU969" s="184" t="s">
        <v>92</v>
      </c>
      <c r="AY969" s="18" t="s">
        <v>135</v>
      </c>
      <c r="BE969" s="185">
        <f>IF(N969="základní",J969,0)</f>
        <v>0</v>
      </c>
      <c r="BF969" s="185">
        <f>IF(N969="snížená",J969,0)</f>
        <v>0</v>
      </c>
      <c r="BG969" s="185">
        <f>IF(N969="zákl. přenesená",J969,0)</f>
        <v>0</v>
      </c>
      <c r="BH969" s="185">
        <f>IF(N969="sníž. přenesená",J969,0)</f>
        <v>0</v>
      </c>
      <c r="BI969" s="185">
        <f>IF(N969="nulová",J969,0)</f>
        <v>0</v>
      </c>
      <c r="BJ969" s="18" t="s">
        <v>90</v>
      </c>
      <c r="BK969" s="185">
        <f>ROUND(I969*H969,2)</f>
        <v>0</v>
      </c>
      <c r="BL969" s="18" t="s">
        <v>346</v>
      </c>
      <c r="BM969" s="184" t="s">
        <v>1218</v>
      </c>
    </row>
    <row r="970" spans="1:65" s="2" customFormat="1" ht="48.75">
      <c r="A970" s="36"/>
      <c r="B970" s="37"/>
      <c r="C970" s="38"/>
      <c r="D970" s="193" t="s">
        <v>386</v>
      </c>
      <c r="E970" s="38"/>
      <c r="F970" s="235" t="s">
        <v>1210</v>
      </c>
      <c r="G970" s="38"/>
      <c r="H970" s="38"/>
      <c r="I970" s="188"/>
      <c r="J970" s="38"/>
      <c r="K970" s="38"/>
      <c r="L970" s="41"/>
      <c r="M970" s="189"/>
      <c r="N970" s="190"/>
      <c r="O970" s="66"/>
      <c r="P970" s="66"/>
      <c r="Q970" s="66"/>
      <c r="R970" s="66"/>
      <c r="S970" s="66"/>
      <c r="T970" s="67"/>
      <c r="U970" s="36"/>
      <c r="V970" s="36"/>
      <c r="W970" s="36"/>
      <c r="X970" s="36"/>
      <c r="Y970" s="36"/>
      <c r="Z970" s="36"/>
      <c r="AA970" s="36"/>
      <c r="AB970" s="36"/>
      <c r="AC970" s="36"/>
      <c r="AD970" s="36"/>
      <c r="AE970" s="36"/>
      <c r="AT970" s="18" t="s">
        <v>386</v>
      </c>
      <c r="AU970" s="18" t="s">
        <v>92</v>
      </c>
    </row>
    <row r="971" spans="1:65" s="2" customFormat="1" ht="62.65" customHeight="1">
      <c r="A971" s="36"/>
      <c r="B971" s="37"/>
      <c r="C971" s="172" t="s">
        <v>1219</v>
      </c>
      <c r="D971" s="172" t="s">
        <v>138</v>
      </c>
      <c r="E971" s="173" t="s">
        <v>1220</v>
      </c>
      <c r="F971" s="174" t="s">
        <v>1221</v>
      </c>
      <c r="G971" s="175" t="s">
        <v>141</v>
      </c>
      <c r="H971" s="176">
        <v>1</v>
      </c>
      <c r="I971" s="177"/>
      <c r="J971" s="178">
        <f>ROUND(I971*H971,2)</f>
        <v>0</v>
      </c>
      <c r="K971" s="179"/>
      <c r="L971" s="41"/>
      <c r="M971" s="180" t="s">
        <v>44</v>
      </c>
      <c r="N971" s="181" t="s">
        <v>53</v>
      </c>
      <c r="O971" s="66"/>
      <c r="P971" s="182">
        <f>O971*H971</f>
        <v>0</v>
      </c>
      <c r="Q971" s="182">
        <v>0</v>
      </c>
      <c r="R971" s="182">
        <f>Q971*H971</f>
        <v>0</v>
      </c>
      <c r="S971" s="182">
        <v>0</v>
      </c>
      <c r="T971" s="183">
        <f>S971*H971</f>
        <v>0</v>
      </c>
      <c r="U971" s="36"/>
      <c r="V971" s="36"/>
      <c r="W971" s="36"/>
      <c r="X971" s="36"/>
      <c r="Y971" s="36"/>
      <c r="Z971" s="36"/>
      <c r="AA971" s="36"/>
      <c r="AB971" s="36"/>
      <c r="AC971" s="36"/>
      <c r="AD971" s="36"/>
      <c r="AE971" s="36"/>
      <c r="AR971" s="184" t="s">
        <v>346</v>
      </c>
      <c r="AT971" s="184" t="s">
        <v>138</v>
      </c>
      <c r="AU971" s="184" t="s">
        <v>92</v>
      </c>
      <c r="AY971" s="18" t="s">
        <v>135</v>
      </c>
      <c r="BE971" s="185">
        <f>IF(N971="základní",J971,0)</f>
        <v>0</v>
      </c>
      <c r="BF971" s="185">
        <f>IF(N971="snížená",J971,0)</f>
        <v>0</v>
      </c>
      <c r="BG971" s="185">
        <f>IF(N971="zákl. přenesená",J971,0)</f>
        <v>0</v>
      </c>
      <c r="BH971" s="185">
        <f>IF(N971="sníž. přenesená",J971,0)</f>
        <v>0</v>
      </c>
      <c r="BI971" s="185">
        <f>IF(N971="nulová",J971,0)</f>
        <v>0</v>
      </c>
      <c r="BJ971" s="18" t="s">
        <v>90</v>
      </c>
      <c r="BK971" s="185">
        <f>ROUND(I971*H971,2)</f>
        <v>0</v>
      </c>
      <c r="BL971" s="18" t="s">
        <v>346</v>
      </c>
      <c r="BM971" s="184" t="s">
        <v>1222</v>
      </c>
    </row>
    <row r="972" spans="1:65" s="2" customFormat="1" ht="48.75">
      <c r="A972" s="36"/>
      <c r="B972" s="37"/>
      <c r="C972" s="38"/>
      <c r="D972" s="193" t="s">
        <v>386</v>
      </c>
      <c r="E972" s="38"/>
      <c r="F972" s="235" t="s">
        <v>1210</v>
      </c>
      <c r="G972" s="38"/>
      <c r="H972" s="38"/>
      <c r="I972" s="188"/>
      <c r="J972" s="38"/>
      <c r="K972" s="38"/>
      <c r="L972" s="41"/>
      <c r="M972" s="189"/>
      <c r="N972" s="190"/>
      <c r="O972" s="66"/>
      <c r="P972" s="66"/>
      <c r="Q972" s="66"/>
      <c r="R972" s="66"/>
      <c r="S972" s="66"/>
      <c r="T972" s="67"/>
      <c r="U972" s="36"/>
      <c r="V972" s="36"/>
      <c r="W972" s="36"/>
      <c r="X972" s="36"/>
      <c r="Y972" s="36"/>
      <c r="Z972" s="36"/>
      <c r="AA972" s="36"/>
      <c r="AB972" s="36"/>
      <c r="AC972" s="36"/>
      <c r="AD972" s="36"/>
      <c r="AE972" s="36"/>
      <c r="AT972" s="18" t="s">
        <v>386</v>
      </c>
      <c r="AU972" s="18" t="s">
        <v>92</v>
      </c>
    </row>
    <row r="973" spans="1:65" s="2" customFormat="1" ht="62.65" customHeight="1">
      <c r="A973" s="36"/>
      <c r="B973" s="37"/>
      <c r="C973" s="172" t="s">
        <v>1223</v>
      </c>
      <c r="D973" s="172" t="s">
        <v>138</v>
      </c>
      <c r="E973" s="173" t="s">
        <v>1224</v>
      </c>
      <c r="F973" s="174" t="s">
        <v>1225</v>
      </c>
      <c r="G973" s="175" t="s">
        <v>141</v>
      </c>
      <c r="H973" s="176">
        <v>1</v>
      </c>
      <c r="I973" s="177"/>
      <c r="J973" s="178">
        <f>ROUND(I973*H973,2)</f>
        <v>0</v>
      </c>
      <c r="K973" s="179"/>
      <c r="L973" s="41"/>
      <c r="M973" s="180" t="s">
        <v>44</v>
      </c>
      <c r="N973" s="181" t="s">
        <v>53</v>
      </c>
      <c r="O973" s="66"/>
      <c r="P973" s="182">
        <f>O973*H973</f>
        <v>0</v>
      </c>
      <c r="Q973" s="182">
        <v>0</v>
      </c>
      <c r="R973" s="182">
        <f>Q973*H973</f>
        <v>0</v>
      </c>
      <c r="S973" s="182">
        <v>0</v>
      </c>
      <c r="T973" s="183">
        <f>S973*H973</f>
        <v>0</v>
      </c>
      <c r="U973" s="36"/>
      <c r="V973" s="36"/>
      <c r="W973" s="36"/>
      <c r="X973" s="36"/>
      <c r="Y973" s="36"/>
      <c r="Z973" s="36"/>
      <c r="AA973" s="36"/>
      <c r="AB973" s="36"/>
      <c r="AC973" s="36"/>
      <c r="AD973" s="36"/>
      <c r="AE973" s="36"/>
      <c r="AR973" s="184" t="s">
        <v>346</v>
      </c>
      <c r="AT973" s="184" t="s">
        <v>138</v>
      </c>
      <c r="AU973" s="184" t="s">
        <v>92</v>
      </c>
      <c r="AY973" s="18" t="s">
        <v>135</v>
      </c>
      <c r="BE973" s="185">
        <f>IF(N973="základní",J973,0)</f>
        <v>0</v>
      </c>
      <c r="BF973" s="185">
        <f>IF(N973="snížená",J973,0)</f>
        <v>0</v>
      </c>
      <c r="BG973" s="185">
        <f>IF(N973="zákl. přenesená",J973,0)</f>
        <v>0</v>
      </c>
      <c r="BH973" s="185">
        <f>IF(N973="sníž. přenesená",J973,0)</f>
        <v>0</v>
      </c>
      <c r="BI973" s="185">
        <f>IF(N973="nulová",J973,0)</f>
        <v>0</v>
      </c>
      <c r="BJ973" s="18" t="s">
        <v>90</v>
      </c>
      <c r="BK973" s="185">
        <f>ROUND(I973*H973,2)</f>
        <v>0</v>
      </c>
      <c r="BL973" s="18" t="s">
        <v>346</v>
      </c>
      <c r="BM973" s="184" t="s">
        <v>1226</v>
      </c>
    </row>
    <row r="974" spans="1:65" s="2" customFormat="1" ht="48.75">
      <c r="A974" s="36"/>
      <c r="B974" s="37"/>
      <c r="C974" s="38"/>
      <c r="D974" s="193" t="s">
        <v>386</v>
      </c>
      <c r="E974" s="38"/>
      <c r="F974" s="235" t="s">
        <v>1227</v>
      </c>
      <c r="G974" s="38"/>
      <c r="H974" s="38"/>
      <c r="I974" s="188"/>
      <c r="J974" s="38"/>
      <c r="K974" s="38"/>
      <c r="L974" s="41"/>
      <c r="M974" s="189"/>
      <c r="N974" s="190"/>
      <c r="O974" s="66"/>
      <c r="P974" s="66"/>
      <c r="Q974" s="66"/>
      <c r="R974" s="66"/>
      <c r="S974" s="66"/>
      <c r="T974" s="67"/>
      <c r="U974" s="36"/>
      <c r="V974" s="36"/>
      <c r="W974" s="36"/>
      <c r="X974" s="36"/>
      <c r="Y974" s="36"/>
      <c r="Z974" s="36"/>
      <c r="AA974" s="36"/>
      <c r="AB974" s="36"/>
      <c r="AC974" s="36"/>
      <c r="AD974" s="36"/>
      <c r="AE974" s="36"/>
      <c r="AT974" s="18" t="s">
        <v>386</v>
      </c>
      <c r="AU974" s="18" t="s">
        <v>92</v>
      </c>
    </row>
    <row r="975" spans="1:65" s="2" customFormat="1" ht="62.65" customHeight="1">
      <c r="A975" s="36"/>
      <c r="B975" s="37"/>
      <c r="C975" s="172" t="s">
        <v>1228</v>
      </c>
      <c r="D975" s="172" t="s">
        <v>138</v>
      </c>
      <c r="E975" s="173" t="s">
        <v>1229</v>
      </c>
      <c r="F975" s="174" t="s">
        <v>1230</v>
      </c>
      <c r="G975" s="175" t="s">
        <v>141</v>
      </c>
      <c r="H975" s="176">
        <v>2</v>
      </c>
      <c r="I975" s="177"/>
      <c r="J975" s="178">
        <f>ROUND(I975*H975,2)</f>
        <v>0</v>
      </c>
      <c r="K975" s="179"/>
      <c r="L975" s="41"/>
      <c r="M975" s="180" t="s">
        <v>44</v>
      </c>
      <c r="N975" s="181" t="s">
        <v>53</v>
      </c>
      <c r="O975" s="66"/>
      <c r="P975" s="182">
        <f>O975*H975</f>
        <v>0</v>
      </c>
      <c r="Q975" s="182">
        <v>0</v>
      </c>
      <c r="R975" s="182">
        <f>Q975*H975</f>
        <v>0</v>
      </c>
      <c r="S975" s="182">
        <v>0</v>
      </c>
      <c r="T975" s="183">
        <f>S975*H975</f>
        <v>0</v>
      </c>
      <c r="U975" s="36"/>
      <c r="V975" s="36"/>
      <c r="W975" s="36"/>
      <c r="X975" s="36"/>
      <c r="Y975" s="36"/>
      <c r="Z975" s="36"/>
      <c r="AA975" s="36"/>
      <c r="AB975" s="36"/>
      <c r="AC975" s="36"/>
      <c r="AD975" s="36"/>
      <c r="AE975" s="36"/>
      <c r="AR975" s="184" t="s">
        <v>346</v>
      </c>
      <c r="AT975" s="184" t="s">
        <v>138</v>
      </c>
      <c r="AU975" s="184" t="s">
        <v>92</v>
      </c>
      <c r="AY975" s="18" t="s">
        <v>135</v>
      </c>
      <c r="BE975" s="185">
        <f>IF(N975="základní",J975,0)</f>
        <v>0</v>
      </c>
      <c r="BF975" s="185">
        <f>IF(N975="snížená",J975,0)</f>
        <v>0</v>
      </c>
      <c r="BG975" s="185">
        <f>IF(N975="zákl. přenesená",J975,0)</f>
        <v>0</v>
      </c>
      <c r="BH975" s="185">
        <f>IF(N975="sníž. přenesená",J975,0)</f>
        <v>0</v>
      </c>
      <c r="BI975" s="185">
        <f>IF(N975="nulová",J975,0)</f>
        <v>0</v>
      </c>
      <c r="BJ975" s="18" t="s">
        <v>90</v>
      </c>
      <c r="BK975" s="185">
        <f>ROUND(I975*H975,2)</f>
        <v>0</v>
      </c>
      <c r="BL975" s="18" t="s">
        <v>346</v>
      </c>
      <c r="BM975" s="184" t="s">
        <v>1231</v>
      </c>
    </row>
    <row r="976" spans="1:65" s="2" customFormat="1" ht="48.75">
      <c r="A976" s="36"/>
      <c r="B976" s="37"/>
      <c r="C976" s="38"/>
      <c r="D976" s="193" t="s">
        <v>386</v>
      </c>
      <c r="E976" s="38"/>
      <c r="F976" s="235" t="s">
        <v>1227</v>
      </c>
      <c r="G976" s="38"/>
      <c r="H976" s="38"/>
      <c r="I976" s="188"/>
      <c r="J976" s="38"/>
      <c r="K976" s="38"/>
      <c r="L976" s="41"/>
      <c r="M976" s="189"/>
      <c r="N976" s="190"/>
      <c r="O976" s="66"/>
      <c r="P976" s="66"/>
      <c r="Q976" s="66"/>
      <c r="R976" s="66"/>
      <c r="S976" s="66"/>
      <c r="T976" s="67"/>
      <c r="U976" s="36"/>
      <c r="V976" s="36"/>
      <c r="W976" s="36"/>
      <c r="X976" s="36"/>
      <c r="Y976" s="36"/>
      <c r="Z976" s="36"/>
      <c r="AA976" s="36"/>
      <c r="AB976" s="36"/>
      <c r="AC976" s="36"/>
      <c r="AD976" s="36"/>
      <c r="AE976" s="36"/>
      <c r="AT976" s="18" t="s">
        <v>386</v>
      </c>
      <c r="AU976" s="18" t="s">
        <v>92</v>
      </c>
    </row>
    <row r="977" spans="1:65" s="2" customFormat="1" ht="55.5" customHeight="1">
      <c r="A977" s="36"/>
      <c r="B977" s="37"/>
      <c r="C977" s="172" t="s">
        <v>1232</v>
      </c>
      <c r="D977" s="172" t="s">
        <v>138</v>
      </c>
      <c r="E977" s="173" t="s">
        <v>1233</v>
      </c>
      <c r="F977" s="174" t="s">
        <v>1234</v>
      </c>
      <c r="G977" s="175" t="s">
        <v>141</v>
      </c>
      <c r="H977" s="176">
        <v>1</v>
      </c>
      <c r="I977" s="177"/>
      <c r="J977" s="178">
        <f>ROUND(I977*H977,2)</f>
        <v>0</v>
      </c>
      <c r="K977" s="179"/>
      <c r="L977" s="41"/>
      <c r="M977" s="180" t="s">
        <v>44</v>
      </c>
      <c r="N977" s="181" t="s">
        <v>53</v>
      </c>
      <c r="O977" s="66"/>
      <c r="P977" s="182">
        <f>O977*H977</f>
        <v>0</v>
      </c>
      <c r="Q977" s="182">
        <v>0</v>
      </c>
      <c r="R977" s="182">
        <f>Q977*H977</f>
        <v>0</v>
      </c>
      <c r="S977" s="182">
        <v>0</v>
      </c>
      <c r="T977" s="183">
        <f>S977*H977</f>
        <v>0</v>
      </c>
      <c r="U977" s="36"/>
      <c r="V977" s="36"/>
      <c r="W977" s="36"/>
      <c r="X977" s="36"/>
      <c r="Y977" s="36"/>
      <c r="Z977" s="36"/>
      <c r="AA977" s="36"/>
      <c r="AB977" s="36"/>
      <c r="AC977" s="36"/>
      <c r="AD977" s="36"/>
      <c r="AE977" s="36"/>
      <c r="AR977" s="184" t="s">
        <v>346</v>
      </c>
      <c r="AT977" s="184" t="s">
        <v>138</v>
      </c>
      <c r="AU977" s="184" t="s">
        <v>92</v>
      </c>
      <c r="AY977" s="18" t="s">
        <v>135</v>
      </c>
      <c r="BE977" s="185">
        <f>IF(N977="základní",J977,0)</f>
        <v>0</v>
      </c>
      <c r="BF977" s="185">
        <f>IF(N977="snížená",J977,0)</f>
        <v>0</v>
      </c>
      <c r="BG977" s="185">
        <f>IF(N977="zákl. přenesená",J977,0)</f>
        <v>0</v>
      </c>
      <c r="BH977" s="185">
        <f>IF(N977="sníž. přenesená",J977,0)</f>
        <v>0</v>
      </c>
      <c r="BI977" s="185">
        <f>IF(N977="nulová",J977,0)</f>
        <v>0</v>
      </c>
      <c r="BJ977" s="18" t="s">
        <v>90</v>
      </c>
      <c r="BK977" s="185">
        <f>ROUND(I977*H977,2)</f>
        <v>0</v>
      </c>
      <c r="BL977" s="18" t="s">
        <v>346</v>
      </c>
      <c r="BM977" s="184" t="s">
        <v>1235</v>
      </c>
    </row>
    <row r="978" spans="1:65" s="2" customFormat="1" ht="48.75">
      <c r="A978" s="36"/>
      <c r="B978" s="37"/>
      <c r="C978" s="38"/>
      <c r="D978" s="193" t="s">
        <v>386</v>
      </c>
      <c r="E978" s="38"/>
      <c r="F978" s="235" t="s">
        <v>1227</v>
      </c>
      <c r="G978" s="38"/>
      <c r="H978" s="38"/>
      <c r="I978" s="188"/>
      <c r="J978" s="38"/>
      <c r="K978" s="38"/>
      <c r="L978" s="41"/>
      <c r="M978" s="189"/>
      <c r="N978" s="190"/>
      <c r="O978" s="66"/>
      <c r="P978" s="66"/>
      <c r="Q978" s="66"/>
      <c r="R978" s="66"/>
      <c r="S978" s="66"/>
      <c r="T978" s="67"/>
      <c r="U978" s="36"/>
      <c r="V978" s="36"/>
      <c r="W978" s="36"/>
      <c r="X978" s="36"/>
      <c r="Y978" s="36"/>
      <c r="Z978" s="36"/>
      <c r="AA978" s="36"/>
      <c r="AB978" s="36"/>
      <c r="AC978" s="36"/>
      <c r="AD978" s="36"/>
      <c r="AE978" s="36"/>
      <c r="AT978" s="18" t="s">
        <v>386</v>
      </c>
      <c r="AU978" s="18" t="s">
        <v>92</v>
      </c>
    </row>
    <row r="979" spans="1:65" s="12" customFormat="1" ht="22.9" customHeight="1">
      <c r="B979" s="156"/>
      <c r="C979" s="157"/>
      <c r="D979" s="158" t="s">
        <v>81</v>
      </c>
      <c r="E979" s="170" t="s">
        <v>1236</v>
      </c>
      <c r="F979" s="170" t="s">
        <v>1237</v>
      </c>
      <c r="G979" s="157"/>
      <c r="H979" s="157"/>
      <c r="I979" s="160"/>
      <c r="J979" s="171">
        <f>BK979</f>
        <v>0</v>
      </c>
      <c r="K979" s="157"/>
      <c r="L979" s="162"/>
      <c r="M979" s="163"/>
      <c r="N979" s="164"/>
      <c r="O979" s="164"/>
      <c r="P979" s="165">
        <f>SUM(P980:P1011)</f>
        <v>0</v>
      </c>
      <c r="Q979" s="164"/>
      <c r="R979" s="165">
        <f>SUM(R980:R1011)</f>
        <v>0</v>
      </c>
      <c r="S979" s="164"/>
      <c r="T979" s="166">
        <f>SUM(T980:T1011)</f>
        <v>0.83330700000000002</v>
      </c>
      <c r="AR979" s="167" t="s">
        <v>92</v>
      </c>
      <c r="AT979" s="168" t="s">
        <v>81</v>
      </c>
      <c r="AU979" s="168" t="s">
        <v>90</v>
      </c>
      <c r="AY979" s="167" t="s">
        <v>135</v>
      </c>
      <c r="BK979" s="169">
        <f>SUM(BK980:BK1011)</f>
        <v>0</v>
      </c>
    </row>
    <row r="980" spans="1:65" s="2" customFormat="1" ht="76.349999999999994" customHeight="1">
      <c r="A980" s="36"/>
      <c r="B980" s="37"/>
      <c r="C980" s="172" t="s">
        <v>1238</v>
      </c>
      <c r="D980" s="172" t="s">
        <v>138</v>
      </c>
      <c r="E980" s="173" t="s">
        <v>1239</v>
      </c>
      <c r="F980" s="174" t="s">
        <v>1240</v>
      </c>
      <c r="G980" s="175" t="s">
        <v>141</v>
      </c>
      <c r="H980" s="176">
        <v>1</v>
      </c>
      <c r="I980" s="177"/>
      <c r="J980" s="178">
        <f>ROUND(I980*H980,2)</f>
        <v>0</v>
      </c>
      <c r="K980" s="179"/>
      <c r="L980" s="41"/>
      <c r="M980" s="180" t="s">
        <v>44</v>
      </c>
      <c r="N980" s="181" t="s">
        <v>53</v>
      </c>
      <c r="O980" s="66"/>
      <c r="P980" s="182">
        <f>O980*H980</f>
        <v>0</v>
      </c>
      <c r="Q980" s="182">
        <v>0</v>
      </c>
      <c r="R980" s="182">
        <f>Q980*H980</f>
        <v>0</v>
      </c>
      <c r="S980" s="182">
        <v>0</v>
      </c>
      <c r="T980" s="183">
        <f>S980*H980</f>
        <v>0</v>
      </c>
      <c r="U980" s="36"/>
      <c r="V980" s="36"/>
      <c r="W980" s="36"/>
      <c r="X980" s="36"/>
      <c r="Y980" s="36"/>
      <c r="Z980" s="36"/>
      <c r="AA980" s="36"/>
      <c r="AB980" s="36"/>
      <c r="AC980" s="36"/>
      <c r="AD980" s="36"/>
      <c r="AE980" s="36"/>
      <c r="AR980" s="184" t="s">
        <v>346</v>
      </c>
      <c r="AT980" s="184" t="s">
        <v>138</v>
      </c>
      <c r="AU980" s="184" t="s">
        <v>92</v>
      </c>
      <c r="AY980" s="18" t="s">
        <v>135</v>
      </c>
      <c r="BE980" s="185">
        <f>IF(N980="základní",J980,0)</f>
        <v>0</v>
      </c>
      <c r="BF980" s="185">
        <f>IF(N980="snížená",J980,0)</f>
        <v>0</v>
      </c>
      <c r="BG980" s="185">
        <f>IF(N980="zákl. přenesená",J980,0)</f>
        <v>0</v>
      </c>
      <c r="BH980" s="185">
        <f>IF(N980="sníž. přenesená",J980,0)</f>
        <v>0</v>
      </c>
      <c r="BI980" s="185">
        <f>IF(N980="nulová",J980,0)</f>
        <v>0</v>
      </c>
      <c r="BJ980" s="18" t="s">
        <v>90</v>
      </c>
      <c r="BK980" s="185">
        <f>ROUND(I980*H980,2)</f>
        <v>0</v>
      </c>
      <c r="BL980" s="18" t="s">
        <v>346</v>
      </c>
      <c r="BM980" s="184" t="s">
        <v>1241</v>
      </c>
    </row>
    <row r="981" spans="1:65" s="2" customFormat="1" ht="21.75" customHeight="1">
      <c r="A981" s="36"/>
      <c r="B981" s="37"/>
      <c r="C981" s="172" t="s">
        <v>1242</v>
      </c>
      <c r="D981" s="172" t="s">
        <v>138</v>
      </c>
      <c r="E981" s="173" t="s">
        <v>1243</v>
      </c>
      <c r="F981" s="174" t="s">
        <v>1244</v>
      </c>
      <c r="G981" s="175" t="s">
        <v>168</v>
      </c>
      <c r="H981" s="176">
        <v>10.819000000000001</v>
      </c>
      <c r="I981" s="177"/>
      <c r="J981" s="178">
        <f>ROUND(I981*H981,2)</f>
        <v>0</v>
      </c>
      <c r="K981" s="179"/>
      <c r="L981" s="41"/>
      <c r="M981" s="180" t="s">
        <v>44</v>
      </c>
      <c r="N981" s="181" t="s">
        <v>53</v>
      </c>
      <c r="O981" s="66"/>
      <c r="P981" s="182">
        <f>O981*H981</f>
        <v>0</v>
      </c>
      <c r="Q981" s="182">
        <v>0</v>
      </c>
      <c r="R981" s="182">
        <f>Q981*H981</f>
        <v>0</v>
      </c>
      <c r="S981" s="182">
        <v>3.3000000000000002E-2</v>
      </c>
      <c r="T981" s="183">
        <f>S981*H981</f>
        <v>0.35702700000000004</v>
      </c>
      <c r="U981" s="36"/>
      <c r="V981" s="36"/>
      <c r="W981" s="36"/>
      <c r="X981" s="36"/>
      <c r="Y981" s="36"/>
      <c r="Z981" s="36"/>
      <c r="AA981" s="36"/>
      <c r="AB981" s="36"/>
      <c r="AC981" s="36"/>
      <c r="AD981" s="36"/>
      <c r="AE981" s="36"/>
      <c r="AR981" s="184" t="s">
        <v>346</v>
      </c>
      <c r="AT981" s="184" t="s">
        <v>138</v>
      </c>
      <c r="AU981" s="184" t="s">
        <v>92</v>
      </c>
      <c r="AY981" s="18" t="s">
        <v>135</v>
      </c>
      <c r="BE981" s="185">
        <f>IF(N981="základní",J981,0)</f>
        <v>0</v>
      </c>
      <c r="BF981" s="185">
        <f>IF(N981="snížená",J981,0)</f>
        <v>0</v>
      </c>
      <c r="BG981" s="185">
        <f>IF(N981="zákl. přenesená",J981,0)</f>
        <v>0</v>
      </c>
      <c r="BH981" s="185">
        <f>IF(N981="sníž. přenesená",J981,0)</f>
        <v>0</v>
      </c>
      <c r="BI981" s="185">
        <f>IF(N981="nulová",J981,0)</f>
        <v>0</v>
      </c>
      <c r="BJ981" s="18" t="s">
        <v>90</v>
      </c>
      <c r="BK981" s="185">
        <f>ROUND(I981*H981,2)</f>
        <v>0</v>
      </c>
      <c r="BL981" s="18" t="s">
        <v>346</v>
      </c>
      <c r="BM981" s="184" t="s">
        <v>1245</v>
      </c>
    </row>
    <row r="982" spans="1:65" s="2" customFormat="1" ht="11.25">
      <c r="A982" s="36"/>
      <c r="B982" s="37"/>
      <c r="C982" s="38"/>
      <c r="D982" s="186" t="s">
        <v>144</v>
      </c>
      <c r="E982" s="38"/>
      <c r="F982" s="187" t="s">
        <v>1246</v>
      </c>
      <c r="G982" s="38"/>
      <c r="H982" s="38"/>
      <c r="I982" s="188"/>
      <c r="J982" s="38"/>
      <c r="K982" s="38"/>
      <c r="L982" s="41"/>
      <c r="M982" s="189"/>
      <c r="N982" s="190"/>
      <c r="O982" s="66"/>
      <c r="P982" s="66"/>
      <c r="Q982" s="66"/>
      <c r="R982" s="66"/>
      <c r="S982" s="66"/>
      <c r="T982" s="67"/>
      <c r="U982" s="36"/>
      <c r="V982" s="36"/>
      <c r="W982" s="36"/>
      <c r="X982" s="36"/>
      <c r="Y982" s="36"/>
      <c r="Z982" s="36"/>
      <c r="AA982" s="36"/>
      <c r="AB982" s="36"/>
      <c r="AC982" s="36"/>
      <c r="AD982" s="36"/>
      <c r="AE982" s="36"/>
      <c r="AT982" s="18" t="s">
        <v>144</v>
      </c>
      <c r="AU982" s="18" t="s">
        <v>92</v>
      </c>
    </row>
    <row r="983" spans="1:65" s="13" customFormat="1" ht="11.25">
      <c r="B983" s="191"/>
      <c r="C983" s="192"/>
      <c r="D983" s="193" t="s">
        <v>146</v>
      </c>
      <c r="E983" s="194" t="s">
        <v>44</v>
      </c>
      <c r="F983" s="195" t="s">
        <v>1247</v>
      </c>
      <c r="G983" s="192"/>
      <c r="H983" s="196">
        <v>10.819000000000001</v>
      </c>
      <c r="I983" s="197"/>
      <c r="J983" s="192"/>
      <c r="K983" s="192"/>
      <c r="L983" s="198"/>
      <c r="M983" s="199"/>
      <c r="N983" s="200"/>
      <c r="O983" s="200"/>
      <c r="P983" s="200"/>
      <c r="Q983" s="200"/>
      <c r="R983" s="200"/>
      <c r="S983" s="200"/>
      <c r="T983" s="201"/>
      <c r="AT983" s="202" t="s">
        <v>146</v>
      </c>
      <c r="AU983" s="202" t="s">
        <v>92</v>
      </c>
      <c r="AV983" s="13" t="s">
        <v>92</v>
      </c>
      <c r="AW983" s="13" t="s">
        <v>42</v>
      </c>
      <c r="AX983" s="13" t="s">
        <v>90</v>
      </c>
      <c r="AY983" s="202" t="s">
        <v>135</v>
      </c>
    </row>
    <row r="984" spans="1:65" s="2" customFormat="1" ht="16.5" customHeight="1">
      <c r="A984" s="36"/>
      <c r="B984" s="37"/>
      <c r="C984" s="172" t="s">
        <v>1248</v>
      </c>
      <c r="D984" s="172" t="s">
        <v>138</v>
      </c>
      <c r="E984" s="173" t="s">
        <v>1249</v>
      </c>
      <c r="F984" s="174" t="s">
        <v>1250</v>
      </c>
      <c r="G984" s="175" t="s">
        <v>168</v>
      </c>
      <c r="H984" s="176">
        <v>93.57</v>
      </c>
      <c r="I984" s="177"/>
      <c r="J984" s="178">
        <f>ROUND(I984*H984,2)</f>
        <v>0</v>
      </c>
      <c r="K984" s="179"/>
      <c r="L984" s="41"/>
      <c r="M984" s="180" t="s">
        <v>44</v>
      </c>
      <c r="N984" s="181" t="s">
        <v>53</v>
      </c>
      <c r="O984" s="66"/>
      <c r="P984" s="182">
        <f>O984*H984</f>
        <v>0</v>
      </c>
      <c r="Q984" s="182">
        <v>0</v>
      </c>
      <c r="R984" s="182">
        <f>Q984*H984</f>
        <v>0</v>
      </c>
      <c r="S984" s="182">
        <v>4.0000000000000001E-3</v>
      </c>
      <c r="T984" s="183">
        <f>S984*H984</f>
        <v>0.37428</v>
      </c>
      <c r="U984" s="36"/>
      <c r="V984" s="36"/>
      <c r="W984" s="36"/>
      <c r="X984" s="36"/>
      <c r="Y984" s="36"/>
      <c r="Z984" s="36"/>
      <c r="AA984" s="36"/>
      <c r="AB984" s="36"/>
      <c r="AC984" s="36"/>
      <c r="AD984" s="36"/>
      <c r="AE984" s="36"/>
      <c r="AR984" s="184" t="s">
        <v>346</v>
      </c>
      <c r="AT984" s="184" t="s">
        <v>138</v>
      </c>
      <c r="AU984" s="184" t="s">
        <v>92</v>
      </c>
      <c r="AY984" s="18" t="s">
        <v>135</v>
      </c>
      <c r="BE984" s="185">
        <f>IF(N984="základní",J984,0)</f>
        <v>0</v>
      </c>
      <c r="BF984" s="185">
        <f>IF(N984="snížená",J984,0)</f>
        <v>0</v>
      </c>
      <c r="BG984" s="185">
        <f>IF(N984="zákl. přenesená",J984,0)</f>
        <v>0</v>
      </c>
      <c r="BH984" s="185">
        <f>IF(N984="sníž. přenesená",J984,0)</f>
        <v>0</v>
      </c>
      <c r="BI984" s="185">
        <f>IF(N984="nulová",J984,0)</f>
        <v>0</v>
      </c>
      <c r="BJ984" s="18" t="s">
        <v>90</v>
      </c>
      <c r="BK984" s="185">
        <f>ROUND(I984*H984,2)</f>
        <v>0</v>
      </c>
      <c r="BL984" s="18" t="s">
        <v>346</v>
      </c>
      <c r="BM984" s="184" t="s">
        <v>1251</v>
      </c>
    </row>
    <row r="985" spans="1:65" s="2" customFormat="1" ht="11.25">
      <c r="A985" s="36"/>
      <c r="B985" s="37"/>
      <c r="C985" s="38"/>
      <c r="D985" s="186" t="s">
        <v>144</v>
      </c>
      <c r="E985" s="38"/>
      <c r="F985" s="187" t="s">
        <v>1252</v>
      </c>
      <c r="G985" s="38"/>
      <c r="H985" s="38"/>
      <c r="I985" s="188"/>
      <c r="J985" s="38"/>
      <c r="K985" s="38"/>
      <c r="L985" s="41"/>
      <c r="M985" s="189"/>
      <c r="N985" s="190"/>
      <c r="O985" s="66"/>
      <c r="P985" s="66"/>
      <c r="Q985" s="66"/>
      <c r="R985" s="66"/>
      <c r="S985" s="66"/>
      <c r="T985" s="67"/>
      <c r="U985" s="36"/>
      <c r="V985" s="36"/>
      <c r="W985" s="36"/>
      <c r="X985" s="36"/>
      <c r="Y985" s="36"/>
      <c r="Z985" s="36"/>
      <c r="AA985" s="36"/>
      <c r="AB985" s="36"/>
      <c r="AC985" s="36"/>
      <c r="AD985" s="36"/>
      <c r="AE985" s="36"/>
      <c r="AT985" s="18" t="s">
        <v>144</v>
      </c>
      <c r="AU985" s="18" t="s">
        <v>92</v>
      </c>
    </row>
    <row r="986" spans="1:65" s="13" customFormat="1" ht="11.25">
      <c r="B986" s="191"/>
      <c r="C986" s="192"/>
      <c r="D986" s="193" t="s">
        <v>146</v>
      </c>
      <c r="E986" s="194" t="s">
        <v>44</v>
      </c>
      <c r="F986" s="195" t="s">
        <v>1253</v>
      </c>
      <c r="G986" s="192"/>
      <c r="H986" s="196">
        <v>2.93</v>
      </c>
      <c r="I986" s="197"/>
      <c r="J986" s="192"/>
      <c r="K986" s="192"/>
      <c r="L986" s="198"/>
      <c r="M986" s="199"/>
      <c r="N986" s="200"/>
      <c r="O986" s="200"/>
      <c r="P986" s="200"/>
      <c r="Q986" s="200"/>
      <c r="R986" s="200"/>
      <c r="S986" s="200"/>
      <c r="T986" s="201"/>
      <c r="AT986" s="202" t="s">
        <v>146</v>
      </c>
      <c r="AU986" s="202" t="s">
        <v>92</v>
      </c>
      <c r="AV986" s="13" t="s">
        <v>92</v>
      </c>
      <c r="AW986" s="13" t="s">
        <v>42</v>
      </c>
      <c r="AX986" s="13" t="s">
        <v>82</v>
      </c>
      <c r="AY986" s="202" t="s">
        <v>135</v>
      </c>
    </row>
    <row r="987" spans="1:65" s="13" customFormat="1" ht="11.25">
      <c r="B987" s="191"/>
      <c r="C987" s="192"/>
      <c r="D987" s="193" t="s">
        <v>146</v>
      </c>
      <c r="E987" s="194" t="s">
        <v>44</v>
      </c>
      <c r="F987" s="195" t="s">
        <v>1254</v>
      </c>
      <c r="G987" s="192"/>
      <c r="H987" s="196">
        <v>1.26</v>
      </c>
      <c r="I987" s="197"/>
      <c r="J987" s="192"/>
      <c r="K987" s="192"/>
      <c r="L987" s="198"/>
      <c r="M987" s="199"/>
      <c r="N987" s="200"/>
      <c r="O987" s="200"/>
      <c r="P987" s="200"/>
      <c r="Q987" s="200"/>
      <c r="R987" s="200"/>
      <c r="S987" s="200"/>
      <c r="T987" s="201"/>
      <c r="AT987" s="202" t="s">
        <v>146</v>
      </c>
      <c r="AU987" s="202" t="s">
        <v>92</v>
      </c>
      <c r="AV987" s="13" t="s">
        <v>92</v>
      </c>
      <c r="AW987" s="13" t="s">
        <v>42</v>
      </c>
      <c r="AX987" s="13" t="s">
        <v>82</v>
      </c>
      <c r="AY987" s="202" t="s">
        <v>135</v>
      </c>
    </row>
    <row r="988" spans="1:65" s="13" customFormat="1" ht="11.25">
      <c r="B988" s="191"/>
      <c r="C988" s="192"/>
      <c r="D988" s="193" t="s">
        <v>146</v>
      </c>
      <c r="E988" s="194" t="s">
        <v>44</v>
      </c>
      <c r="F988" s="195" t="s">
        <v>1255</v>
      </c>
      <c r="G988" s="192"/>
      <c r="H988" s="196">
        <v>1.26</v>
      </c>
      <c r="I988" s="197"/>
      <c r="J988" s="192"/>
      <c r="K988" s="192"/>
      <c r="L988" s="198"/>
      <c r="M988" s="199"/>
      <c r="N988" s="200"/>
      <c r="O988" s="200"/>
      <c r="P988" s="200"/>
      <c r="Q988" s="200"/>
      <c r="R988" s="200"/>
      <c r="S988" s="200"/>
      <c r="T988" s="201"/>
      <c r="AT988" s="202" t="s">
        <v>146</v>
      </c>
      <c r="AU988" s="202" t="s">
        <v>92</v>
      </c>
      <c r="AV988" s="13" t="s">
        <v>92</v>
      </c>
      <c r="AW988" s="13" t="s">
        <v>42</v>
      </c>
      <c r="AX988" s="13" t="s">
        <v>82</v>
      </c>
      <c r="AY988" s="202" t="s">
        <v>135</v>
      </c>
    </row>
    <row r="989" spans="1:65" s="13" customFormat="1" ht="11.25">
      <c r="B989" s="191"/>
      <c r="C989" s="192"/>
      <c r="D989" s="193" t="s">
        <v>146</v>
      </c>
      <c r="E989" s="194" t="s">
        <v>44</v>
      </c>
      <c r="F989" s="195" t="s">
        <v>1256</v>
      </c>
      <c r="G989" s="192"/>
      <c r="H989" s="196">
        <v>3.18</v>
      </c>
      <c r="I989" s="197"/>
      <c r="J989" s="192"/>
      <c r="K989" s="192"/>
      <c r="L989" s="198"/>
      <c r="M989" s="199"/>
      <c r="N989" s="200"/>
      <c r="O989" s="200"/>
      <c r="P989" s="200"/>
      <c r="Q989" s="200"/>
      <c r="R989" s="200"/>
      <c r="S989" s="200"/>
      <c r="T989" s="201"/>
      <c r="AT989" s="202" t="s">
        <v>146</v>
      </c>
      <c r="AU989" s="202" t="s">
        <v>92</v>
      </c>
      <c r="AV989" s="13" t="s">
        <v>92</v>
      </c>
      <c r="AW989" s="13" t="s">
        <v>42</v>
      </c>
      <c r="AX989" s="13" t="s">
        <v>82</v>
      </c>
      <c r="AY989" s="202" t="s">
        <v>135</v>
      </c>
    </row>
    <row r="990" spans="1:65" s="13" customFormat="1" ht="11.25">
      <c r="B990" s="191"/>
      <c r="C990" s="192"/>
      <c r="D990" s="193" t="s">
        <v>146</v>
      </c>
      <c r="E990" s="194" t="s">
        <v>44</v>
      </c>
      <c r="F990" s="195" t="s">
        <v>1257</v>
      </c>
      <c r="G990" s="192"/>
      <c r="H990" s="196">
        <v>1.26</v>
      </c>
      <c r="I990" s="197"/>
      <c r="J990" s="192"/>
      <c r="K990" s="192"/>
      <c r="L990" s="198"/>
      <c r="M990" s="199"/>
      <c r="N990" s="200"/>
      <c r="O990" s="200"/>
      <c r="P990" s="200"/>
      <c r="Q990" s="200"/>
      <c r="R990" s="200"/>
      <c r="S990" s="200"/>
      <c r="T990" s="201"/>
      <c r="AT990" s="202" t="s">
        <v>146</v>
      </c>
      <c r="AU990" s="202" t="s">
        <v>92</v>
      </c>
      <c r="AV990" s="13" t="s">
        <v>92</v>
      </c>
      <c r="AW990" s="13" t="s">
        <v>42</v>
      </c>
      <c r="AX990" s="13" t="s">
        <v>82</v>
      </c>
      <c r="AY990" s="202" t="s">
        <v>135</v>
      </c>
    </row>
    <row r="991" spans="1:65" s="13" customFormat="1" ht="11.25">
      <c r="B991" s="191"/>
      <c r="C991" s="192"/>
      <c r="D991" s="193" t="s">
        <v>146</v>
      </c>
      <c r="E991" s="194" t="s">
        <v>44</v>
      </c>
      <c r="F991" s="195" t="s">
        <v>1258</v>
      </c>
      <c r="G991" s="192"/>
      <c r="H991" s="196">
        <v>1.26</v>
      </c>
      <c r="I991" s="197"/>
      <c r="J991" s="192"/>
      <c r="K991" s="192"/>
      <c r="L991" s="198"/>
      <c r="M991" s="199"/>
      <c r="N991" s="200"/>
      <c r="O991" s="200"/>
      <c r="P991" s="200"/>
      <c r="Q991" s="200"/>
      <c r="R991" s="200"/>
      <c r="S991" s="200"/>
      <c r="T991" s="201"/>
      <c r="AT991" s="202" t="s">
        <v>146</v>
      </c>
      <c r="AU991" s="202" t="s">
        <v>92</v>
      </c>
      <c r="AV991" s="13" t="s">
        <v>92</v>
      </c>
      <c r="AW991" s="13" t="s">
        <v>42</v>
      </c>
      <c r="AX991" s="13" t="s">
        <v>82</v>
      </c>
      <c r="AY991" s="202" t="s">
        <v>135</v>
      </c>
    </row>
    <row r="992" spans="1:65" s="13" customFormat="1" ht="11.25">
      <c r="B992" s="191"/>
      <c r="C992" s="192"/>
      <c r="D992" s="193" t="s">
        <v>146</v>
      </c>
      <c r="E992" s="194" t="s">
        <v>44</v>
      </c>
      <c r="F992" s="195" t="s">
        <v>1259</v>
      </c>
      <c r="G992" s="192"/>
      <c r="H992" s="196">
        <v>5.48</v>
      </c>
      <c r="I992" s="197"/>
      <c r="J992" s="192"/>
      <c r="K992" s="192"/>
      <c r="L992" s="198"/>
      <c r="M992" s="199"/>
      <c r="N992" s="200"/>
      <c r="O992" s="200"/>
      <c r="P992" s="200"/>
      <c r="Q992" s="200"/>
      <c r="R992" s="200"/>
      <c r="S992" s="200"/>
      <c r="T992" s="201"/>
      <c r="AT992" s="202" t="s">
        <v>146</v>
      </c>
      <c r="AU992" s="202" t="s">
        <v>92</v>
      </c>
      <c r="AV992" s="13" t="s">
        <v>92</v>
      </c>
      <c r="AW992" s="13" t="s">
        <v>42</v>
      </c>
      <c r="AX992" s="13" t="s">
        <v>82</v>
      </c>
      <c r="AY992" s="202" t="s">
        <v>135</v>
      </c>
    </row>
    <row r="993" spans="2:51" s="13" customFormat="1" ht="11.25">
      <c r="B993" s="191"/>
      <c r="C993" s="192"/>
      <c r="D993" s="193" t="s">
        <v>146</v>
      </c>
      <c r="E993" s="194" t="s">
        <v>44</v>
      </c>
      <c r="F993" s="195" t="s">
        <v>1260</v>
      </c>
      <c r="G993" s="192"/>
      <c r="H993" s="196">
        <v>5.48</v>
      </c>
      <c r="I993" s="197"/>
      <c r="J993" s="192"/>
      <c r="K993" s="192"/>
      <c r="L993" s="198"/>
      <c r="M993" s="199"/>
      <c r="N993" s="200"/>
      <c r="O993" s="200"/>
      <c r="P993" s="200"/>
      <c r="Q993" s="200"/>
      <c r="R993" s="200"/>
      <c r="S993" s="200"/>
      <c r="T993" s="201"/>
      <c r="AT993" s="202" t="s">
        <v>146</v>
      </c>
      <c r="AU993" s="202" t="s">
        <v>92</v>
      </c>
      <c r="AV993" s="13" t="s">
        <v>92</v>
      </c>
      <c r="AW993" s="13" t="s">
        <v>42</v>
      </c>
      <c r="AX993" s="13" t="s">
        <v>82</v>
      </c>
      <c r="AY993" s="202" t="s">
        <v>135</v>
      </c>
    </row>
    <row r="994" spans="2:51" s="13" customFormat="1" ht="11.25">
      <c r="B994" s="191"/>
      <c r="C994" s="192"/>
      <c r="D994" s="193" t="s">
        <v>146</v>
      </c>
      <c r="E994" s="194" t="s">
        <v>44</v>
      </c>
      <c r="F994" s="195" t="s">
        <v>1261</v>
      </c>
      <c r="G994" s="192"/>
      <c r="H994" s="196">
        <v>5.48</v>
      </c>
      <c r="I994" s="197"/>
      <c r="J994" s="192"/>
      <c r="K994" s="192"/>
      <c r="L994" s="198"/>
      <c r="M994" s="199"/>
      <c r="N994" s="200"/>
      <c r="O994" s="200"/>
      <c r="P994" s="200"/>
      <c r="Q994" s="200"/>
      <c r="R994" s="200"/>
      <c r="S994" s="200"/>
      <c r="T994" s="201"/>
      <c r="AT994" s="202" t="s">
        <v>146</v>
      </c>
      <c r="AU994" s="202" t="s">
        <v>92</v>
      </c>
      <c r="AV994" s="13" t="s">
        <v>92</v>
      </c>
      <c r="AW994" s="13" t="s">
        <v>42</v>
      </c>
      <c r="AX994" s="13" t="s">
        <v>82</v>
      </c>
      <c r="AY994" s="202" t="s">
        <v>135</v>
      </c>
    </row>
    <row r="995" spans="2:51" s="13" customFormat="1" ht="11.25">
      <c r="B995" s="191"/>
      <c r="C995" s="192"/>
      <c r="D995" s="193" t="s">
        <v>146</v>
      </c>
      <c r="E995" s="194" t="s">
        <v>44</v>
      </c>
      <c r="F995" s="195" t="s">
        <v>1262</v>
      </c>
      <c r="G995" s="192"/>
      <c r="H995" s="196">
        <v>3.23</v>
      </c>
      <c r="I995" s="197"/>
      <c r="J995" s="192"/>
      <c r="K995" s="192"/>
      <c r="L995" s="198"/>
      <c r="M995" s="199"/>
      <c r="N995" s="200"/>
      <c r="O995" s="200"/>
      <c r="P995" s="200"/>
      <c r="Q995" s="200"/>
      <c r="R995" s="200"/>
      <c r="S995" s="200"/>
      <c r="T995" s="201"/>
      <c r="AT995" s="202" t="s">
        <v>146</v>
      </c>
      <c r="AU995" s="202" t="s">
        <v>92</v>
      </c>
      <c r="AV995" s="13" t="s">
        <v>92</v>
      </c>
      <c r="AW995" s="13" t="s">
        <v>42</v>
      </c>
      <c r="AX995" s="13" t="s">
        <v>82</v>
      </c>
      <c r="AY995" s="202" t="s">
        <v>135</v>
      </c>
    </row>
    <row r="996" spans="2:51" s="13" customFormat="1" ht="11.25">
      <c r="B996" s="191"/>
      <c r="C996" s="192"/>
      <c r="D996" s="193" t="s">
        <v>146</v>
      </c>
      <c r="E996" s="194" t="s">
        <v>44</v>
      </c>
      <c r="F996" s="195" t="s">
        <v>1263</v>
      </c>
      <c r="G996" s="192"/>
      <c r="H996" s="196">
        <v>1.56</v>
      </c>
      <c r="I996" s="197"/>
      <c r="J996" s="192"/>
      <c r="K996" s="192"/>
      <c r="L996" s="198"/>
      <c r="M996" s="199"/>
      <c r="N996" s="200"/>
      <c r="O996" s="200"/>
      <c r="P996" s="200"/>
      <c r="Q996" s="200"/>
      <c r="R996" s="200"/>
      <c r="S996" s="200"/>
      <c r="T996" s="201"/>
      <c r="AT996" s="202" t="s">
        <v>146</v>
      </c>
      <c r="AU996" s="202" t="s">
        <v>92</v>
      </c>
      <c r="AV996" s="13" t="s">
        <v>92</v>
      </c>
      <c r="AW996" s="13" t="s">
        <v>42</v>
      </c>
      <c r="AX996" s="13" t="s">
        <v>82</v>
      </c>
      <c r="AY996" s="202" t="s">
        <v>135</v>
      </c>
    </row>
    <row r="997" spans="2:51" s="13" customFormat="1" ht="11.25">
      <c r="B997" s="191"/>
      <c r="C997" s="192"/>
      <c r="D997" s="193" t="s">
        <v>146</v>
      </c>
      <c r="E997" s="194" t="s">
        <v>44</v>
      </c>
      <c r="F997" s="195" t="s">
        <v>1264</v>
      </c>
      <c r="G997" s="192"/>
      <c r="H997" s="196">
        <v>1.55</v>
      </c>
      <c r="I997" s="197"/>
      <c r="J997" s="192"/>
      <c r="K997" s="192"/>
      <c r="L997" s="198"/>
      <c r="M997" s="199"/>
      <c r="N997" s="200"/>
      <c r="O997" s="200"/>
      <c r="P997" s="200"/>
      <c r="Q997" s="200"/>
      <c r="R997" s="200"/>
      <c r="S997" s="200"/>
      <c r="T997" s="201"/>
      <c r="AT997" s="202" t="s">
        <v>146</v>
      </c>
      <c r="AU997" s="202" t="s">
        <v>92</v>
      </c>
      <c r="AV997" s="13" t="s">
        <v>92</v>
      </c>
      <c r="AW997" s="13" t="s">
        <v>42</v>
      </c>
      <c r="AX997" s="13" t="s">
        <v>82</v>
      </c>
      <c r="AY997" s="202" t="s">
        <v>135</v>
      </c>
    </row>
    <row r="998" spans="2:51" s="13" customFormat="1" ht="11.25">
      <c r="B998" s="191"/>
      <c r="C998" s="192"/>
      <c r="D998" s="193" t="s">
        <v>146</v>
      </c>
      <c r="E998" s="194" t="s">
        <v>44</v>
      </c>
      <c r="F998" s="195" t="s">
        <v>1265</v>
      </c>
      <c r="G998" s="192"/>
      <c r="H998" s="196">
        <v>5.48</v>
      </c>
      <c r="I998" s="197"/>
      <c r="J998" s="192"/>
      <c r="K998" s="192"/>
      <c r="L998" s="198"/>
      <c r="M998" s="199"/>
      <c r="N998" s="200"/>
      <c r="O998" s="200"/>
      <c r="P998" s="200"/>
      <c r="Q998" s="200"/>
      <c r="R998" s="200"/>
      <c r="S998" s="200"/>
      <c r="T998" s="201"/>
      <c r="AT998" s="202" t="s">
        <v>146</v>
      </c>
      <c r="AU998" s="202" t="s">
        <v>92</v>
      </c>
      <c r="AV998" s="13" t="s">
        <v>92</v>
      </c>
      <c r="AW998" s="13" t="s">
        <v>42</v>
      </c>
      <c r="AX998" s="13" t="s">
        <v>82</v>
      </c>
      <c r="AY998" s="202" t="s">
        <v>135</v>
      </c>
    </row>
    <row r="999" spans="2:51" s="13" customFormat="1" ht="11.25">
      <c r="B999" s="191"/>
      <c r="C999" s="192"/>
      <c r="D999" s="193" t="s">
        <v>146</v>
      </c>
      <c r="E999" s="194" t="s">
        <v>44</v>
      </c>
      <c r="F999" s="195" t="s">
        <v>1266</v>
      </c>
      <c r="G999" s="192"/>
      <c r="H999" s="196">
        <v>3.23</v>
      </c>
      <c r="I999" s="197"/>
      <c r="J999" s="192"/>
      <c r="K999" s="192"/>
      <c r="L999" s="198"/>
      <c r="M999" s="199"/>
      <c r="N999" s="200"/>
      <c r="O999" s="200"/>
      <c r="P999" s="200"/>
      <c r="Q999" s="200"/>
      <c r="R999" s="200"/>
      <c r="S999" s="200"/>
      <c r="T999" s="201"/>
      <c r="AT999" s="202" t="s">
        <v>146</v>
      </c>
      <c r="AU999" s="202" t="s">
        <v>92</v>
      </c>
      <c r="AV999" s="13" t="s">
        <v>92</v>
      </c>
      <c r="AW999" s="13" t="s">
        <v>42</v>
      </c>
      <c r="AX999" s="13" t="s">
        <v>82</v>
      </c>
      <c r="AY999" s="202" t="s">
        <v>135</v>
      </c>
    </row>
    <row r="1000" spans="2:51" s="13" customFormat="1" ht="11.25">
      <c r="B1000" s="191"/>
      <c r="C1000" s="192"/>
      <c r="D1000" s="193" t="s">
        <v>146</v>
      </c>
      <c r="E1000" s="194" t="s">
        <v>44</v>
      </c>
      <c r="F1000" s="195" t="s">
        <v>1267</v>
      </c>
      <c r="G1000" s="192"/>
      <c r="H1000" s="196">
        <v>1.56</v>
      </c>
      <c r="I1000" s="197"/>
      <c r="J1000" s="192"/>
      <c r="K1000" s="192"/>
      <c r="L1000" s="198"/>
      <c r="M1000" s="199"/>
      <c r="N1000" s="200"/>
      <c r="O1000" s="200"/>
      <c r="P1000" s="200"/>
      <c r="Q1000" s="200"/>
      <c r="R1000" s="200"/>
      <c r="S1000" s="200"/>
      <c r="T1000" s="201"/>
      <c r="AT1000" s="202" t="s">
        <v>146</v>
      </c>
      <c r="AU1000" s="202" t="s">
        <v>92</v>
      </c>
      <c r="AV1000" s="13" t="s">
        <v>92</v>
      </c>
      <c r="AW1000" s="13" t="s">
        <v>42</v>
      </c>
      <c r="AX1000" s="13" t="s">
        <v>82</v>
      </c>
      <c r="AY1000" s="202" t="s">
        <v>135</v>
      </c>
    </row>
    <row r="1001" spans="2:51" s="13" customFormat="1" ht="11.25">
      <c r="B1001" s="191"/>
      <c r="C1001" s="192"/>
      <c r="D1001" s="193" t="s">
        <v>146</v>
      </c>
      <c r="E1001" s="194" t="s">
        <v>44</v>
      </c>
      <c r="F1001" s="195" t="s">
        <v>1268</v>
      </c>
      <c r="G1001" s="192"/>
      <c r="H1001" s="196">
        <v>1.55</v>
      </c>
      <c r="I1001" s="197"/>
      <c r="J1001" s="192"/>
      <c r="K1001" s="192"/>
      <c r="L1001" s="198"/>
      <c r="M1001" s="199"/>
      <c r="N1001" s="200"/>
      <c r="O1001" s="200"/>
      <c r="P1001" s="200"/>
      <c r="Q1001" s="200"/>
      <c r="R1001" s="200"/>
      <c r="S1001" s="200"/>
      <c r="T1001" s="201"/>
      <c r="AT1001" s="202" t="s">
        <v>146</v>
      </c>
      <c r="AU1001" s="202" t="s">
        <v>92</v>
      </c>
      <c r="AV1001" s="13" t="s">
        <v>92</v>
      </c>
      <c r="AW1001" s="13" t="s">
        <v>42</v>
      </c>
      <c r="AX1001" s="13" t="s">
        <v>82</v>
      </c>
      <c r="AY1001" s="202" t="s">
        <v>135</v>
      </c>
    </row>
    <row r="1002" spans="2:51" s="13" customFormat="1" ht="11.25">
      <c r="B1002" s="191"/>
      <c r="C1002" s="192"/>
      <c r="D1002" s="193" t="s">
        <v>146</v>
      </c>
      <c r="E1002" s="194" t="s">
        <v>44</v>
      </c>
      <c r="F1002" s="195" t="s">
        <v>1269</v>
      </c>
      <c r="G1002" s="192"/>
      <c r="H1002" s="196">
        <v>15.13</v>
      </c>
      <c r="I1002" s="197"/>
      <c r="J1002" s="192"/>
      <c r="K1002" s="192"/>
      <c r="L1002" s="198"/>
      <c r="M1002" s="199"/>
      <c r="N1002" s="200"/>
      <c r="O1002" s="200"/>
      <c r="P1002" s="200"/>
      <c r="Q1002" s="200"/>
      <c r="R1002" s="200"/>
      <c r="S1002" s="200"/>
      <c r="T1002" s="201"/>
      <c r="AT1002" s="202" t="s">
        <v>146</v>
      </c>
      <c r="AU1002" s="202" t="s">
        <v>92</v>
      </c>
      <c r="AV1002" s="13" t="s">
        <v>92</v>
      </c>
      <c r="AW1002" s="13" t="s">
        <v>42</v>
      </c>
      <c r="AX1002" s="13" t="s">
        <v>82</v>
      </c>
      <c r="AY1002" s="202" t="s">
        <v>135</v>
      </c>
    </row>
    <row r="1003" spans="2:51" s="13" customFormat="1" ht="11.25">
      <c r="B1003" s="191"/>
      <c r="C1003" s="192"/>
      <c r="D1003" s="193" t="s">
        <v>146</v>
      </c>
      <c r="E1003" s="194" t="s">
        <v>44</v>
      </c>
      <c r="F1003" s="195" t="s">
        <v>1270</v>
      </c>
      <c r="G1003" s="192"/>
      <c r="H1003" s="196">
        <v>0</v>
      </c>
      <c r="I1003" s="197"/>
      <c r="J1003" s="192"/>
      <c r="K1003" s="192"/>
      <c r="L1003" s="198"/>
      <c r="M1003" s="199"/>
      <c r="N1003" s="200"/>
      <c r="O1003" s="200"/>
      <c r="P1003" s="200"/>
      <c r="Q1003" s="200"/>
      <c r="R1003" s="200"/>
      <c r="S1003" s="200"/>
      <c r="T1003" s="201"/>
      <c r="AT1003" s="202" t="s">
        <v>146</v>
      </c>
      <c r="AU1003" s="202" t="s">
        <v>92</v>
      </c>
      <c r="AV1003" s="13" t="s">
        <v>92</v>
      </c>
      <c r="AW1003" s="13" t="s">
        <v>42</v>
      </c>
      <c r="AX1003" s="13" t="s">
        <v>82</v>
      </c>
      <c r="AY1003" s="202" t="s">
        <v>135</v>
      </c>
    </row>
    <row r="1004" spans="2:51" s="13" customFormat="1" ht="11.25">
      <c r="B1004" s="191"/>
      <c r="C1004" s="192"/>
      <c r="D1004" s="193" t="s">
        <v>146</v>
      </c>
      <c r="E1004" s="194" t="s">
        <v>44</v>
      </c>
      <c r="F1004" s="195" t="s">
        <v>1271</v>
      </c>
      <c r="G1004" s="192"/>
      <c r="H1004" s="196">
        <v>19.05</v>
      </c>
      <c r="I1004" s="197"/>
      <c r="J1004" s="192"/>
      <c r="K1004" s="192"/>
      <c r="L1004" s="198"/>
      <c r="M1004" s="199"/>
      <c r="N1004" s="200"/>
      <c r="O1004" s="200"/>
      <c r="P1004" s="200"/>
      <c r="Q1004" s="200"/>
      <c r="R1004" s="200"/>
      <c r="S1004" s="200"/>
      <c r="T1004" s="201"/>
      <c r="AT1004" s="202" t="s">
        <v>146</v>
      </c>
      <c r="AU1004" s="202" t="s">
        <v>92</v>
      </c>
      <c r="AV1004" s="13" t="s">
        <v>92</v>
      </c>
      <c r="AW1004" s="13" t="s">
        <v>42</v>
      </c>
      <c r="AX1004" s="13" t="s">
        <v>82</v>
      </c>
      <c r="AY1004" s="202" t="s">
        <v>135</v>
      </c>
    </row>
    <row r="1005" spans="2:51" s="13" customFormat="1" ht="11.25">
      <c r="B1005" s="191"/>
      <c r="C1005" s="192"/>
      <c r="D1005" s="193" t="s">
        <v>146</v>
      </c>
      <c r="E1005" s="194" t="s">
        <v>44</v>
      </c>
      <c r="F1005" s="195" t="s">
        <v>1272</v>
      </c>
      <c r="G1005" s="192"/>
      <c r="H1005" s="196">
        <v>0</v>
      </c>
      <c r="I1005" s="197"/>
      <c r="J1005" s="192"/>
      <c r="K1005" s="192"/>
      <c r="L1005" s="198"/>
      <c r="M1005" s="199"/>
      <c r="N1005" s="200"/>
      <c r="O1005" s="200"/>
      <c r="P1005" s="200"/>
      <c r="Q1005" s="200"/>
      <c r="R1005" s="200"/>
      <c r="S1005" s="200"/>
      <c r="T1005" s="201"/>
      <c r="AT1005" s="202" t="s">
        <v>146</v>
      </c>
      <c r="AU1005" s="202" t="s">
        <v>92</v>
      </c>
      <c r="AV1005" s="13" t="s">
        <v>92</v>
      </c>
      <c r="AW1005" s="13" t="s">
        <v>42</v>
      </c>
      <c r="AX1005" s="13" t="s">
        <v>82</v>
      </c>
      <c r="AY1005" s="202" t="s">
        <v>135</v>
      </c>
    </row>
    <row r="1006" spans="2:51" s="13" customFormat="1" ht="11.25">
      <c r="B1006" s="191"/>
      <c r="C1006" s="192"/>
      <c r="D1006" s="193" t="s">
        <v>146</v>
      </c>
      <c r="E1006" s="194" t="s">
        <v>44</v>
      </c>
      <c r="F1006" s="195" t="s">
        <v>1273</v>
      </c>
      <c r="G1006" s="192"/>
      <c r="H1006" s="196">
        <v>1.83</v>
      </c>
      <c r="I1006" s="197"/>
      <c r="J1006" s="192"/>
      <c r="K1006" s="192"/>
      <c r="L1006" s="198"/>
      <c r="M1006" s="199"/>
      <c r="N1006" s="200"/>
      <c r="O1006" s="200"/>
      <c r="P1006" s="200"/>
      <c r="Q1006" s="200"/>
      <c r="R1006" s="200"/>
      <c r="S1006" s="200"/>
      <c r="T1006" s="201"/>
      <c r="AT1006" s="202" t="s">
        <v>146</v>
      </c>
      <c r="AU1006" s="202" t="s">
        <v>92</v>
      </c>
      <c r="AV1006" s="13" t="s">
        <v>92</v>
      </c>
      <c r="AW1006" s="13" t="s">
        <v>42</v>
      </c>
      <c r="AX1006" s="13" t="s">
        <v>82</v>
      </c>
      <c r="AY1006" s="202" t="s">
        <v>135</v>
      </c>
    </row>
    <row r="1007" spans="2:51" s="13" customFormat="1" ht="11.25">
      <c r="B1007" s="191"/>
      <c r="C1007" s="192"/>
      <c r="D1007" s="193" t="s">
        <v>146</v>
      </c>
      <c r="E1007" s="194" t="s">
        <v>44</v>
      </c>
      <c r="F1007" s="195" t="s">
        <v>1274</v>
      </c>
      <c r="G1007" s="192"/>
      <c r="H1007" s="196">
        <v>2.13</v>
      </c>
      <c r="I1007" s="197"/>
      <c r="J1007" s="192"/>
      <c r="K1007" s="192"/>
      <c r="L1007" s="198"/>
      <c r="M1007" s="199"/>
      <c r="N1007" s="200"/>
      <c r="O1007" s="200"/>
      <c r="P1007" s="200"/>
      <c r="Q1007" s="200"/>
      <c r="R1007" s="200"/>
      <c r="S1007" s="200"/>
      <c r="T1007" s="201"/>
      <c r="AT1007" s="202" t="s">
        <v>146</v>
      </c>
      <c r="AU1007" s="202" t="s">
        <v>92</v>
      </c>
      <c r="AV1007" s="13" t="s">
        <v>92</v>
      </c>
      <c r="AW1007" s="13" t="s">
        <v>42</v>
      </c>
      <c r="AX1007" s="13" t="s">
        <v>82</v>
      </c>
      <c r="AY1007" s="202" t="s">
        <v>135</v>
      </c>
    </row>
    <row r="1008" spans="2:51" s="13" customFormat="1" ht="11.25">
      <c r="B1008" s="191"/>
      <c r="C1008" s="192"/>
      <c r="D1008" s="193" t="s">
        <v>146</v>
      </c>
      <c r="E1008" s="194" t="s">
        <v>44</v>
      </c>
      <c r="F1008" s="195" t="s">
        <v>1275</v>
      </c>
      <c r="G1008" s="192"/>
      <c r="H1008" s="196">
        <v>9.68</v>
      </c>
      <c r="I1008" s="197"/>
      <c r="J1008" s="192"/>
      <c r="K1008" s="192"/>
      <c r="L1008" s="198"/>
      <c r="M1008" s="199"/>
      <c r="N1008" s="200"/>
      <c r="O1008" s="200"/>
      <c r="P1008" s="200"/>
      <c r="Q1008" s="200"/>
      <c r="R1008" s="200"/>
      <c r="S1008" s="200"/>
      <c r="T1008" s="201"/>
      <c r="AT1008" s="202" t="s">
        <v>146</v>
      </c>
      <c r="AU1008" s="202" t="s">
        <v>92</v>
      </c>
      <c r="AV1008" s="13" t="s">
        <v>92</v>
      </c>
      <c r="AW1008" s="13" t="s">
        <v>42</v>
      </c>
      <c r="AX1008" s="13" t="s">
        <v>82</v>
      </c>
      <c r="AY1008" s="202" t="s">
        <v>135</v>
      </c>
    </row>
    <row r="1009" spans="1:65" s="14" customFormat="1" ht="11.25">
      <c r="B1009" s="203"/>
      <c r="C1009" s="204"/>
      <c r="D1009" s="193" t="s">
        <v>146</v>
      </c>
      <c r="E1009" s="205" t="s">
        <v>44</v>
      </c>
      <c r="F1009" s="206" t="s">
        <v>159</v>
      </c>
      <c r="G1009" s="204"/>
      <c r="H1009" s="207">
        <v>93.57</v>
      </c>
      <c r="I1009" s="208"/>
      <c r="J1009" s="204"/>
      <c r="K1009" s="204"/>
      <c r="L1009" s="209"/>
      <c r="M1009" s="210"/>
      <c r="N1009" s="211"/>
      <c r="O1009" s="211"/>
      <c r="P1009" s="211"/>
      <c r="Q1009" s="211"/>
      <c r="R1009" s="211"/>
      <c r="S1009" s="211"/>
      <c r="T1009" s="212"/>
      <c r="AT1009" s="213" t="s">
        <v>146</v>
      </c>
      <c r="AU1009" s="213" t="s">
        <v>92</v>
      </c>
      <c r="AV1009" s="14" t="s">
        <v>142</v>
      </c>
      <c r="AW1009" s="14" t="s">
        <v>42</v>
      </c>
      <c r="AX1009" s="14" t="s">
        <v>90</v>
      </c>
      <c r="AY1009" s="213" t="s">
        <v>135</v>
      </c>
    </row>
    <row r="1010" spans="1:65" s="2" customFormat="1" ht="16.5" customHeight="1">
      <c r="A1010" s="36"/>
      <c r="B1010" s="37"/>
      <c r="C1010" s="172" t="s">
        <v>1276</v>
      </c>
      <c r="D1010" s="172" t="s">
        <v>138</v>
      </c>
      <c r="E1010" s="173" t="s">
        <v>1277</v>
      </c>
      <c r="F1010" s="174" t="s">
        <v>1278</v>
      </c>
      <c r="G1010" s="175" t="s">
        <v>168</v>
      </c>
      <c r="H1010" s="176">
        <v>6.8</v>
      </c>
      <c r="I1010" s="177"/>
      <c r="J1010" s="178">
        <f>ROUND(I1010*H1010,2)</f>
        <v>0</v>
      </c>
      <c r="K1010" s="179"/>
      <c r="L1010" s="41"/>
      <c r="M1010" s="180" t="s">
        <v>44</v>
      </c>
      <c r="N1010" s="181" t="s">
        <v>53</v>
      </c>
      <c r="O1010" s="66"/>
      <c r="P1010" s="182">
        <f>O1010*H1010</f>
        <v>0</v>
      </c>
      <c r="Q1010" s="182">
        <v>0</v>
      </c>
      <c r="R1010" s="182">
        <f>Q1010*H1010</f>
        <v>0</v>
      </c>
      <c r="S1010" s="182">
        <v>1.4999999999999999E-2</v>
      </c>
      <c r="T1010" s="183">
        <f>S1010*H1010</f>
        <v>0.10199999999999999</v>
      </c>
      <c r="U1010" s="36"/>
      <c r="V1010" s="36"/>
      <c r="W1010" s="36"/>
      <c r="X1010" s="36"/>
      <c r="Y1010" s="36"/>
      <c r="Z1010" s="36"/>
      <c r="AA1010" s="36"/>
      <c r="AB1010" s="36"/>
      <c r="AC1010" s="36"/>
      <c r="AD1010" s="36"/>
      <c r="AE1010" s="36"/>
      <c r="AR1010" s="184" t="s">
        <v>346</v>
      </c>
      <c r="AT1010" s="184" t="s">
        <v>138</v>
      </c>
      <c r="AU1010" s="184" t="s">
        <v>92</v>
      </c>
      <c r="AY1010" s="18" t="s">
        <v>135</v>
      </c>
      <c r="BE1010" s="185">
        <f>IF(N1010="základní",J1010,0)</f>
        <v>0</v>
      </c>
      <c r="BF1010" s="185">
        <f>IF(N1010="snížená",J1010,0)</f>
        <v>0</v>
      </c>
      <c r="BG1010" s="185">
        <f>IF(N1010="zákl. přenesená",J1010,0)</f>
        <v>0</v>
      </c>
      <c r="BH1010" s="185">
        <f>IF(N1010="sníž. přenesená",J1010,0)</f>
        <v>0</v>
      </c>
      <c r="BI1010" s="185">
        <f>IF(N1010="nulová",J1010,0)</f>
        <v>0</v>
      </c>
      <c r="BJ1010" s="18" t="s">
        <v>90</v>
      </c>
      <c r="BK1010" s="185">
        <f>ROUND(I1010*H1010,2)</f>
        <v>0</v>
      </c>
      <c r="BL1010" s="18" t="s">
        <v>346</v>
      </c>
      <c r="BM1010" s="184" t="s">
        <v>1279</v>
      </c>
    </row>
    <row r="1011" spans="1:65" s="13" customFormat="1" ht="11.25">
      <c r="B1011" s="191"/>
      <c r="C1011" s="192"/>
      <c r="D1011" s="193" t="s">
        <v>146</v>
      </c>
      <c r="E1011" s="194" t="s">
        <v>44</v>
      </c>
      <c r="F1011" s="195" t="s">
        <v>1280</v>
      </c>
      <c r="G1011" s="192"/>
      <c r="H1011" s="196">
        <v>6.8</v>
      </c>
      <c r="I1011" s="197"/>
      <c r="J1011" s="192"/>
      <c r="K1011" s="192"/>
      <c r="L1011" s="198"/>
      <c r="M1011" s="199"/>
      <c r="N1011" s="200"/>
      <c r="O1011" s="200"/>
      <c r="P1011" s="200"/>
      <c r="Q1011" s="200"/>
      <c r="R1011" s="200"/>
      <c r="S1011" s="200"/>
      <c r="T1011" s="201"/>
      <c r="AT1011" s="202" t="s">
        <v>146</v>
      </c>
      <c r="AU1011" s="202" t="s">
        <v>92</v>
      </c>
      <c r="AV1011" s="13" t="s">
        <v>92</v>
      </c>
      <c r="AW1011" s="13" t="s">
        <v>42</v>
      </c>
      <c r="AX1011" s="13" t="s">
        <v>90</v>
      </c>
      <c r="AY1011" s="202" t="s">
        <v>135</v>
      </c>
    </row>
    <row r="1012" spans="1:65" s="12" customFormat="1" ht="22.9" customHeight="1">
      <c r="B1012" s="156"/>
      <c r="C1012" s="157"/>
      <c r="D1012" s="158" t="s">
        <v>81</v>
      </c>
      <c r="E1012" s="170" t="s">
        <v>1281</v>
      </c>
      <c r="F1012" s="170" t="s">
        <v>1282</v>
      </c>
      <c r="G1012" s="157"/>
      <c r="H1012" s="157"/>
      <c r="I1012" s="160"/>
      <c r="J1012" s="171">
        <f>BK1012</f>
        <v>0</v>
      </c>
      <c r="K1012" s="157"/>
      <c r="L1012" s="162"/>
      <c r="M1012" s="163"/>
      <c r="N1012" s="164"/>
      <c r="O1012" s="164"/>
      <c r="P1012" s="165">
        <f>SUM(P1013:P1138)</f>
        <v>0</v>
      </c>
      <c r="Q1012" s="164"/>
      <c r="R1012" s="165">
        <f>SUM(R1013:R1138)</f>
        <v>4.7588063999999992</v>
      </c>
      <c r="S1012" s="164"/>
      <c r="T1012" s="166">
        <f>SUM(T1013:T1138)</f>
        <v>13.8835681</v>
      </c>
      <c r="AR1012" s="167" t="s">
        <v>92</v>
      </c>
      <c r="AT1012" s="168" t="s">
        <v>81</v>
      </c>
      <c r="AU1012" s="168" t="s">
        <v>90</v>
      </c>
      <c r="AY1012" s="167" t="s">
        <v>135</v>
      </c>
      <c r="BK1012" s="169">
        <f>SUM(BK1013:BK1138)</f>
        <v>0</v>
      </c>
    </row>
    <row r="1013" spans="1:65" s="2" customFormat="1" ht="16.5" customHeight="1">
      <c r="A1013" s="36"/>
      <c r="B1013" s="37"/>
      <c r="C1013" s="172" t="s">
        <v>1283</v>
      </c>
      <c r="D1013" s="172" t="s">
        <v>138</v>
      </c>
      <c r="E1013" s="173" t="s">
        <v>1284</v>
      </c>
      <c r="F1013" s="174" t="s">
        <v>1285</v>
      </c>
      <c r="G1013" s="175" t="s">
        <v>168</v>
      </c>
      <c r="H1013" s="176">
        <v>111.07</v>
      </c>
      <c r="I1013" s="177"/>
      <c r="J1013" s="178">
        <f>ROUND(I1013*H1013,2)</f>
        <v>0</v>
      </c>
      <c r="K1013" s="179"/>
      <c r="L1013" s="41"/>
      <c r="M1013" s="180" t="s">
        <v>44</v>
      </c>
      <c r="N1013" s="181" t="s">
        <v>53</v>
      </c>
      <c r="O1013" s="66"/>
      <c r="P1013" s="182">
        <f>O1013*H1013</f>
        <v>0</v>
      </c>
      <c r="Q1013" s="182">
        <v>0</v>
      </c>
      <c r="R1013" s="182">
        <f>Q1013*H1013</f>
        <v>0</v>
      </c>
      <c r="S1013" s="182">
        <v>0</v>
      </c>
      <c r="T1013" s="183">
        <f>S1013*H1013</f>
        <v>0</v>
      </c>
      <c r="U1013" s="36"/>
      <c r="V1013" s="36"/>
      <c r="W1013" s="36"/>
      <c r="X1013" s="36"/>
      <c r="Y1013" s="36"/>
      <c r="Z1013" s="36"/>
      <c r="AA1013" s="36"/>
      <c r="AB1013" s="36"/>
      <c r="AC1013" s="36"/>
      <c r="AD1013" s="36"/>
      <c r="AE1013" s="36"/>
      <c r="AR1013" s="184" t="s">
        <v>346</v>
      </c>
      <c r="AT1013" s="184" t="s">
        <v>138</v>
      </c>
      <c r="AU1013" s="184" t="s">
        <v>92</v>
      </c>
      <c r="AY1013" s="18" t="s">
        <v>135</v>
      </c>
      <c r="BE1013" s="185">
        <f>IF(N1013="základní",J1013,0)</f>
        <v>0</v>
      </c>
      <c r="BF1013" s="185">
        <f>IF(N1013="snížená",J1013,0)</f>
        <v>0</v>
      </c>
      <c r="BG1013" s="185">
        <f>IF(N1013="zákl. přenesená",J1013,0)</f>
        <v>0</v>
      </c>
      <c r="BH1013" s="185">
        <f>IF(N1013="sníž. přenesená",J1013,0)</f>
        <v>0</v>
      </c>
      <c r="BI1013" s="185">
        <f>IF(N1013="nulová",J1013,0)</f>
        <v>0</v>
      </c>
      <c r="BJ1013" s="18" t="s">
        <v>90</v>
      </c>
      <c r="BK1013" s="185">
        <f>ROUND(I1013*H1013,2)</f>
        <v>0</v>
      </c>
      <c r="BL1013" s="18" t="s">
        <v>346</v>
      </c>
      <c r="BM1013" s="184" t="s">
        <v>1286</v>
      </c>
    </row>
    <row r="1014" spans="1:65" s="2" customFormat="1" ht="11.25">
      <c r="A1014" s="36"/>
      <c r="B1014" s="37"/>
      <c r="C1014" s="38"/>
      <c r="D1014" s="186" t="s">
        <v>144</v>
      </c>
      <c r="E1014" s="38"/>
      <c r="F1014" s="187" t="s">
        <v>1287</v>
      </c>
      <c r="G1014" s="38"/>
      <c r="H1014" s="38"/>
      <c r="I1014" s="188"/>
      <c r="J1014" s="38"/>
      <c r="K1014" s="38"/>
      <c r="L1014" s="41"/>
      <c r="M1014" s="189"/>
      <c r="N1014" s="190"/>
      <c r="O1014" s="66"/>
      <c r="P1014" s="66"/>
      <c r="Q1014" s="66"/>
      <c r="R1014" s="66"/>
      <c r="S1014" s="66"/>
      <c r="T1014" s="67"/>
      <c r="U1014" s="36"/>
      <c r="V1014" s="36"/>
      <c r="W1014" s="36"/>
      <c r="X1014" s="36"/>
      <c r="Y1014" s="36"/>
      <c r="Z1014" s="36"/>
      <c r="AA1014" s="36"/>
      <c r="AB1014" s="36"/>
      <c r="AC1014" s="36"/>
      <c r="AD1014" s="36"/>
      <c r="AE1014" s="36"/>
      <c r="AT1014" s="18" t="s">
        <v>144</v>
      </c>
      <c r="AU1014" s="18" t="s">
        <v>92</v>
      </c>
    </row>
    <row r="1015" spans="1:65" s="2" customFormat="1" ht="16.5" customHeight="1">
      <c r="A1015" s="36"/>
      <c r="B1015" s="37"/>
      <c r="C1015" s="172" t="s">
        <v>1288</v>
      </c>
      <c r="D1015" s="172" t="s">
        <v>138</v>
      </c>
      <c r="E1015" s="173" t="s">
        <v>1289</v>
      </c>
      <c r="F1015" s="174" t="s">
        <v>1290</v>
      </c>
      <c r="G1015" s="175" t="s">
        <v>168</v>
      </c>
      <c r="H1015" s="176">
        <v>111.07</v>
      </c>
      <c r="I1015" s="177"/>
      <c r="J1015" s="178">
        <f>ROUND(I1015*H1015,2)</f>
        <v>0</v>
      </c>
      <c r="K1015" s="179"/>
      <c r="L1015" s="41"/>
      <c r="M1015" s="180" t="s">
        <v>44</v>
      </c>
      <c r="N1015" s="181" t="s">
        <v>53</v>
      </c>
      <c r="O1015" s="66"/>
      <c r="P1015" s="182">
        <f>O1015*H1015</f>
        <v>0</v>
      </c>
      <c r="Q1015" s="182">
        <v>2.9999999999999997E-4</v>
      </c>
      <c r="R1015" s="182">
        <f>Q1015*H1015</f>
        <v>3.3320999999999996E-2</v>
      </c>
      <c r="S1015" s="182">
        <v>0</v>
      </c>
      <c r="T1015" s="183">
        <f>S1015*H1015</f>
        <v>0</v>
      </c>
      <c r="U1015" s="36"/>
      <c r="V1015" s="36"/>
      <c r="W1015" s="36"/>
      <c r="X1015" s="36"/>
      <c r="Y1015" s="36"/>
      <c r="Z1015" s="36"/>
      <c r="AA1015" s="36"/>
      <c r="AB1015" s="36"/>
      <c r="AC1015" s="36"/>
      <c r="AD1015" s="36"/>
      <c r="AE1015" s="36"/>
      <c r="AR1015" s="184" t="s">
        <v>346</v>
      </c>
      <c r="AT1015" s="184" t="s">
        <v>138</v>
      </c>
      <c r="AU1015" s="184" t="s">
        <v>92</v>
      </c>
      <c r="AY1015" s="18" t="s">
        <v>135</v>
      </c>
      <c r="BE1015" s="185">
        <f>IF(N1015="základní",J1015,0)</f>
        <v>0</v>
      </c>
      <c r="BF1015" s="185">
        <f>IF(N1015="snížená",J1015,0)</f>
        <v>0</v>
      </c>
      <c r="BG1015" s="185">
        <f>IF(N1015="zákl. přenesená",J1015,0)</f>
        <v>0</v>
      </c>
      <c r="BH1015" s="185">
        <f>IF(N1015="sníž. přenesená",J1015,0)</f>
        <v>0</v>
      </c>
      <c r="BI1015" s="185">
        <f>IF(N1015="nulová",J1015,0)</f>
        <v>0</v>
      </c>
      <c r="BJ1015" s="18" t="s">
        <v>90</v>
      </c>
      <c r="BK1015" s="185">
        <f>ROUND(I1015*H1015,2)</f>
        <v>0</v>
      </c>
      <c r="BL1015" s="18" t="s">
        <v>346</v>
      </c>
      <c r="BM1015" s="184" t="s">
        <v>1291</v>
      </c>
    </row>
    <row r="1016" spans="1:65" s="2" customFormat="1" ht="11.25">
      <c r="A1016" s="36"/>
      <c r="B1016" s="37"/>
      <c r="C1016" s="38"/>
      <c r="D1016" s="186" t="s">
        <v>144</v>
      </c>
      <c r="E1016" s="38"/>
      <c r="F1016" s="187" t="s">
        <v>1292</v>
      </c>
      <c r="G1016" s="38"/>
      <c r="H1016" s="38"/>
      <c r="I1016" s="188"/>
      <c r="J1016" s="38"/>
      <c r="K1016" s="38"/>
      <c r="L1016" s="41"/>
      <c r="M1016" s="189"/>
      <c r="N1016" s="190"/>
      <c r="O1016" s="66"/>
      <c r="P1016" s="66"/>
      <c r="Q1016" s="66"/>
      <c r="R1016" s="66"/>
      <c r="S1016" s="66"/>
      <c r="T1016" s="67"/>
      <c r="U1016" s="36"/>
      <c r="V1016" s="36"/>
      <c r="W1016" s="36"/>
      <c r="X1016" s="36"/>
      <c r="Y1016" s="36"/>
      <c r="Z1016" s="36"/>
      <c r="AA1016" s="36"/>
      <c r="AB1016" s="36"/>
      <c r="AC1016" s="36"/>
      <c r="AD1016" s="36"/>
      <c r="AE1016" s="36"/>
      <c r="AT1016" s="18" t="s">
        <v>144</v>
      </c>
      <c r="AU1016" s="18" t="s">
        <v>92</v>
      </c>
    </row>
    <row r="1017" spans="1:65" s="2" customFormat="1" ht="24.2" customHeight="1">
      <c r="A1017" s="36"/>
      <c r="B1017" s="37"/>
      <c r="C1017" s="172" t="s">
        <v>1293</v>
      </c>
      <c r="D1017" s="172" t="s">
        <v>138</v>
      </c>
      <c r="E1017" s="173" t="s">
        <v>1294</v>
      </c>
      <c r="F1017" s="174" t="s">
        <v>1295</v>
      </c>
      <c r="G1017" s="175" t="s">
        <v>168</v>
      </c>
      <c r="H1017" s="176">
        <v>111.07</v>
      </c>
      <c r="I1017" s="177"/>
      <c r="J1017" s="178">
        <f>ROUND(I1017*H1017,2)</f>
        <v>0</v>
      </c>
      <c r="K1017" s="179"/>
      <c r="L1017" s="41"/>
      <c r="M1017" s="180" t="s">
        <v>44</v>
      </c>
      <c r="N1017" s="181" t="s">
        <v>53</v>
      </c>
      <c r="O1017" s="66"/>
      <c r="P1017" s="182">
        <f>O1017*H1017</f>
        <v>0</v>
      </c>
      <c r="Q1017" s="182">
        <v>1.4999999999999999E-2</v>
      </c>
      <c r="R1017" s="182">
        <f>Q1017*H1017</f>
        <v>1.6660499999999998</v>
      </c>
      <c r="S1017" s="182">
        <v>0</v>
      </c>
      <c r="T1017" s="183">
        <f>S1017*H1017</f>
        <v>0</v>
      </c>
      <c r="U1017" s="36"/>
      <c r="V1017" s="36"/>
      <c r="W1017" s="36"/>
      <c r="X1017" s="36"/>
      <c r="Y1017" s="36"/>
      <c r="Z1017" s="36"/>
      <c r="AA1017" s="36"/>
      <c r="AB1017" s="36"/>
      <c r="AC1017" s="36"/>
      <c r="AD1017" s="36"/>
      <c r="AE1017" s="36"/>
      <c r="AR1017" s="184" t="s">
        <v>346</v>
      </c>
      <c r="AT1017" s="184" t="s">
        <v>138</v>
      </c>
      <c r="AU1017" s="184" t="s">
        <v>92</v>
      </c>
      <c r="AY1017" s="18" t="s">
        <v>135</v>
      </c>
      <c r="BE1017" s="185">
        <f>IF(N1017="základní",J1017,0)</f>
        <v>0</v>
      </c>
      <c r="BF1017" s="185">
        <f>IF(N1017="snížená",J1017,0)</f>
        <v>0</v>
      </c>
      <c r="BG1017" s="185">
        <f>IF(N1017="zákl. přenesená",J1017,0)</f>
        <v>0</v>
      </c>
      <c r="BH1017" s="185">
        <f>IF(N1017="sníž. přenesená",J1017,0)</f>
        <v>0</v>
      </c>
      <c r="BI1017" s="185">
        <f>IF(N1017="nulová",J1017,0)</f>
        <v>0</v>
      </c>
      <c r="BJ1017" s="18" t="s">
        <v>90</v>
      </c>
      <c r="BK1017" s="185">
        <f>ROUND(I1017*H1017,2)</f>
        <v>0</v>
      </c>
      <c r="BL1017" s="18" t="s">
        <v>346</v>
      </c>
      <c r="BM1017" s="184" t="s">
        <v>1296</v>
      </c>
    </row>
    <row r="1018" spans="1:65" s="2" customFormat="1" ht="11.25">
      <c r="A1018" s="36"/>
      <c r="B1018" s="37"/>
      <c r="C1018" s="38"/>
      <c r="D1018" s="186" t="s">
        <v>144</v>
      </c>
      <c r="E1018" s="38"/>
      <c r="F1018" s="187" t="s">
        <v>1297</v>
      </c>
      <c r="G1018" s="38"/>
      <c r="H1018" s="38"/>
      <c r="I1018" s="188"/>
      <c r="J1018" s="38"/>
      <c r="K1018" s="38"/>
      <c r="L1018" s="41"/>
      <c r="M1018" s="189"/>
      <c r="N1018" s="190"/>
      <c r="O1018" s="66"/>
      <c r="P1018" s="66"/>
      <c r="Q1018" s="66"/>
      <c r="R1018" s="66"/>
      <c r="S1018" s="66"/>
      <c r="T1018" s="67"/>
      <c r="U1018" s="36"/>
      <c r="V1018" s="36"/>
      <c r="W1018" s="36"/>
      <c r="X1018" s="36"/>
      <c r="Y1018" s="36"/>
      <c r="Z1018" s="36"/>
      <c r="AA1018" s="36"/>
      <c r="AB1018" s="36"/>
      <c r="AC1018" s="36"/>
      <c r="AD1018" s="36"/>
      <c r="AE1018" s="36"/>
      <c r="AT1018" s="18" t="s">
        <v>144</v>
      </c>
      <c r="AU1018" s="18" t="s">
        <v>92</v>
      </c>
    </row>
    <row r="1019" spans="1:65" s="2" customFormat="1" ht="24.2" customHeight="1">
      <c r="A1019" s="36"/>
      <c r="B1019" s="37"/>
      <c r="C1019" s="172" t="s">
        <v>1298</v>
      </c>
      <c r="D1019" s="172" t="s">
        <v>138</v>
      </c>
      <c r="E1019" s="173" t="s">
        <v>1299</v>
      </c>
      <c r="F1019" s="174" t="s">
        <v>1300</v>
      </c>
      <c r="G1019" s="175" t="s">
        <v>168</v>
      </c>
      <c r="H1019" s="176">
        <v>166.93</v>
      </c>
      <c r="I1019" s="177"/>
      <c r="J1019" s="178">
        <f>ROUND(I1019*H1019,2)</f>
        <v>0</v>
      </c>
      <c r="K1019" s="179"/>
      <c r="L1019" s="41"/>
      <c r="M1019" s="180" t="s">
        <v>44</v>
      </c>
      <c r="N1019" s="181" t="s">
        <v>53</v>
      </c>
      <c r="O1019" s="66"/>
      <c r="P1019" s="182">
        <f>O1019*H1019</f>
        <v>0</v>
      </c>
      <c r="Q1019" s="182">
        <v>0</v>
      </c>
      <c r="R1019" s="182">
        <f>Q1019*H1019</f>
        <v>0</v>
      </c>
      <c r="S1019" s="182">
        <v>8.3169999999999994E-2</v>
      </c>
      <c r="T1019" s="183">
        <f>S1019*H1019</f>
        <v>13.8835681</v>
      </c>
      <c r="U1019" s="36"/>
      <c r="V1019" s="36"/>
      <c r="W1019" s="36"/>
      <c r="X1019" s="36"/>
      <c r="Y1019" s="36"/>
      <c r="Z1019" s="36"/>
      <c r="AA1019" s="36"/>
      <c r="AB1019" s="36"/>
      <c r="AC1019" s="36"/>
      <c r="AD1019" s="36"/>
      <c r="AE1019" s="36"/>
      <c r="AR1019" s="184" t="s">
        <v>346</v>
      </c>
      <c r="AT1019" s="184" t="s">
        <v>138</v>
      </c>
      <c r="AU1019" s="184" t="s">
        <v>92</v>
      </c>
      <c r="AY1019" s="18" t="s">
        <v>135</v>
      </c>
      <c r="BE1019" s="185">
        <f>IF(N1019="základní",J1019,0)</f>
        <v>0</v>
      </c>
      <c r="BF1019" s="185">
        <f>IF(N1019="snížená",J1019,0)</f>
        <v>0</v>
      </c>
      <c r="BG1019" s="185">
        <f>IF(N1019="zákl. přenesená",J1019,0)</f>
        <v>0</v>
      </c>
      <c r="BH1019" s="185">
        <f>IF(N1019="sníž. přenesená",J1019,0)</f>
        <v>0</v>
      </c>
      <c r="BI1019" s="185">
        <f>IF(N1019="nulová",J1019,0)</f>
        <v>0</v>
      </c>
      <c r="BJ1019" s="18" t="s">
        <v>90</v>
      </c>
      <c r="BK1019" s="185">
        <f>ROUND(I1019*H1019,2)</f>
        <v>0</v>
      </c>
      <c r="BL1019" s="18" t="s">
        <v>346</v>
      </c>
      <c r="BM1019" s="184" t="s">
        <v>1301</v>
      </c>
    </row>
    <row r="1020" spans="1:65" s="2" customFormat="1" ht="11.25">
      <c r="A1020" s="36"/>
      <c r="B1020" s="37"/>
      <c r="C1020" s="38"/>
      <c r="D1020" s="186" t="s">
        <v>144</v>
      </c>
      <c r="E1020" s="38"/>
      <c r="F1020" s="187" t="s">
        <v>1302</v>
      </c>
      <c r="G1020" s="38"/>
      <c r="H1020" s="38"/>
      <c r="I1020" s="188"/>
      <c r="J1020" s="38"/>
      <c r="K1020" s="38"/>
      <c r="L1020" s="41"/>
      <c r="M1020" s="189"/>
      <c r="N1020" s="190"/>
      <c r="O1020" s="66"/>
      <c r="P1020" s="66"/>
      <c r="Q1020" s="66"/>
      <c r="R1020" s="66"/>
      <c r="S1020" s="66"/>
      <c r="T1020" s="67"/>
      <c r="U1020" s="36"/>
      <c r="V1020" s="36"/>
      <c r="W1020" s="36"/>
      <c r="X1020" s="36"/>
      <c r="Y1020" s="36"/>
      <c r="Z1020" s="36"/>
      <c r="AA1020" s="36"/>
      <c r="AB1020" s="36"/>
      <c r="AC1020" s="36"/>
      <c r="AD1020" s="36"/>
      <c r="AE1020" s="36"/>
      <c r="AT1020" s="18" t="s">
        <v>144</v>
      </c>
      <c r="AU1020" s="18" t="s">
        <v>92</v>
      </c>
    </row>
    <row r="1021" spans="1:65" s="13" customFormat="1" ht="11.25">
      <c r="B1021" s="191"/>
      <c r="C1021" s="192"/>
      <c r="D1021" s="193" t="s">
        <v>146</v>
      </c>
      <c r="E1021" s="194" t="s">
        <v>44</v>
      </c>
      <c r="F1021" s="195" t="s">
        <v>1303</v>
      </c>
      <c r="G1021" s="192"/>
      <c r="H1021" s="196">
        <v>1.26</v>
      </c>
      <c r="I1021" s="197"/>
      <c r="J1021" s="192"/>
      <c r="K1021" s="192"/>
      <c r="L1021" s="198"/>
      <c r="M1021" s="199"/>
      <c r="N1021" s="200"/>
      <c r="O1021" s="200"/>
      <c r="P1021" s="200"/>
      <c r="Q1021" s="200"/>
      <c r="R1021" s="200"/>
      <c r="S1021" s="200"/>
      <c r="T1021" s="201"/>
      <c r="AT1021" s="202" t="s">
        <v>146</v>
      </c>
      <c r="AU1021" s="202" t="s">
        <v>92</v>
      </c>
      <c r="AV1021" s="13" t="s">
        <v>92</v>
      </c>
      <c r="AW1021" s="13" t="s">
        <v>42</v>
      </c>
      <c r="AX1021" s="13" t="s">
        <v>82</v>
      </c>
      <c r="AY1021" s="202" t="s">
        <v>135</v>
      </c>
    </row>
    <row r="1022" spans="1:65" s="13" customFormat="1" ht="11.25">
      <c r="B1022" s="191"/>
      <c r="C1022" s="192"/>
      <c r="D1022" s="193" t="s">
        <v>146</v>
      </c>
      <c r="E1022" s="194" t="s">
        <v>44</v>
      </c>
      <c r="F1022" s="195" t="s">
        <v>1304</v>
      </c>
      <c r="G1022" s="192"/>
      <c r="H1022" s="196">
        <v>1.26</v>
      </c>
      <c r="I1022" s="197"/>
      <c r="J1022" s="192"/>
      <c r="K1022" s="192"/>
      <c r="L1022" s="198"/>
      <c r="M1022" s="199"/>
      <c r="N1022" s="200"/>
      <c r="O1022" s="200"/>
      <c r="P1022" s="200"/>
      <c r="Q1022" s="200"/>
      <c r="R1022" s="200"/>
      <c r="S1022" s="200"/>
      <c r="T1022" s="201"/>
      <c r="AT1022" s="202" t="s">
        <v>146</v>
      </c>
      <c r="AU1022" s="202" t="s">
        <v>92</v>
      </c>
      <c r="AV1022" s="13" t="s">
        <v>92</v>
      </c>
      <c r="AW1022" s="13" t="s">
        <v>42</v>
      </c>
      <c r="AX1022" s="13" t="s">
        <v>82</v>
      </c>
      <c r="AY1022" s="202" t="s">
        <v>135</v>
      </c>
    </row>
    <row r="1023" spans="1:65" s="13" customFormat="1" ht="11.25">
      <c r="B1023" s="191"/>
      <c r="C1023" s="192"/>
      <c r="D1023" s="193" t="s">
        <v>146</v>
      </c>
      <c r="E1023" s="194" t="s">
        <v>44</v>
      </c>
      <c r="F1023" s="195" t="s">
        <v>1305</v>
      </c>
      <c r="G1023" s="192"/>
      <c r="H1023" s="196">
        <v>1.26</v>
      </c>
      <c r="I1023" s="197"/>
      <c r="J1023" s="192"/>
      <c r="K1023" s="192"/>
      <c r="L1023" s="198"/>
      <c r="M1023" s="199"/>
      <c r="N1023" s="200"/>
      <c r="O1023" s="200"/>
      <c r="P1023" s="200"/>
      <c r="Q1023" s="200"/>
      <c r="R1023" s="200"/>
      <c r="S1023" s="200"/>
      <c r="T1023" s="201"/>
      <c r="AT1023" s="202" t="s">
        <v>146</v>
      </c>
      <c r="AU1023" s="202" t="s">
        <v>92</v>
      </c>
      <c r="AV1023" s="13" t="s">
        <v>92</v>
      </c>
      <c r="AW1023" s="13" t="s">
        <v>42</v>
      </c>
      <c r="AX1023" s="13" t="s">
        <v>82</v>
      </c>
      <c r="AY1023" s="202" t="s">
        <v>135</v>
      </c>
    </row>
    <row r="1024" spans="1:65" s="13" customFormat="1" ht="11.25">
      <c r="B1024" s="191"/>
      <c r="C1024" s="192"/>
      <c r="D1024" s="193" t="s">
        <v>146</v>
      </c>
      <c r="E1024" s="194" t="s">
        <v>44</v>
      </c>
      <c r="F1024" s="195" t="s">
        <v>1306</v>
      </c>
      <c r="G1024" s="192"/>
      <c r="H1024" s="196">
        <v>1.26</v>
      </c>
      <c r="I1024" s="197"/>
      <c r="J1024" s="192"/>
      <c r="K1024" s="192"/>
      <c r="L1024" s="198"/>
      <c r="M1024" s="199"/>
      <c r="N1024" s="200"/>
      <c r="O1024" s="200"/>
      <c r="P1024" s="200"/>
      <c r="Q1024" s="200"/>
      <c r="R1024" s="200"/>
      <c r="S1024" s="200"/>
      <c r="T1024" s="201"/>
      <c r="AT1024" s="202" t="s">
        <v>146</v>
      </c>
      <c r="AU1024" s="202" t="s">
        <v>92</v>
      </c>
      <c r="AV1024" s="13" t="s">
        <v>92</v>
      </c>
      <c r="AW1024" s="13" t="s">
        <v>42</v>
      </c>
      <c r="AX1024" s="13" t="s">
        <v>82</v>
      </c>
      <c r="AY1024" s="202" t="s">
        <v>135</v>
      </c>
    </row>
    <row r="1025" spans="2:51" s="13" customFormat="1" ht="11.25">
      <c r="B1025" s="191"/>
      <c r="C1025" s="192"/>
      <c r="D1025" s="193" t="s">
        <v>146</v>
      </c>
      <c r="E1025" s="194" t="s">
        <v>44</v>
      </c>
      <c r="F1025" s="195" t="s">
        <v>1307</v>
      </c>
      <c r="G1025" s="192"/>
      <c r="H1025" s="196">
        <v>3.23</v>
      </c>
      <c r="I1025" s="197"/>
      <c r="J1025" s="192"/>
      <c r="K1025" s="192"/>
      <c r="L1025" s="198"/>
      <c r="M1025" s="199"/>
      <c r="N1025" s="200"/>
      <c r="O1025" s="200"/>
      <c r="P1025" s="200"/>
      <c r="Q1025" s="200"/>
      <c r="R1025" s="200"/>
      <c r="S1025" s="200"/>
      <c r="T1025" s="201"/>
      <c r="AT1025" s="202" t="s">
        <v>146</v>
      </c>
      <c r="AU1025" s="202" t="s">
        <v>92</v>
      </c>
      <c r="AV1025" s="13" t="s">
        <v>92</v>
      </c>
      <c r="AW1025" s="13" t="s">
        <v>42</v>
      </c>
      <c r="AX1025" s="13" t="s">
        <v>82</v>
      </c>
      <c r="AY1025" s="202" t="s">
        <v>135</v>
      </c>
    </row>
    <row r="1026" spans="2:51" s="13" customFormat="1" ht="11.25">
      <c r="B1026" s="191"/>
      <c r="C1026" s="192"/>
      <c r="D1026" s="193" t="s">
        <v>146</v>
      </c>
      <c r="E1026" s="194" t="s">
        <v>44</v>
      </c>
      <c r="F1026" s="195" t="s">
        <v>1308</v>
      </c>
      <c r="G1026" s="192"/>
      <c r="H1026" s="196">
        <v>1.56</v>
      </c>
      <c r="I1026" s="197"/>
      <c r="J1026" s="192"/>
      <c r="K1026" s="192"/>
      <c r="L1026" s="198"/>
      <c r="M1026" s="199"/>
      <c r="N1026" s="200"/>
      <c r="O1026" s="200"/>
      <c r="P1026" s="200"/>
      <c r="Q1026" s="200"/>
      <c r="R1026" s="200"/>
      <c r="S1026" s="200"/>
      <c r="T1026" s="201"/>
      <c r="AT1026" s="202" t="s">
        <v>146</v>
      </c>
      <c r="AU1026" s="202" t="s">
        <v>92</v>
      </c>
      <c r="AV1026" s="13" t="s">
        <v>92</v>
      </c>
      <c r="AW1026" s="13" t="s">
        <v>42</v>
      </c>
      <c r="AX1026" s="13" t="s">
        <v>82</v>
      </c>
      <c r="AY1026" s="202" t="s">
        <v>135</v>
      </c>
    </row>
    <row r="1027" spans="2:51" s="13" customFormat="1" ht="11.25">
      <c r="B1027" s="191"/>
      <c r="C1027" s="192"/>
      <c r="D1027" s="193" t="s">
        <v>146</v>
      </c>
      <c r="E1027" s="194" t="s">
        <v>44</v>
      </c>
      <c r="F1027" s="195" t="s">
        <v>1309</v>
      </c>
      <c r="G1027" s="192"/>
      <c r="H1027" s="196">
        <v>1.55</v>
      </c>
      <c r="I1027" s="197"/>
      <c r="J1027" s="192"/>
      <c r="K1027" s="192"/>
      <c r="L1027" s="198"/>
      <c r="M1027" s="199"/>
      <c r="N1027" s="200"/>
      <c r="O1027" s="200"/>
      <c r="P1027" s="200"/>
      <c r="Q1027" s="200"/>
      <c r="R1027" s="200"/>
      <c r="S1027" s="200"/>
      <c r="T1027" s="201"/>
      <c r="AT1027" s="202" t="s">
        <v>146</v>
      </c>
      <c r="AU1027" s="202" t="s">
        <v>92</v>
      </c>
      <c r="AV1027" s="13" t="s">
        <v>92</v>
      </c>
      <c r="AW1027" s="13" t="s">
        <v>42</v>
      </c>
      <c r="AX1027" s="13" t="s">
        <v>82</v>
      </c>
      <c r="AY1027" s="202" t="s">
        <v>135</v>
      </c>
    </row>
    <row r="1028" spans="2:51" s="13" customFormat="1" ht="11.25">
      <c r="B1028" s="191"/>
      <c r="C1028" s="192"/>
      <c r="D1028" s="193" t="s">
        <v>146</v>
      </c>
      <c r="E1028" s="194" t="s">
        <v>44</v>
      </c>
      <c r="F1028" s="195" t="s">
        <v>1310</v>
      </c>
      <c r="G1028" s="192"/>
      <c r="H1028" s="196">
        <v>3.23</v>
      </c>
      <c r="I1028" s="197"/>
      <c r="J1028" s="192"/>
      <c r="K1028" s="192"/>
      <c r="L1028" s="198"/>
      <c r="M1028" s="199"/>
      <c r="N1028" s="200"/>
      <c r="O1028" s="200"/>
      <c r="P1028" s="200"/>
      <c r="Q1028" s="200"/>
      <c r="R1028" s="200"/>
      <c r="S1028" s="200"/>
      <c r="T1028" s="201"/>
      <c r="AT1028" s="202" t="s">
        <v>146</v>
      </c>
      <c r="AU1028" s="202" t="s">
        <v>92</v>
      </c>
      <c r="AV1028" s="13" t="s">
        <v>92</v>
      </c>
      <c r="AW1028" s="13" t="s">
        <v>42</v>
      </c>
      <c r="AX1028" s="13" t="s">
        <v>82</v>
      </c>
      <c r="AY1028" s="202" t="s">
        <v>135</v>
      </c>
    </row>
    <row r="1029" spans="2:51" s="13" customFormat="1" ht="11.25">
      <c r="B1029" s="191"/>
      <c r="C1029" s="192"/>
      <c r="D1029" s="193" t="s">
        <v>146</v>
      </c>
      <c r="E1029" s="194" t="s">
        <v>44</v>
      </c>
      <c r="F1029" s="195" t="s">
        <v>1311</v>
      </c>
      <c r="G1029" s="192"/>
      <c r="H1029" s="196">
        <v>1.56</v>
      </c>
      <c r="I1029" s="197"/>
      <c r="J1029" s="192"/>
      <c r="K1029" s="192"/>
      <c r="L1029" s="198"/>
      <c r="M1029" s="199"/>
      <c r="N1029" s="200"/>
      <c r="O1029" s="200"/>
      <c r="P1029" s="200"/>
      <c r="Q1029" s="200"/>
      <c r="R1029" s="200"/>
      <c r="S1029" s="200"/>
      <c r="T1029" s="201"/>
      <c r="AT1029" s="202" t="s">
        <v>146</v>
      </c>
      <c r="AU1029" s="202" t="s">
        <v>92</v>
      </c>
      <c r="AV1029" s="13" t="s">
        <v>92</v>
      </c>
      <c r="AW1029" s="13" t="s">
        <v>42</v>
      </c>
      <c r="AX1029" s="13" t="s">
        <v>82</v>
      </c>
      <c r="AY1029" s="202" t="s">
        <v>135</v>
      </c>
    </row>
    <row r="1030" spans="2:51" s="13" customFormat="1" ht="11.25">
      <c r="B1030" s="191"/>
      <c r="C1030" s="192"/>
      <c r="D1030" s="193" t="s">
        <v>146</v>
      </c>
      <c r="E1030" s="194" t="s">
        <v>44</v>
      </c>
      <c r="F1030" s="195" t="s">
        <v>1312</v>
      </c>
      <c r="G1030" s="192"/>
      <c r="H1030" s="196">
        <v>1.55</v>
      </c>
      <c r="I1030" s="197"/>
      <c r="J1030" s="192"/>
      <c r="K1030" s="192"/>
      <c r="L1030" s="198"/>
      <c r="M1030" s="199"/>
      <c r="N1030" s="200"/>
      <c r="O1030" s="200"/>
      <c r="P1030" s="200"/>
      <c r="Q1030" s="200"/>
      <c r="R1030" s="200"/>
      <c r="S1030" s="200"/>
      <c r="T1030" s="201"/>
      <c r="AT1030" s="202" t="s">
        <v>146</v>
      </c>
      <c r="AU1030" s="202" t="s">
        <v>92</v>
      </c>
      <c r="AV1030" s="13" t="s">
        <v>92</v>
      </c>
      <c r="AW1030" s="13" t="s">
        <v>42</v>
      </c>
      <c r="AX1030" s="13" t="s">
        <v>82</v>
      </c>
      <c r="AY1030" s="202" t="s">
        <v>135</v>
      </c>
    </row>
    <row r="1031" spans="2:51" s="13" customFormat="1" ht="11.25">
      <c r="B1031" s="191"/>
      <c r="C1031" s="192"/>
      <c r="D1031" s="193" t="s">
        <v>146</v>
      </c>
      <c r="E1031" s="194" t="s">
        <v>44</v>
      </c>
      <c r="F1031" s="195" t="s">
        <v>1313</v>
      </c>
      <c r="G1031" s="192"/>
      <c r="H1031" s="196">
        <v>3.23</v>
      </c>
      <c r="I1031" s="197"/>
      <c r="J1031" s="192"/>
      <c r="K1031" s="192"/>
      <c r="L1031" s="198"/>
      <c r="M1031" s="199"/>
      <c r="N1031" s="200"/>
      <c r="O1031" s="200"/>
      <c r="P1031" s="200"/>
      <c r="Q1031" s="200"/>
      <c r="R1031" s="200"/>
      <c r="S1031" s="200"/>
      <c r="T1031" s="201"/>
      <c r="AT1031" s="202" t="s">
        <v>146</v>
      </c>
      <c r="AU1031" s="202" t="s">
        <v>92</v>
      </c>
      <c r="AV1031" s="13" t="s">
        <v>92</v>
      </c>
      <c r="AW1031" s="13" t="s">
        <v>42</v>
      </c>
      <c r="AX1031" s="13" t="s">
        <v>82</v>
      </c>
      <c r="AY1031" s="202" t="s">
        <v>135</v>
      </c>
    </row>
    <row r="1032" spans="2:51" s="13" customFormat="1" ht="11.25">
      <c r="B1032" s="191"/>
      <c r="C1032" s="192"/>
      <c r="D1032" s="193" t="s">
        <v>146</v>
      </c>
      <c r="E1032" s="194" t="s">
        <v>44</v>
      </c>
      <c r="F1032" s="195" t="s">
        <v>1314</v>
      </c>
      <c r="G1032" s="192"/>
      <c r="H1032" s="196">
        <v>1.56</v>
      </c>
      <c r="I1032" s="197"/>
      <c r="J1032" s="192"/>
      <c r="K1032" s="192"/>
      <c r="L1032" s="198"/>
      <c r="M1032" s="199"/>
      <c r="N1032" s="200"/>
      <c r="O1032" s="200"/>
      <c r="P1032" s="200"/>
      <c r="Q1032" s="200"/>
      <c r="R1032" s="200"/>
      <c r="S1032" s="200"/>
      <c r="T1032" s="201"/>
      <c r="AT1032" s="202" t="s">
        <v>146</v>
      </c>
      <c r="AU1032" s="202" t="s">
        <v>92</v>
      </c>
      <c r="AV1032" s="13" t="s">
        <v>92</v>
      </c>
      <c r="AW1032" s="13" t="s">
        <v>42</v>
      </c>
      <c r="AX1032" s="13" t="s">
        <v>82</v>
      </c>
      <c r="AY1032" s="202" t="s">
        <v>135</v>
      </c>
    </row>
    <row r="1033" spans="2:51" s="13" customFormat="1" ht="11.25">
      <c r="B1033" s="191"/>
      <c r="C1033" s="192"/>
      <c r="D1033" s="193" t="s">
        <v>146</v>
      </c>
      <c r="E1033" s="194" t="s">
        <v>44</v>
      </c>
      <c r="F1033" s="195" t="s">
        <v>1315</v>
      </c>
      <c r="G1033" s="192"/>
      <c r="H1033" s="196">
        <v>1.55</v>
      </c>
      <c r="I1033" s="197"/>
      <c r="J1033" s="192"/>
      <c r="K1033" s="192"/>
      <c r="L1033" s="198"/>
      <c r="M1033" s="199"/>
      <c r="N1033" s="200"/>
      <c r="O1033" s="200"/>
      <c r="P1033" s="200"/>
      <c r="Q1033" s="200"/>
      <c r="R1033" s="200"/>
      <c r="S1033" s="200"/>
      <c r="T1033" s="201"/>
      <c r="AT1033" s="202" t="s">
        <v>146</v>
      </c>
      <c r="AU1033" s="202" t="s">
        <v>92</v>
      </c>
      <c r="AV1033" s="13" t="s">
        <v>92</v>
      </c>
      <c r="AW1033" s="13" t="s">
        <v>42</v>
      </c>
      <c r="AX1033" s="13" t="s">
        <v>82</v>
      </c>
      <c r="AY1033" s="202" t="s">
        <v>135</v>
      </c>
    </row>
    <row r="1034" spans="2:51" s="13" customFormat="1" ht="11.25">
      <c r="B1034" s="191"/>
      <c r="C1034" s="192"/>
      <c r="D1034" s="193" t="s">
        <v>146</v>
      </c>
      <c r="E1034" s="194" t="s">
        <v>44</v>
      </c>
      <c r="F1034" s="195" t="s">
        <v>1316</v>
      </c>
      <c r="G1034" s="192"/>
      <c r="H1034" s="196">
        <v>3.23</v>
      </c>
      <c r="I1034" s="197"/>
      <c r="J1034" s="192"/>
      <c r="K1034" s="192"/>
      <c r="L1034" s="198"/>
      <c r="M1034" s="199"/>
      <c r="N1034" s="200"/>
      <c r="O1034" s="200"/>
      <c r="P1034" s="200"/>
      <c r="Q1034" s="200"/>
      <c r="R1034" s="200"/>
      <c r="S1034" s="200"/>
      <c r="T1034" s="201"/>
      <c r="AT1034" s="202" t="s">
        <v>146</v>
      </c>
      <c r="AU1034" s="202" t="s">
        <v>92</v>
      </c>
      <c r="AV1034" s="13" t="s">
        <v>92</v>
      </c>
      <c r="AW1034" s="13" t="s">
        <v>42</v>
      </c>
      <c r="AX1034" s="13" t="s">
        <v>82</v>
      </c>
      <c r="AY1034" s="202" t="s">
        <v>135</v>
      </c>
    </row>
    <row r="1035" spans="2:51" s="13" customFormat="1" ht="11.25">
      <c r="B1035" s="191"/>
      <c r="C1035" s="192"/>
      <c r="D1035" s="193" t="s">
        <v>146</v>
      </c>
      <c r="E1035" s="194" t="s">
        <v>44</v>
      </c>
      <c r="F1035" s="195" t="s">
        <v>1317</v>
      </c>
      <c r="G1035" s="192"/>
      <c r="H1035" s="196">
        <v>1.56</v>
      </c>
      <c r="I1035" s="197"/>
      <c r="J1035" s="192"/>
      <c r="K1035" s="192"/>
      <c r="L1035" s="198"/>
      <c r="M1035" s="199"/>
      <c r="N1035" s="200"/>
      <c r="O1035" s="200"/>
      <c r="P1035" s="200"/>
      <c r="Q1035" s="200"/>
      <c r="R1035" s="200"/>
      <c r="S1035" s="200"/>
      <c r="T1035" s="201"/>
      <c r="AT1035" s="202" t="s">
        <v>146</v>
      </c>
      <c r="AU1035" s="202" t="s">
        <v>92</v>
      </c>
      <c r="AV1035" s="13" t="s">
        <v>92</v>
      </c>
      <c r="AW1035" s="13" t="s">
        <v>42</v>
      </c>
      <c r="AX1035" s="13" t="s">
        <v>82</v>
      </c>
      <c r="AY1035" s="202" t="s">
        <v>135</v>
      </c>
    </row>
    <row r="1036" spans="2:51" s="13" customFormat="1" ht="11.25">
      <c r="B1036" s="191"/>
      <c r="C1036" s="192"/>
      <c r="D1036" s="193" t="s">
        <v>146</v>
      </c>
      <c r="E1036" s="194" t="s">
        <v>44</v>
      </c>
      <c r="F1036" s="195" t="s">
        <v>1318</v>
      </c>
      <c r="G1036" s="192"/>
      <c r="H1036" s="196">
        <v>1.55</v>
      </c>
      <c r="I1036" s="197"/>
      <c r="J1036" s="192"/>
      <c r="K1036" s="192"/>
      <c r="L1036" s="198"/>
      <c r="M1036" s="199"/>
      <c r="N1036" s="200"/>
      <c r="O1036" s="200"/>
      <c r="P1036" s="200"/>
      <c r="Q1036" s="200"/>
      <c r="R1036" s="200"/>
      <c r="S1036" s="200"/>
      <c r="T1036" s="201"/>
      <c r="AT1036" s="202" t="s">
        <v>146</v>
      </c>
      <c r="AU1036" s="202" t="s">
        <v>92</v>
      </c>
      <c r="AV1036" s="13" t="s">
        <v>92</v>
      </c>
      <c r="AW1036" s="13" t="s">
        <v>42</v>
      </c>
      <c r="AX1036" s="13" t="s">
        <v>82</v>
      </c>
      <c r="AY1036" s="202" t="s">
        <v>135</v>
      </c>
    </row>
    <row r="1037" spans="2:51" s="13" customFormat="1" ht="11.25">
      <c r="B1037" s="191"/>
      <c r="C1037" s="192"/>
      <c r="D1037" s="193" t="s">
        <v>146</v>
      </c>
      <c r="E1037" s="194" t="s">
        <v>44</v>
      </c>
      <c r="F1037" s="195" t="s">
        <v>1319</v>
      </c>
      <c r="G1037" s="192"/>
      <c r="H1037" s="196">
        <v>3.23</v>
      </c>
      <c r="I1037" s="197"/>
      <c r="J1037" s="192"/>
      <c r="K1037" s="192"/>
      <c r="L1037" s="198"/>
      <c r="M1037" s="199"/>
      <c r="N1037" s="200"/>
      <c r="O1037" s="200"/>
      <c r="P1037" s="200"/>
      <c r="Q1037" s="200"/>
      <c r="R1037" s="200"/>
      <c r="S1037" s="200"/>
      <c r="T1037" s="201"/>
      <c r="AT1037" s="202" t="s">
        <v>146</v>
      </c>
      <c r="AU1037" s="202" t="s">
        <v>92</v>
      </c>
      <c r="AV1037" s="13" t="s">
        <v>92</v>
      </c>
      <c r="AW1037" s="13" t="s">
        <v>42</v>
      </c>
      <c r="AX1037" s="13" t="s">
        <v>82</v>
      </c>
      <c r="AY1037" s="202" t="s">
        <v>135</v>
      </c>
    </row>
    <row r="1038" spans="2:51" s="13" customFormat="1" ht="11.25">
      <c r="B1038" s="191"/>
      <c r="C1038" s="192"/>
      <c r="D1038" s="193" t="s">
        <v>146</v>
      </c>
      <c r="E1038" s="194" t="s">
        <v>44</v>
      </c>
      <c r="F1038" s="195" t="s">
        <v>1320</v>
      </c>
      <c r="G1038" s="192"/>
      <c r="H1038" s="196">
        <v>1.49</v>
      </c>
      <c r="I1038" s="197"/>
      <c r="J1038" s="192"/>
      <c r="K1038" s="192"/>
      <c r="L1038" s="198"/>
      <c r="M1038" s="199"/>
      <c r="N1038" s="200"/>
      <c r="O1038" s="200"/>
      <c r="P1038" s="200"/>
      <c r="Q1038" s="200"/>
      <c r="R1038" s="200"/>
      <c r="S1038" s="200"/>
      <c r="T1038" s="201"/>
      <c r="AT1038" s="202" t="s">
        <v>146</v>
      </c>
      <c r="AU1038" s="202" t="s">
        <v>92</v>
      </c>
      <c r="AV1038" s="13" t="s">
        <v>92</v>
      </c>
      <c r="AW1038" s="13" t="s">
        <v>42</v>
      </c>
      <c r="AX1038" s="13" t="s">
        <v>82</v>
      </c>
      <c r="AY1038" s="202" t="s">
        <v>135</v>
      </c>
    </row>
    <row r="1039" spans="2:51" s="13" customFormat="1" ht="11.25">
      <c r="B1039" s="191"/>
      <c r="C1039" s="192"/>
      <c r="D1039" s="193" t="s">
        <v>146</v>
      </c>
      <c r="E1039" s="194" t="s">
        <v>44</v>
      </c>
      <c r="F1039" s="195" t="s">
        <v>1321</v>
      </c>
      <c r="G1039" s="192"/>
      <c r="H1039" s="196">
        <v>1.55</v>
      </c>
      <c r="I1039" s="197"/>
      <c r="J1039" s="192"/>
      <c r="K1039" s="192"/>
      <c r="L1039" s="198"/>
      <c r="M1039" s="199"/>
      <c r="N1039" s="200"/>
      <c r="O1039" s="200"/>
      <c r="P1039" s="200"/>
      <c r="Q1039" s="200"/>
      <c r="R1039" s="200"/>
      <c r="S1039" s="200"/>
      <c r="T1039" s="201"/>
      <c r="AT1039" s="202" t="s">
        <v>146</v>
      </c>
      <c r="AU1039" s="202" t="s">
        <v>92</v>
      </c>
      <c r="AV1039" s="13" t="s">
        <v>92</v>
      </c>
      <c r="AW1039" s="13" t="s">
        <v>42</v>
      </c>
      <c r="AX1039" s="13" t="s">
        <v>82</v>
      </c>
      <c r="AY1039" s="202" t="s">
        <v>135</v>
      </c>
    </row>
    <row r="1040" spans="2:51" s="13" customFormat="1" ht="11.25">
      <c r="B1040" s="191"/>
      <c r="C1040" s="192"/>
      <c r="D1040" s="193" t="s">
        <v>146</v>
      </c>
      <c r="E1040" s="194" t="s">
        <v>44</v>
      </c>
      <c r="F1040" s="195" t="s">
        <v>1322</v>
      </c>
      <c r="G1040" s="192"/>
      <c r="H1040" s="196">
        <v>15.13</v>
      </c>
      <c r="I1040" s="197"/>
      <c r="J1040" s="192"/>
      <c r="K1040" s="192"/>
      <c r="L1040" s="198"/>
      <c r="M1040" s="199"/>
      <c r="N1040" s="200"/>
      <c r="O1040" s="200"/>
      <c r="P1040" s="200"/>
      <c r="Q1040" s="200"/>
      <c r="R1040" s="200"/>
      <c r="S1040" s="200"/>
      <c r="T1040" s="201"/>
      <c r="AT1040" s="202" t="s">
        <v>146</v>
      </c>
      <c r="AU1040" s="202" t="s">
        <v>92</v>
      </c>
      <c r="AV1040" s="13" t="s">
        <v>92</v>
      </c>
      <c r="AW1040" s="13" t="s">
        <v>42</v>
      </c>
      <c r="AX1040" s="13" t="s">
        <v>82</v>
      </c>
      <c r="AY1040" s="202" t="s">
        <v>135</v>
      </c>
    </row>
    <row r="1041" spans="1:65" s="13" customFormat="1" ht="11.25">
      <c r="B1041" s="191"/>
      <c r="C1041" s="192"/>
      <c r="D1041" s="193" t="s">
        <v>146</v>
      </c>
      <c r="E1041" s="194" t="s">
        <v>44</v>
      </c>
      <c r="F1041" s="195" t="s">
        <v>1323</v>
      </c>
      <c r="G1041" s="192"/>
      <c r="H1041" s="196">
        <v>14.99</v>
      </c>
      <c r="I1041" s="197"/>
      <c r="J1041" s="192"/>
      <c r="K1041" s="192"/>
      <c r="L1041" s="198"/>
      <c r="M1041" s="199"/>
      <c r="N1041" s="200"/>
      <c r="O1041" s="200"/>
      <c r="P1041" s="200"/>
      <c r="Q1041" s="200"/>
      <c r="R1041" s="200"/>
      <c r="S1041" s="200"/>
      <c r="T1041" s="201"/>
      <c r="AT1041" s="202" t="s">
        <v>146</v>
      </c>
      <c r="AU1041" s="202" t="s">
        <v>92</v>
      </c>
      <c r="AV1041" s="13" t="s">
        <v>92</v>
      </c>
      <c r="AW1041" s="13" t="s">
        <v>42</v>
      </c>
      <c r="AX1041" s="13" t="s">
        <v>82</v>
      </c>
      <c r="AY1041" s="202" t="s">
        <v>135</v>
      </c>
    </row>
    <row r="1042" spans="1:65" s="13" customFormat="1" ht="11.25">
      <c r="B1042" s="191"/>
      <c r="C1042" s="192"/>
      <c r="D1042" s="193" t="s">
        <v>146</v>
      </c>
      <c r="E1042" s="194" t="s">
        <v>44</v>
      </c>
      <c r="F1042" s="195" t="s">
        <v>1324</v>
      </c>
      <c r="G1042" s="192"/>
      <c r="H1042" s="196">
        <v>2.38</v>
      </c>
      <c r="I1042" s="197"/>
      <c r="J1042" s="192"/>
      <c r="K1042" s="192"/>
      <c r="L1042" s="198"/>
      <c r="M1042" s="199"/>
      <c r="N1042" s="200"/>
      <c r="O1042" s="200"/>
      <c r="P1042" s="200"/>
      <c r="Q1042" s="200"/>
      <c r="R1042" s="200"/>
      <c r="S1042" s="200"/>
      <c r="T1042" s="201"/>
      <c r="AT1042" s="202" t="s">
        <v>146</v>
      </c>
      <c r="AU1042" s="202" t="s">
        <v>92</v>
      </c>
      <c r="AV1042" s="13" t="s">
        <v>92</v>
      </c>
      <c r="AW1042" s="13" t="s">
        <v>42</v>
      </c>
      <c r="AX1042" s="13" t="s">
        <v>82</v>
      </c>
      <c r="AY1042" s="202" t="s">
        <v>135</v>
      </c>
    </row>
    <row r="1043" spans="1:65" s="13" customFormat="1" ht="11.25">
      <c r="B1043" s="191"/>
      <c r="C1043" s="192"/>
      <c r="D1043" s="193" t="s">
        <v>146</v>
      </c>
      <c r="E1043" s="194" t="s">
        <v>44</v>
      </c>
      <c r="F1043" s="195" t="s">
        <v>1325</v>
      </c>
      <c r="G1043" s="192"/>
      <c r="H1043" s="196">
        <v>8.3000000000000007</v>
      </c>
      <c r="I1043" s="197"/>
      <c r="J1043" s="192"/>
      <c r="K1043" s="192"/>
      <c r="L1043" s="198"/>
      <c r="M1043" s="199"/>
      <c r="N1043" s="200"/>
      <c r="O1043" s="200"/>
      <c r="P1043" s="200"/>
      <c r="Q1043" s="200"/>
      <c r="R1043" s="200"/>
      <c r="S1043" s="200"/>
      <c r="T1043" s="201"/>
      <c r="AT1043" s="202" t="s">
        <v>146</v>
      </c>
      <c r="AU1043" s="202" t="s">
        <v>92</v>
      </c>
      <c r="AV1043" s="13" t="s">
        <v>92</v>
      </c>
      <c r="AW1043" s="13" t="s">
        <v>42</v>
      </c>
      <c r="AX1043" s="13" t="s">
        <v>82</v>
      </c>
      <c r="AY1043" s="202" t="s">
        <v>135</v>
      </c>
    </row>
    <row r="1044" spans="1:65" s="13" customFormat="1" ht="11.25">
      <c r="B1044" s="191"/>
      <c r="C1044" s="192"/>
      <c r="D1044" s="193" t="s">
        <v>146</v>
      </c>
      <c r="E1044" s="194" t="s">
        <v>44</v>
      </c>
      <c r="F1044" s="195" t="s">
        <v>1326</v>
      </c>
      <c r="G1044" s="192"/>
      <c r="H1044" s="196">
        <v>6.2</v>
      </c>
      <c r="I1044" s="197"/>
      <c r="J1044" s="192"/>
      <c r="K1044" s="192"/>
      <c r="L1044" s="198"/>
      <c r="M1044" s="199"/>
      <c r="N1044" s="200"/>
      <c r="O1044" s="200"/>
      <c r="P1044" s="200"/>
      <c r="Q1044" s="200"/>
      <c r="R1044" s="200"/>
      <c r="S1044" s="200"/>
      <c r="T1044" s="201"/>
      <c r="AT1044" s="202" t="s">
        <v>146</v>
      </c>
      <c r="AU1044" s="202" t="s">
        <v>92</v>
      </c>
      <c r="AV1044" s="13" t="s">
        <v>92</v>
      </c>
      <c r="AW1044" s="13" t="s">
        <v>42</v>
      </c>
      <c r="AX1044" s="13" t="s">
        <v>82</v>
      </c>
      <c r="AY1044" s="202" t="s">
        <v>135</v>
      </c>
    </row>
    <row r="1045" spans="1:65" s="13" customFormat="1" ht="11.25">
      <c r="B1045" s="191"/>
      <c r="C1045" s="192"/>
      <c r="D1045" s="193" t="s">
        <v>146</v>
      </c>
      <c r="E1045" s="194" t="s">
        <v>44</v>
      </c>
      <c r="F1045" s="195" t="s">
        <v>1327</v>
      </c>
      <c r="G1045" s="192"/>
      <c r="H1045" s="196">
        <v>19.05</v>
      </c>
      <c r="I1045" s="197"/>
      <c r="J1045" s="192"/>
      <c r="K1045" s="192"/>
      <c r="L1045" s="198"/>
      <c r="M1045" s="199"/>
      <c r="N1045" s="200"/>
      <c r="O1045" s="200"/>
      <c r="P1045" s="200"/>
      <c r="Q1045" s="200"/>
      <c r="R1045" s="200"/>
      <c r="S1045" s="200"/>
      <c r="T1045" s="201"/>
      <c r="AT1045" s="202" t="s">
        <v>146</v>
      </c>
      <c r="AU1045" s="202" t="s">
        <v>92</v>
      </c>
      <c r="AV1045" s="13" t="s">
        <v>92</v>
      </c>
      <c r="AW1045" s="13" t="s">
        <v>42</v>
      </c>
      <c r="AX1045" s="13" t="s">
        <v>82</v>
      </c>
      <c r="AY1045" s="202" t="s">
        <v>135</v>
      </c>
    </row>
    <row r="1046" spans="1:65" s="13" customFormat="1" ht="11.25">
      <c r="B1046" s="191"/>
      <c r="C1046" s="192"/>
      <c r="D1046" s="193" t="s">
        <v>146</v>
      </c>
      <c r="E1046" s="194" t="s">
        <v>44</v>
      </c>
      <c r="F1046" s="195" t="s">
        <v>1328</v>
      </c>
      <c r="G1046" s="192"/>
      <c r="H1046" s="196">
        <v>20.6</v>
      </c>
      <c r="I1046" s="197"/>
      <c r="J1046" s="192"/>
      <c r="K1046" s="192"/>
      <c r="L1046" s="198"/>
      <c r="M1046" s="199"/>
      <c r="N1046" s="200"/>
      <c r="O1046" s="200"/>
      <c r="P1046" s="200"/>
      <c r="Q1046" s="200"/>
      <c r="R1046" s="200"/>
      <c r="S1046" s="200"/>
      <c r="T1046" s="201"/>
      <c r="AT1046" s="202" t="s">
        <v>146</v>
      </c>
      <c r="AU1046" s="202" t="s">
        <v>92</v>
      </c>
      <c r="AV1046" s="13" t="s">
        <v>92</v>
      </c>
      <c r="AW1046" s="13" t="s">
        <v>42</v>
      </c>
      <c r="AX1046" s="13" t="s">
        <v>82</v>
      </c>
      <c r="AY1046" s="202" t="s">
        <v>135</v>
      </c>
    </row>
    <row r="1047" spans="1:65" s="13" customFormat="1" ht="11.25">
      <c r="B1047" s="191"/>
      <c r="C1047" s="192"/>
      <c r="D1047" s="193" t="s">
        <v>146</v>
      </c>
      <c r="E1047" s="194" t="s">
        <v>44</v>
      </c>
      <c r="F1047" s="195" t="s">
        <v>1329</v>
      </c>
      <c r="G1047" s="192"/>
      <c r="H1047" s="196">
        <v>1.83</v>
      </c>
      <c r="I1047" s="197"/>
      <c r="J1047" s="192"/>
      <c r="K1047" s="192"/>
      <c r="L1047" s="198"/>
      <c r="M1047" s="199"/>
      <c r="N1047" s="200"/>
      <c r="O1047" s="200"/>
      <c r="P1047" s="200"/>
      <c r="Q1047" s="200"/>
      <c r="R1047" s="200"/>
      <c r="S1047" s="200"/>
      <c r="T1047" s="201"/>
      <c r="AT1047" s="202" t="s">
        <v>146</v>
      </c>
      <c r="AU1047" s="202" t="s">
        <v>92</v>
      </c>
      <c r="AV1047" s="13" t="s">
        <v>92</v>
      </c>
      <c r="AW1047" s="13" t="s">
        <v>42</v>
      </c>
      <c r="AX1047" s="13" t="s">
        <v>82</v>
      </c>
      <c r="AY1047" s="202" t="s">
        <v>135</v>
      </c>
    </row>
    <row r="1048" spans="1:65" s="13" customFormat="1" ht="11.25">
      <c r="B1048" s="191"/>
      <c r="C1048" s="192"/>
      <c r="D1048" s="193" t="s">
        <v>146</v>
      </c>
      <c r="E1048" s="194" t="s">
        <v>44</v>
      </c>
      <c r="F1048" s="195" t="s">
        <v>1330</v>
      </c>
      <c r="G1048" s="192"/>
      <c r="H1048" s="196">
        <v>2.13</v>
      </c>
      <c r="I1048" s="197"/>
      <c r="J1048" s="192"/>
      <c r="K1048" s="192"/>
      <c r="L1048" s="198"/>
      <c r="M1048" s="199"/>
      <c r="N1048" s="200"/>
      <c r="O1048" s="200"/>
      <c r="P1048" s="200"/>
      <c r="Q1048" s="200"/>
      <c r="R1048" s="200"/>
      <c r="S1048" s="200"/>
      <c r="T1048" s="201"/>
      <c r="AT1048" s="202" t="s">
        <v>146</v>
      </c>
      <c r="AU1048" s="202" t="s">
        <v>92</v>
      </c>
      <c r="AV1048" s="13" t="s">
        <v>92</v>
      </c>
      <c r="AW1048" s="13" t="s">
        <v>42</v>
      </c>
      <c r="AX1048" s="13" t="s">
        <v>82</v>
      </c>
      <c r="AY1048" s="202" t="s">
        <v>135</v>
      </c>
    </row>
    <row r="1049" spans="1:65" s="13" customFormat="1" ht="11.25">
      <c r="B1049" s="191"/>
      <c r="C1049" s="192"/>
      <c r="D1049" s="193" t="s">
        <v>146</v>
      </c>
      <c r="E1049" s="194" t="s">
        <v>44</v>
      </c>
      <c r="F1049" s="195" t="s">
        <v>1331</v>
      </c>
      <c r="G1049" s="192"/>
      <c r="H1049" s="196">
        <v>16.829999999999998</v>
      </c>
      <c r="I1049" s="197"/>
      <c r="J1049" s="192"/>
      <c r="K1049" s="192"/>
      <c r="L1049" s="198"/>
      <c r="M1049" s="199"/>
      <c r="N1049" s="200"/>
      <c r="O1049" s="200"/>
      <c r="P1049" s="200"/>
      <c r="Q1049" s="200"/>
      <c r="R1049" s="200"/>
      <c r="S1049" s="200"/>
      <c r="T1049" s="201"/>
      <c r="AT1049" s="202" t="s">
        <v>146</v>
      </c>
      <c r="AU1049" s="202" t="s">
        <v>92</v>
      </c>
      <c r="AV1049" s="13" t="s">
        <v>92</v>
      </c>
      <c r="AW1049" s="13" t="s">
        <v>42</v>
      </c>
      <c r="AX1049" s="13" t="s">
        <v>82</v>
      </c>
      <c r="AY1049" s="202" t="s">
        <v>135</v>
      </c>
    </row>
    <row r="1050" spans="1:65" s="13" customFormat="1" ht="11.25">
      <c r="B1050" s="191"/>
      <c r="C1050" s="192"/>
      <c r="D1050" s="193" t="s">
        <v>146</v>
      </c>
      <c r="E1050" s="194" t="s">
        <v>44</v>
      </c>
      <c r="F1050" s="195" t="s">
        <v>1332</v>
      </c>
      <c r="G1050" s="192"/>
      <c r="H1050" s="196">
        <v>5.33</v>
      </c>
      <c r="I1050" s="197"/>
      <c r="J1050" s="192"/>
      <c r="K1050" s="192"/>
      <c r="L1050" s="198"/>
      <c r="M1050" s="199"/>
      <c r="N1050" s="200"/>
      <c r="O1050" s="200"/>
      <c r="P1050" s="200"/>
      <c r="Q1050" s="200"/>
      <c r="R1050" s="200"/>
      <c r="S1050" s="200"/>
      <c r="T1050" s="201"/>
      <c r="AT1050" s="202" t="s">
        <v>146</v>
      </c>
      <c r="AU1050" s="202" t="s">
        <v>92</v>
      </c>
      <c r="AV1050" s="13" t="s">
        <v>92</v>
      </c>
      <c r="AW1050" s="13" t="s">
        <v>42</v>
      </c>
      <c r="AX1050" s="13" t="s">
        <v>82</v>
      </c>
      <c r="AY1050" s="202" t="s">
        <v>135</v>
      </c>
    </row>
    <row r="1051" spans="1:65" s="13" customFormat="1" ht="11.25">
      <c r="B1051" s="191"/>
      <c r="C1051" s="192"/>
      <c r="D1051" s="193" t="s">
        <v>146</v>
      </c>
      <c r="E1051" s="194" t="s">
        <v>44</v>
      </c>
      <c r="F1051" s="195" t="s">
        <v>1333</v>
      </c>
      <c r="G1051" s="192"/>
      <c r="H1051" s="196">
        <v>2.11</v>
      </c>
      <c r="I1051" s="197"/>
      <c r="J1051" s="192"/>
      <c r="K1051" s="192"/>
      <c r="L1051" s="198"/>
      <c r="M1051" s="199"/>
      <c r="N1051" s="200"/>
      <c r="O1051" s="200"/>
      <c r="P1051" s="200"/>
      <c r="Q1051" s="200"/>
      <c r="R1051" s="200"/>
      <c r="S1051" s="200"/>
      <c r="T1051" s="201"/>
      <c r="AT1051" s="202" t="s">
        <v>146</v>
      </c>
      <c r="AU1051" s="202" t="s">
        <v>92</v>
      </c>
      <c r="AV1051" s="13" t="s">
        <v>92</v>
      </c>
      <c r="AW1051" s="13" t="s">
        <v>42</v>
      </c>
      <c r="AX1051" s="13" t="s">
        <v>82</v>
      </c>
      <c r="AY1051" s="202" t="s">
        <v>135</v>
      </c>
    </row>
    <row r="1052" spans="1:65" s="13" customFormat="1" ht="11.25">
      <c r="B1052" s="191"/>
      <c r="C1052" s="192"/>
      <c r="D1052" s="193" t="s">
        <v>146</v>
      </c>
      <c r="E1052" s="194" t="s">
        <v>44</v>
      </c>
      <c r="F1052" s="195" t="s">
        <v>1334</v>
      </c>
      <c r="G1052" s="192"/>
      <c r="H1052" s="196">
        <v>5.7</v>
      </c>
      <c r="I1052" s="197"/>
      <c r="J1052" s="192"/>
      <c r="K1052" s="192"/>
      <c r="L1052" s="198"/>
      <c r="M1052" s="199"/>
      <c r="N1052" s="200"/>
      <c r="O1052" s="200"/>
      <c r="P1052" s="200"/>
      <c r="Q1052" s="200"/>
      <c r="R1052" s="200"/>
      <c r="S1052" s="200"/>
      <c r="T1052" s="201"/>
      <c r="AT1052" s="202" t="s">
        <v>146</v>
      </c>
      <c r="AU1052" s="202" t="s">
        <v>92</v>
      </c>
      <c r="AV1052" s="13" t="s">
        <v>92</v>
      </c>
      <c r="AW1052" s="13" t="s">
        <v>42</v>
      </c>
      <c r="AX1052" s="13" t="s">
        <v>82</v>
      </c>
      <c r="AY1052" s="202" t="s">
        <v>135</v>
      </c>
    </row>
    <row r="1053" spans="1:65" s="13" customFormat="1" ht="11.25">
      <c r="B1053" s="191"/>
      <c r="C1053" s="192"/>
      <c r="D1053" s="193" t="s">
        <v>146</v>
      </c>
      <c r="E1053" s="194" t="s">
        <v>44</v>
      </c>
      <c r="F1053" s="195" t="s">
        <v>1335</v>
      </c>
      <c r="G1053" s="192"/>
      <c r="H1053" s="196">
        <v>9.68</v>
      </c>
      <c r="I1053" s="197"/>
      <c r="J1053" s="192"/>
      <c r="K1053" s="192"/>
      <c r="L1053" s="198"/>
      <c r="M1053" s="199"/>
      <c r="N1053" s="200"/>
      <c r="O1053" s="200"/>
      <c r="P1053" s="200"/>
      <c r="Q1053" s="200"/>
      <c r="R1053" s="200"/>
      <c r="S1053" s="200"/>
      <c r="T1053" s="201"/>
      <c r="AT1053" s="202" t="s">
        <v>146</v>
      </c>
      <c r="AU1053" s="202" t="s">
        <v>92</v>
      </c>
      <c r="AV1053" s="13" t="s">
        <v>92</v>
      </c>
      <c r="AW1053" s="13" t="s">
        <v>42</v>
      </c>
      <c r="AX1053" s="13" t="s">
        <v>82</v>
      </c>
      <c r="AY1053" s="202" t="s">
        <v>135</v>
      </c>
    </row>
    <row r="1054" spans="1:65" s="14" customFormat="1" ht="11.25">
      <c r="B1054" s="203"/>
      <c r="C1054" s="204"/>
      <c r="D1054" s="193" t="s">
        <v>146</v>
      </c>
      <c r="E1054" s="205" t="s">
        <v>44</v>
      </c>
      <c r="F1054" s="206" t="s">
        <v>159</v>
      </c>
      <c r="G1054" s="204"/>
      <c r="H1054" s="207">
        <v>166.93</v>
      </c>
      <c r="I1054" s="208"/>
      <c r="J1054" s="204"/>
      <c r="K1054" s="204"/>
      <c r="L1054" s="209"/>
      <c r="M1054" s="210"/>
      <c r="N1054" s="211"/>
      <c r="O1054" s="211"/>
      <c r="P1054" s="211"/>
      <c r="Q1054" s="211"/>
      <c r="R1054" s="211"/>
      <c r="S1054" s="211"/>
      <c r="T1054" s="212"/>
      <c r="AT1054" s="213" t="s">
        <v>146</v>
      </c>
      <c r="AU1054" s="213" t="s">
        <v>92</v>
      </c>
      <c r="AV1054" s="14" t="s">
        <v>142</v>
      </c>
      <c r="AW1054" s="14" t="s">
        <v>42</v>
      </c>
      <c r="AX1054" s="14" t="s">
        <v>90</v>
      </c>
      <c r="AY1054" s="213" t="s">
        <v>135</v>
      </c>
    </row>
    <row r="1055" spans="1:65" s="2" customFormat="1" ht="24.2" customHeight="1">
      <c r="A1055" s="36"/>
      <c r="B1055" s="37"/>
      <c r="C1055" s="172" t="s">
        <v>1336</v>
      </c>
      <c r="D1055" s="172" t="s">
        <v>138</v>
      </c>
      <c r="E1055" s="173" t="s">
        <v>1337</v>
      </c>
      <c r="F1055" s="174" t="s">
        <v>1338</v>
      </c>
      <c r="G1055" s="175" t="s">
        <v>168</v>
      </c>
      <c r="H1055" s="176">
        <v>111.07</v>
      </c>
      <c r="I1055" s="177"/>
      <c r="J1055" s="178">
        <f>ROUND(I1055*H1055,2)</f>
        <v>0</v>
      </c>
      <c r="K1055" s="179"/>
      <c r="L1055" s="41"/>
      <c r="M1055" s="180" t="s">
        <v>44</v>
      </c>
      <c r="N1055" s="181" t="s">
        <v>53</v>
      </c>
      <c r="O1055" s="66"/>
      <c r="P1055" s="182">
        <f>O1055*H1055</f>
        <v>0</v>
      </c>
      <c r="Q1055" s="182">
        <v>5.4000000000000003E-3</v>
      </c>
      <c r="R1055" s="182">
        <f>Q1055*H1055</f>
        <v>0.59977800000000003</v>
      </c>
      <c r="S1055" s="182">
        <v>0</v>
      </c>
      <c r="T1055" s="183">
        <f>S1055*H1055</f>
        <v>0</v>
      </c>
      <c r="U1055" s="36"/>
      <c r="V1055" s="36"/>
      <c r="W1055" s="36"/>
      <c r="X1055" s="36"/>
      <c r="Y1055" s="36"/>
      <c r="Z1055" s="36"/>
      <c r="AA1055" s="36"/>
      <c r="AB1055" s="36"/>
      <c r="AC1055" s="36"/>
      <c r="AD1055" s="36"/>
      <c r="AE1055" s="36"/>
      <c r="AR1055" s="184" t="s">
        <v>346</v>
      </c>
      <c r="AT1055" s="184" t="s">
        <v>138</v>
      </c>
      <c r="AU1055" s="184" t="s">
        <v>92</v>
      </c>
      <c r="AY1055" s="18" t="s">
        <v>135</v>
      </c>
      <c r="BE1055" s="185">
        <f>IF(N1055="základní",J1055,0)</f>
        <v>0</v>
      </c>
      <c r="BF1055" s="185">
        <f>IF(N1055="snížená",J1055,0)</f>
        <v>0</v>
      </c>
      <c r="BG1055" s="185">
        <f>IF(N1055="zákl. přenesená",J1055,0)</f>
        <v>0</v>
      </c>
      <c r="BH1055" s="185">
        <f>IF(N1055="sníž. přenesená",J1055,0)</f>
        <v>0</v>
      </c>
      <c r="BI1055" s="185">
        <f>IF(N1055="nulová",J1055,0)</f>
        <v>0</v>
      </c>
      <c r="BJ1055" s="18" t="s">
        <v>90</v>
      </c>
      <c r="BK1055" s="185">
        <f>ROUND(I1055*H1055,2)</f>
        <v>0</v>
      </c>
      <c r="BL1055" s="18" t="s">
        <v>346</v>
      </c>
      <c r="BM1055" s="184" t="s">
        <v>1339</v>
      </c>
    </row>
    <row r="1056" spans="1:65" s="2" customFormat="1" ht="11.25">
      <c r="A1056" s="36"/>
      <c r="B1056" s="37"/>
      <c r="C1056" s="38"/>
      <c r="D1056" s="186" t="s">
        <v>144</v>
      </c>
      <c r="E1056" s="38"/>
      <c r="F1056" s="187" t="s">
        <v>1340</v>
      </c>
      <c r="G1056" s="38"/>
      <c r="H1056" s="38"/>
      <c r="I1056" s="188"/>
      <c r="J1056" s="38"/>
      <c r="K1056" s="38"/>
      <c r="L1056" s="41"/>
      <c r="M1056" s="189"/>
      <c r="N1056" s="190"/>
      <c r="O1056" s="66"/>
      <c r="P1056" s="66"/>
      <c r="Q1056" s="66"/>
      <c r="R1056" s="66"/>
      <c r="S1056" s="66"/>
      <c r="T1056" s="67"/>
      <c r="U1056" s="36"/>
      <c r="V1056" s="36"/>
      <c r="W1056" s="36"/>
      <c r="X1056" s="36"/>
      <c r="Y1056" s="36"/>
      <c r="Z1056" s="36"/>
      <c r="AA1056" s="36"/>
      <c r="AB1056" s="36"/>
      <c r="AC1056" s="36"/>
      <c r="AD1056" s="36"/>
      <c r="AE1056" s="36"/>
      <c r="AT1056" s="18" t="s">
        <v>144</v>
      </c>
      <c r="AU1056" s="18" t="s">
        <v>92</v>
      </c>
    </row>
    <row r="1057" spans="2:51" s="15" customFormat="1" ht="11.25">
      <c r="B1057" s="214"/>
      <c r="C1057" s="215"/>
      <c r="D1057" s="193" t="s">
        <v>146</v>
      </c>
      <c r="E1057" s="216" t="s">
        <v>44</v>
      </c>
      <c r="F1057" s="217" t="s">
        <v>185</v>
      </c>
      <c r="G1057" s="215"/>
      <c r="H1057" s="216" t="s">
        <v>44</v>
      </c>
      <c r="I1057" s="218"/>
      <c r="J1057" s="215"/>
      <c r="K1057" s="215"/>
      <c r="L1057" s="219"/>
      <c r="M1057" s="220"/>
      <c r="N1057" s="221"/>
      <c r="O1057" s="221"/>
      <c r="P1057" s="221"/>
      <c r="Q1057" s="221"/>
      <c r="R1057" s="221"/>
      <c r="S1057" s="221"/>
      <c r="T1057" s="222"/>
      <c r="AT1057" s="223" t="s">
        <v>146</v>
      </c>
      <c r="AU1057" s="223" t="s">
        <v>92</v>
      </c>
      <c r="AV1057" s="15" t="s">
        <v>90</v>
      </c>
      <c r="AW1057" s="15" t="s">
        <v>42</v>
      </c>
      <c r="AX1057" s="15" t="s">
        <v>82</v>
      </c>
      <c r="AY1057" s="223" t="s">
        <v>135</v>
      </c>
    </row>
    <row r="1058" spans="2:51" s="13" customFormat="1" ht="11.25">
      <c r="B1058" s="191"/>
      <c r="C1058" s="192"/>
      <c r="D1058" s="193" t="s">
        <v>146</v>
      </c>
      <c r="E1058" s="194" t="s">
        <v>44</v>
      </c>
      <c r="F1058" s="195" t="s">
        <v>1341</v>
      </c>
      <c r="G1058" s="192"/>
      <c r="H1058" s="196">
        <v>4.99</v>
      </c>
      <c r="I1058" s="197"/>
      <c r="J1058" s="192"/>
      <c r="K1058" s="192"/>
      <c r="L1058" s="198"/>
      <c r="M1058" s="199"/>
      <c r="N1058" s="200"/>
      <c r="O1058" s="200"/>
      <c r="P1058" s="200"/>
      <c r="Q1058" s="200"/>
      <c r="R1058" s="200"/>
      <c r="S1058" s="200"/>
      <c r="T1058" s="201"/>
      <c r="AT1058" s="202" t="s">
        <v>146</v>
      </c>
      <c r="AU1058" s="202" t="s">
        <v>92</v>
      </c>
      <c r="AV1058" s="13" t="s">
        <v>92</v>
      </c>
      <c r="AW1058" s="13" t="s">
        <v>42</v>
      </c>
      <c r="AX1058" s="13" t="s">
        <v>82</v>
      </c>
      <c r="AY1058" s="202" t="s">
        <v>135</v>
      </c>
    </row>
    <row r="1059" spans="2:51" s="13" customFormat="1" ht="11.25">
      <c r="B1059" s="191"/>
      <c r="C1059" s="192"/>
      <c r="D1059" s="193" t="s">
        <v>146</v>
      </c>
      <c r="E1059" s="194" t="s">
        <v>44</v>
      </c>
      <c r="F1059" s="195" t="s">
        <v>1342</v>
      </c>
      <c r="G1059" s="192"/>
      <c r="H1059" s="196">
        <v>4.78</v>
      </c>
      <c r="I1059" s="197"/>
      <c r="J1059" s="192"/>
      <c r="K1059" s="192"/>
      <c r="L1059" s="198"/>
      <c r="M1059" s="199"/>
      <c r="N1059" s="200"/>
      <c r="O1059" s="200"/>
      <c r="P1059" s="200"/>
      <c r="Q1059" s="200"/>
      <c r="R1059" s="200"/>
      <c r="S1059" s="200"/>
      <c r="T1059" s="201"/>
      <c r="AT1059" s="202" t="s">
        <v>146</v>
      </c>
      <c r="AU1059" s="202" t="s">
        <v>92</v>
      </c>
      <c r="AV1059" s="13" t="s">
        <v>92</v>
      </c>
      <c r="AW1059" s="13" t="s">
        <v>42</v>
      </c>
      <c r="AX1059" s="13" t="s">
        <v>82</v>
      </c>
      <c r="AY1059" s="202" t="s">
        <v>135</v>
      </c>
    </row>
    <row r="1060" spans="2:51" s="13" customFormat="1" ht="11.25">
      <c r="B1060" s="191"/>
      <c r="C1060" s="192"/>
      <c r="D1060" s="193" t="s">
        <v>146</v>
      </c>
      <c r="E1060" s="194" t="s">
        <v>44</v>
      </c>
      <c r="F1060" s="195" t="s">
        <v>1343</v>
      </c>
      <c r="G1060" s="192"/>
      <c r="H1060" s="196">
        <v>4.93</v>
      </c>
      <c r="I1060" s="197"/>
      <c r="J1060" s="192"/>
      <c r="K1060" s="192"/>
      <c r="L1060" s="198"/>
      <c r="M1060" s="199"/>
      <c r="N1060" s="200"/>
      <c r="O1060" s="200"/>
      <c r="P1060" s="200"/>
      <c r="Q1060" s="200"/>
      <c r="R1060" s="200"/>
      <c r="S1060" s="200"/>
      <c r="T1060" s="201"/>
      <c r="AT1060" s="202" t="s">
        <v>146</v>
      </c>
      <c r="AU1060" s="202" t="s">
        <v>92</v>
      </c>
      <c r="AV1060" s="13" t="s">
        <v>92</v>
      </c>
      <c r="AW1060" s="13" t="s">
        <v>42</v>
      </c>
      <c r="AX1060" s="13" t="s">
        <v>82</v>
      </c>
      <c r="AY1060" s="202" t="s">
        <v>135</v>
      </c>
    </row>
    <row r="1061" spans="2:51" s="13" customFormat="1" ht="11.25">
      <c r="B1061" s="191"/>
      <c r="C1061" s="192"/>
      <c r="D1061" s="193" t="s">
        <v>146</v>
      </c>
      <c r="E1061" s="194" t="s">
        <v>44</v>
      </c>
      <c r="F1061" s="195" t="s">
        <v>1344</v>
      </c>
      <c r="G1061" s="192"/>
      <c r="H1061" s="196">
        <v>3.25</v>
      </c>
      <c r="I1061" s="197"/>
      <c r="J1061" s="192"/>
      <c r="K1061" s="192"/>
      <c r="L1061" s="198"/>
      <c r="M1061" s="199"/>
      <c r="N1061" s="200"/>
      <c r="O1061" s="200"/>
      <c r="P1061" s="200"/>
      <c r="Q1061" s="200"/>
      <c r="R1061" s="200"/>
      <c r="S1061" s="200"/>
      <c r="T1061" s="201"/>
      <c r="AT1061" s="202" t="s">
        <v>146</v>
      </c>
      <c r="AU1061" s="202" t="s">
        <v>92</v>
      </c>
      <c r="AV1061" s="13" t="s">
        <v>92</v>
      </c>
      <c r="AW1061" s="13" t="s">
        <v>42</v>
      </c>
      <c r="AX1061" s="13" t="s">
        <v>82</v>
      </c>
      <c r="AY1061" s="202" t="s">
        <v>135</v>
      </c>
    </row>
    <row r="1062" spans="2:51" s="13" customFormat="1" ht="11.25">
      <c r="B1062" s="191"/>
      <c r="C1062" s="192"/>
      <c r="D1062" s="193" t="s">
        <v>146</v>
      </c>
      <c r="E1062" s="194" t="s">
        <v>44</v>
      </c>
      <c r="F1062" s="195" t="s">
        <v>1345</v>
      </c>
      <c r="G1062" s="192"/>
      <c r="H1062" s="196">
        <v>3.07</v>
      </c>
      <c r="I1062" s="197"/>
      <c r="J1062" s="192"/>
      <c r="K1062" s="192"/>
      <c r="L1062" s="198"/>
      <c r="M1062" s="199"/>
      <c r="N1062" s="200"/>
      <c r="O1062" s="200"/>
      <c r="P1062" s="200"/>
      <c r="Q1062" s="200"/>
      <c r="R1062" s="200"/>
      <c r="S1062" s="200"/>
      <c r="T1062" s="201"/>
      <c r="AT1062" s="202" t="s">
        <v>146</v>
      </c>
      <c r="AU1062" s="202" t="s">
        <v>92</v>
      </c>
      <c r="AV1062" s="13" t="s">
        <v>92</v>
      </c>
      <c r="AW1062" s="13" t="s">
        <v>42</v>
      </c>
      <c r="AX1062" s="13" t="s">
        <v>82</v>
      </c>
      <c r="AY1062" s="202" t="s">
        <v>135</v>
      </c>
    </row>
    <row r="1063" spans="2:51" s="13" customFormat="1" ht="11.25">
      <c r="B1063" s="191"/>
      <c r="C1063" s="192"/>
      <c r="D1063" s="193" t="s">
        <v>146</v>
      </c>
      <c r="E1063" s="194" t="s">
        <v>44</v>
      </c>
      <c r="F1063" s="195" t="s">
        <v>1346</v>
      </c>
      <c r="G1063" s="192"/>
      <c r="H1063" s="196">
        <v>3.25</v>
      </c>
      <c r="I1063" s="197"/>
      <c r="J1063" s="192"/>
      <c r="K1063" s="192"/>
      <c r="L1063" s="198"/>
      <c r="M1063" s="199"/>
      <c r="N1063" s="200"/>
      <c r="O1063" s="200"/>
      <c r="P1063" s="200"/>
      <c r="Q1063" s="200"/>
      <c r="R1063" s="200"/>
      <c r="S1063" s="200"/>
      <c r="T1063" s="201"/>
      <c r="AT1063" s="202" t="s">
        <v>146</v>
      </c>
      <c r="AU1063" s="202" t="s">
        <v>92</v>
      </c>
      <c r="AV1063" s="13" t="s">
        <v>92</v>
      </c>
      <c r="AW1063" s="13" t="s">
        <v>42</v>
      </c>
      <c r="AX1063" s="13" t="s">
        <v>82</v>
      </c>
      <c r="AY1063" s="202" t="s">
        <v>135</v>
      </c>
    </row>
    <row r="1064" spans="2:51" s="13" customFormat="1" ht="11.25">
      <c r="B1064" s="191"/>
      <c r="C1064" s="192"/>
      <c r="D1064" s="193" t="s">
        <v>146</v>
      </c>
      <c r="E1064" s="194" t="s">
        <v>44</v>
      </c>
      <c r="F1064" s="195" t="s">
        <v>1347</v>
      </c>
      <c r="G1064" s="192"/>
      <c r="H1064" s="196">
        <v>3.07</v>
      </c>
      <c r="I1064" s="197"/>
      <c r="J1064" s="192"/>
      <c r="K1064" s="192"/>
      <c r="L1064" s="198"/>
      <c r="M1064" s="199"/>
      <c r="N1064" s="200"/>
      <c r="O1064" s="200"/>
      <c r="P1064" s="200"/>
      <c r="Q1064" s="200"/>
      <c r="R1064" s="200"/>
      <c r="S1064" s="200"/>
      <c r="T1064" s="201"/>
      <c r="AT1064" s="202" t="s">
        <v>146</v>
      </c>
      <c r="AU1064" s="202" t="s">
        <v>92</v>
      </c>
      <c r="AV1064" s="13" t="s">
        <v>92</v>
      </c>
      <c r="AW1064" s="13" t="s">
        <v>42</v>
      </c>
      <c r="AX1064" s="13" t="s">
        <v>82</v>
      </c>
      <c r="AY1064" s="202" t="s">
        <v>135</v>
      </c>
    </row>
    <row r="1065" spans="2:51" s="13" customFormat="1" ht="11.25">
      <c r="B1065" s="191"/>
      <c r="C1065" s="192"/>
      <c r="D1065" s="193" t="s">
        <v>146</v>
      </c>
      <c r="E1065" s="194" t="s">
        <v>44</v>
      </c>
      <c r="F1065" s="195" t="s">
        <v>1348</v>
      </c>
      <c r="G1065" s="192"/>
      <c r="H1065" s="196">
        <v>3.25</v>
      </c>
      <c r="I1065" s="197"/>
      <c r="J1065" s="192"/>
      <c r="K1065" s="192"/>
      <c r="L1065" s="198"/>
      <c r="M1065" s="199"/>
      <c r="N1065" s="200"/>
      <c r="O1065" s="200"/>
      <c r="P1065" s="200"/>
      <c r="Q1065" s="200"/>
      <c r="R1065" s="200"/>
      <c r="S1065" s="200"/>
      <c r="T1065" s="201"/>
      <c r="AT1065" s="202" t="s">
        <v>146</v>
      </c>
      <c r="AU1065" s="202" t="s">
        <v>92</v>
      </c>
      <c r="AV1065" s="13" t="s">
        <v>92</v>
      </c>
      <c r="AW1065" s="13" t="s">
        <v>42</v>
      </c>
      <c r="AX1065" s="13" t="s">
        <v>82</v>
      </c>
      <c r="AY1065" s="202" t="s">
        <v>135</v>
      </c>
    </row>
    <row r="1066" spans="2:51" s="13" customFormat="1" ht="11.25">
      <c r="B1066" s="191"/>
      <c r="C1066" s="192"/>
      <c r="D1066" s="193" t="s">
        <v>146</v>
      </c>
      <c r="E1066" s="194" t="s">
        <v>44</v>
      </c>
      <c r="F1066" s="195" t="s">
        <v>1349</v>
      </c>
      <c r="G1066" s="192"/>
      <c r="H1066" s="196">
        <v>3.07</v>
      </c>
      <c r="I1066" s="197"/>
      <c r="J1066" s="192"/>
      <c r="K1066" s="192"/>
      <c r="L1066" s="198"/>
      <c r="M1066" s="199"/>
      <c r="N1066" s="200"/>
      <c r="O1066" s="200"/>
      <c r="P1066" s="200"/>
      <c r="Q1066" s="200"/>
      <c r="R1066" s="200"/>
      <c r="S1066" s="200"/>
      <c r="T1066" s="201"/>
      <c r="AT1066" s="202" t="s">
        <v>146</v>
      </c>
      <c r="AU1066" s="202" t="s">
        <v>92</v>
      </c>
      <c r="AV1066" s="13" t="s">
        <v>92</v>
      </c>
      <c r="AW1066" s="13" t="s">
        <v>42</v>
      </c>
      <c r="AX1066" s="13" t="s">
        <v>82</v>
      </c>
      <c r="AY1066" s="202" t="s">
        <v>135</v>
      </c>
    </row>
    <row r="1067" spans="2:51" s="13" customFormat="1" ht="11.25">
      <c r="B1067" s="191"/>
      <c r="C1067" s="192"/>
      <c r="D1067" s="193" t="s">
        <v>146</v>
      </c>
      <c r="E1067" s="194" t="s">
        <v>44</v>
      </c>
      <c r="F1067" s="195" t="s">
        <v>1350</v>
      </c>
      <c r="G1067" s="192"/>
      <c r="H1067" s="196">
        <v>3.25</v>
      </c>
      <c r="I1067" s="197"/>
      <c r="J1067" s="192"/>
      <c r="K1067" s="192"/>
      <c r="L1067" s="198"/>
      <c r="M1067" s="199"/>
      <c r="N1067" s="200"/>
      <c r="O1067" s="200"/>
      <c r="P1067" s="200"/>
      <c r="Q1067" s="200"/>
      <c r="R1067" s="200"/>
      <c r="S1067" s="200"/>
      <c r="T1067" s="201"/>
      <c r="AT1067" s="202" t="s">
        <v>146</v>
      </c>
      <c r="AU1067" s="202" t="s">
        <v>92</v>
      </c>
      <c r="AV1067" s="13" t="s">
        <v>92</v>
      </c>
      <c r="AW1067" s="13" t="s">
        <v>42</v>
      </c>
      <c r="AX1067" s="13" t="s">
        <v>82</v>
      </c>
      <c r="AY1067" s="202" t="s">
        <v>135</v>
      </c>
    </row>
    <row r="1068" spans="2:51" s="13" customFormat="1" ht="11.25">
      <c r="B1068" s="191"/>
      <c r="C1068" s="192"/>
      <c r="D1068" s="193" t="s">
        <v>146</v>
      </c>
      <c r="E1068" s="194" t="s">
        <v>44</v>
      </c>
      <c r="F1068" s="195" t="s">
        <v>1351</v>
      </c>
      <c r="G1068" s="192"/>
      <c r="H1068" s="196">
        <v>3.07</v>
      </c>
      <c r="I1068" s="197"/>
      <c r="J1068" s="192"/>
      <c r="K1068" s="192"/>
      <c r="L1068" s="198"/>
      <c r="M1068" s="199"/>
      <c r="N1068" s="200"/>
      <c r="O1068" s="200"/>
      <c r="P1068" s="200"/>
      <c r="Q1068" s="200"/>
      <c r="R1068" s="200"/>
      <c r="S1068" s="200"/>
      <c r="T1068" s="201"/>
      <c r="AT1068" s="202" t="s">
        <v>146</v>
      </c>
      <c r="AU1068" s="202" t="s">
        <v>92</v>
      </c>
      <c r="AV1068" s="13" t="s">
        <v>92</v>
      </c>
      <c r="AW1068" s="13" t="s">
        <v>42</v>
      </c>
      <c r="AX1068" s="13" t="s">
        <v>82</v>
      </c>
      <c r="AY1068" s="202" t="s">
        <v>135</v>
      </c>
    </row>
    <row r="1069" spans="2:51" s="13" customFormat="1" ht="11.25">
      <c r="B1069" s="191"/>
      <c r="C1069" s="192"/>
      <c r="D1069" s="193" t="s">
        <v>146</v>
      </c>
      <c r="E1069" s="194" t="s">
        <v>44</v>
      </c>
      <c r="F1069" s="195" t="s">
        <v>1352</v>
      </c>
      <c r="G1069" s="192"/>
      <c r="H1069" s="196">
        <v>3.25</v>
      </c>
      <c r="I1069" s="197"/>
      <c r="J1069" s="192"/>
      <c r="K1069" s="192"/>
      <c r="L1069" s="198"/>
      <c r="M1069" s="199"/>
      <c r="N1069" s="200"/>
      <c r="O1069" s="200"/>
      <c r="P1069" s="200"/>
      <c r="Q1069" s="200"/>
      <c r="R1069" s="200"/>
      <c r="S1069" s="200"/>
      <c r="T1069" s="201"/>
      <c r="AT1069" s="202" t="s">
        <v>146</v>
      </c>
      <c r="AU1069" s="202" t="s">
        <v>92</v>
      </c>
      <c r="AV1069" s="13" t="s">
        <v>92</v>
      </c>
      <c r="AW1069" s="13" t="s">
        <v>42</v>
      </c>
      <c r="AX1069" s="13" t="s">
        <v>82</v>
      </c>
      <c r="AY1069" s="202" t="s">
        <v>135</v>
      </c>
    </row>
    <row r="1070" spans="2:51" s="13" customFormat="1" ht="11.25">
      <c r="B1070" s="191"/>
      <c r="C1070" s="192"/>
      <c r="D1070" s="193" t="s">
        <v>146</v>
      </c>
      <c r="E1070" s="194" t="s">
        <v>44</v>
      </c>
      <c r="F1070" s="195" t="s">
        <v>1353</v>
      </c>
      <c r="G1070" s="192"/>
      <c r="H1070" s="196">
        <v>3.07</v>
      </c>
      <c r="I1070" s="197"/>
      <c r="J1070" s="192"/>
      <c r="K1070" s="192"/>
      <c r="L1070" s="198"/>
      <c r="M1070" s="199"/>
      <c r="N1070" s="200"/>
      <c r="O1070" s="200"/>
      <c r="P1070" s="200"/>
      <c r="Q1070" s="200"/>
      <c r="R1070" s="200"/>
      <c r="S1070" s="200"/>
      <c r="T1070" s="201"/>
      <c r="AT1070" s="202" t="s">
        <v>146</v>
      </c>
      <c r="AU1070" s="202" t="s">
        <v>92</v>
      </c>
      <c r="AV1070" s="13" t="s">
        <v>92</v>
      </c>
      <c r="AW1070" s="13" t="s">
        <v>42</v>
      </c>
      <c r="AX1070" s="13" t="s">
        <v>82</v>
      </c>
      <c r="AY1070" s="202" t="s">
        <v>135</v>
      </c>
    </row>
    <row r="1071" spans="2:51" s="13" customFormat="1" ht="11.25">
      <c r="B1071" s="191"/>
      <c r="C1071" s="192"/>
      <c r="D1071" s="193" t="s">
        <v>146</v>
      </c>
      <c r="E1071" s="194" t="s">
        <v>44</v>
      </c>
      <c r="F1071" s="195" t="s">
        <v>1354</v>
      </c>
      <c r="G1071" s="192"/>
      <c r="H1071" s="196">
        <v>4.91</v>
      </c>
      <c r="I1071" s="197"/>
      <c r="J1071" s="192"/>
      <c r="K1071" s="192"/>
      <c r="L1071" s="198"/>
      <c r="M1071" s="199"/>
      <c r="N1071" s="200"/>
      <c r="O1071" s="200"/>
      <c r="P1071" s="200"/>
      <c r="Q1071" s="200"/>
      <c r="R1071" s="200"/>
      <c r="S1071" s="200"/>
      <c r="T1071" s="201"/>
      <c r="AT1071" s="202" t="s">
        <v>146</v>
      </c>
      <c r="AU1071" s="202" t="s">
        <v>92</v>
      </c>
      <c r="AV1071" s="13" t="s">
        <v>92</v>
      </c>
      <c r="AW1071" s="13" t="s">
        <v>42</v>
      </c>
      <c r="AX1071" s="13" t="s">
        <v>82</v>
      </c>
      <c r="AY1071" s="202" t="s">
        <v>135</v>
      </c>
    </row>
    <row r="1072" spans="2:51" s="13" customFormat="1" ht="11.25">
      <c r="B1072" s="191"/>
      <c r="C1072" s="192"/>
      <c r="D1072" s="193" t="s">
        <v>146</v>
      </c>
      <c r="E1072" s="194" t="s">
        <v>44</v>
      </c>
      <c r="F1072" s="195" t="s">
        <v>1355</v>
      </c>
      <c r="G1072" s="192"/>
      <c r="H1072" s="196">
        <v>15.33</v>
      </c>
      <c r="I1072" s="197"/>
      <c r="J1072" s="192"/>
      <c r="K1072" s="192"/>
      <c r="L1072" s="198"/>
      <c r="M1072" s="199"/>
      <c r="N1072" s="200"/>
      <c r="O1072" s="200"/>
      <c r="P1072" s="200"/>
      <c r="Q1072" s="200"/>
      <c r="R1072" s="200"/>
      <c r="S1072" s="200"/>
      <c r="T1072" s="201"/>
      <c r="AT1072" s="202" t="s">
        <v>146</v>
      </c>
      <c r="AU1072" s="202" t="s">
        <v>92</v>
      </c>
      <c r="AV1072" s="13" t="s">
        <v>92</v>
      </c>
      <c r="AW1072" s="13" t="s">
        <v>42</v>
      </c>
      <c r="AX1072" s="13" t="s">
        <v>82</v>
      </c>
      <c r="AY1072" s="202" t="s">
        <v>135</v>
      </c>
    </row>
    <row r="1073" spans="1:65" s="13" customFormat="1" ht="11.25">
      <c r="B1073" s="191"/>
      <c r="C1073" s="192"/>
      <c r="D1073" s="193" t="s">
        <v>146</v>
      </c>
      <c r="E1073" s="194" t="s">
        <v>44</v>
      </c>
      <c r="F1073" s="195" t="s">
        <v>1356</v>
      </c>
      <c r="G1073" s="192"/>
      <c r="H1073" s="196">
        <v>2.2000000000000002</v>
      </c>
      <c r="I1073" s="197"/>
      <c r="J1073" s="192"/>
      <c r="K1073" s="192"/>
      <c r="L1073" s="198"/>
      <c r="M1073" s="199"/>
      <c r="N1073" s="200"/>
      <c r="O1073" s="200"/>
      <c r="P1073" s="200"/>
      <c r="Q1073" s="200"/>
      <c r="R1073" s="200"/>
      <c r="S1073" s="200"/>
      <c r="T1073" s="201"/>
      <c r="AT1073" s="202" t="s">
        <v>146</v>
      </c>
      <c r="AU1073" s="202" t="s">
        <v>92</v>
      </c>
      <c r="AV1073" s="13" t="s">
        <v>92</v>
      </c>
      <c r="AW1073" s="13" t="s">
        <v>42</v>
      </c>
      <c r="AX1073" s="13" t="s">
        <v>82</v>
      </c>
      <c r="AY1073" s="202" t="s">
        <v>135</v>
      </c>
    </row>
    <row r="1074" spans="1:65" s="13" customFormat="1" ht="11.25">
      <c r="B1074" s="191"/>
      <c r="C1074" s="192"/>
      <c r="D1074" s="193" t="s">
        <v>146</v>
      </c>
      <c r="E1074" s="194" t="s">
        <v>44</v>
      </c>
      <c r="F1074" s="195" t="s">
        <v>1357</v>
      </c>
      <c r="G1074" s="192"/>
      <c r="H1074" s="196">
        <v>5.39</v>
      </c>
      <c r="I1074" s="197"/>
      <c r="J1074" s="192"/>
      <c r="K1074" s="192"/>
      <c r="L1074" s="198"/>
      <c r="M1074" s="199"/>
      <c r="N1074" s="200"/>
      <c r="O1074" s="200"/>
      <c r="P1074" s="200"/>
      <c r="Q1074" s="200"/>
      <c r="R1074" s="200"/>
      <c r="S1074" s="200"/>
      <c r="T1074" s="201"/>
      <c r="AT1074" s="202" t="s">
        <v>146</v>
      </c>
      <c r="AU1074" s="202" t="s">
        <v>92</v>
      </c>
      <c r="AV1074" s="13" t="s">
        <v>92</v>
      </c>
      <c r="AW1074" s="13" t="s">
        <v>42</v>
      </c>
      <c r="AX1074" s="13" t="s">
        <v>82</v>
      </c>
      <c r="AY1074" s="202" t="s">
        <v>135</v>
      </c>
    </row>
    <row r="1075" spans="1:65" s="13" customFormat="1" ht="11.25">
      <c r="B1075" s="191"/>
      <c r="C1075" s="192"/>
      <c r="D1075" s="193" t="s">
        <v>146</v>
      </c>
      <c r="E1075" s="194" t="s">
        <v>44</v>
      </c>
      <c r="F1075" s="195" t="s">
        <v>1358</v>
      </c>
      <c r="G1075" s="192"/>
      <c r="H1075" s="196">
        <v>17.440000000000001</v>
      </c>
      <c r="I1075" s="197"/>
      <c r="J1075" s="192"/>
      <c r="K1075" s="192"/>
      <c r="L1075" s="198"/>
      <c r="M1075" s="199"/>
      <c r="N1075" s="200"/>
      <c r="O1075" s="200"/>
      <c r="P1075" s="200"/>
      <c r="Q1075" s="200"/>
      <c r="R1075" s="200"/>
      <c r="S1075" s="200"/>
      <c r="T1075" s="201"/>
      <c r="AT1075" s="202" t="s">
        <v>146</v>
      </c>
      <c r="AU1075" s="202" t="s">
        <v>92</v>
      </c>
      <c r="AV1075" s="13" t="s">
        <v>92</v>
      </c>
      <c r="AW1075" s="13" t="s">
        <v>42</v>
      </c>
      <c r="AX1075" s="13" t="s">
        <v>82</v>
      </c>
      <c r="AY1075" s="202" t="s">
        <v>135</v>
      </c>
    </row>
    <row r="1076" spans="1:65" s="13" customFormat="1" ht="11.25">
      <c r="B1076" s="191"/>
      <c r="C1076" s="192"/>
      <c r="D1076" s="193" t="s">
        <v>146</v>
      </c>
      <c r="E1076" s="194" t="s">
        <v>44</v>
      </c>
      <c r="F1076" s="195" t="s">
        <v>1359</v>
      </c>
      <c r="G1076" s="192"/>
      <c r="H1076" s="196">
        <v>12.16</v>
      </c>
      <c r="I1076" s="197"/>
      <c r="J1076" s="192"/>
      <c r="K1076" s="192"/>
      <c r="L1076" s="198"/>
      <c r="M1076" s="199"/>
      <c r="N1076" s="200"/>
      <c r="O1076" s="200"/>
      <c r="P1076" s="200"/>
      <c r="Q1076" s="200"/>
      <c r="R1076" s="200"/>
      <c r="S1076" s="200"/>
      <c r="T1076" s="201"/>
      <c r="AT1076" s="202" t="s">
        <v>146</v>
      </c>
      <c r="AU1076" s="202" t="s">
        <v>92</v>
      </c>
      <c r="AV1076" s="13" t="s">
        <v>92</v>
      </c>
      <c r="AW1076" s="13" t="s">
        <v>42</v>
      </c>
      <c r="AX1076" s="13" t="s">
        <v>82</v>
      </c>
      <c r="AY1076" s="202" t="s">
        <v>135</v>
      </c>
    </row>
    <row r="1077" spans="1:65" s="13" customFormat="1" ht="11.25">
      <c r="B1077" s="191"/>
      <c r="C1077" s="192"/>
      <c r="D1077" s="193" t="s">
        <v>146</v>
      </c>
      <c r="E1077" s="194" t="s">
        <v>44</v>
      </c>
      <c r="F1077" s="195" t="s">
        <v>1360</v>
      </c>
      <c r="G1077" s="192"/>
      <c r="H1077" s="196">
        <v>1.7</v>
      </c>
      <c r="I1077" s="197"/>
      <c r="J1077" s="192"/>
      <c r="K1077" s="192"/>
      <c r="L1077" s="198"/>
      <c r="M1077" s="199"/>
      <c r="N1077" s="200"/>
      <c r="O1077" s="200"/>
      <c r="P1077" s="200"/>
      <c r="Q1077" s="200"/>
      <c r="R1077" s="200"/>
      <c r="S1077" s="200"/>
      <c r="T1077" s="201"/>
      <c r="AT1077" s="202" t="s">
        <v>146</v>
      </c>
      <c r="AU1077" s="202" t="s">
        <v>92</v>
      </c>
      <c r="AV1077" s="13" t="s">
        <v>92</v>
      </c>
      <c r="AW1077" s="13" t="s">
        <v>42</v>
      </c>
      <c r="AX1077" s="13" t="s">
        <v>82</v>
      </c>
      <c r="AY1077" s="202" t="s">
        <v>135</v>
      </c>
    </row>
    <row r="1078" spans="1:65" s="13" customFormat="1" ht="11.25">
      <c r="B1078" s="191"/>
      <c r="C1078" s="192"/>
      <c r="D1078" s="193" t="s">
        <v>146</v>
      </c>
      <c r="E1078" s="194" t="s">
        <v>44</v>
      </c>
      <c r="F1078" s="195" t="s">
        <v>1361</v>
      </c>
      <c r="G1078" s="192"/>
      <c r="H1078" s="196">
        <v>5.64</v>
      </c>
      <c r="I1078" s="197"/>
      <c r="J1078" s="192"/>
      <c r="K1078" s="192"/>
      <c r="L1078" s="198"/>
      <c r="M1078" s="199"/>
      <c r="N1078" s="200"/>
      <c r="O1078" s="200"/>
      <c r="P1078" s="200"/>
      <c r="Q1078" s="200"/>
      <c r="R1078" s="200"/>
      <c r="S1078" s="200"/>
      <c r="T1078" s="201"/>
      <c r="AT1078" s="202" t="s">
        <v>146</v>
      </c>
      <c r="AU1078" s="202" t="s">
        <v>92</v>
      </c>
      <c r="AV1078" s="13" t="s">
        <v>92</v>
      </c>
      <c r="AW1078" s="13" t="s">
        <v>42</v>
      </c>
      <c r="AX1078" s="13" t="s">
        <v>82</v>
      </c>
      <c r="AY1078" s="202" t="s">
        <v>135</v>
      </c>
    </row>
    <row r="1079" spans="1:65" s="14" customFormat="1" ht="11.25">
      <c r="B1079" s="203"/>
      <c r="C1079" s="204"/>
      <c r="D1079" s="193" t="s">
        <v>146</v>
      </c>
      <c r="E1079" s="205" t="s">
        <v>44</v>
      </c>
      <c r="F1079" s="206" t="s">
        <v>159</v>
      </c>
      <c r="G1079" s="204"/>
      <c r="H1079" s="207">
        <v>111.07</v>
      </c>
      <c r="I1079" s="208"/>
      <c r="J1079" s="204"/>
      <c r="K1079" s="204"/>
      <c r="L1079" s="209"/>
      <c r="M1079" s="210"/>
      <c r="N1079" s="211"/>
      <c r="O1079" s="211"/>
      <c r="P1079" s="211"/>
      <c r="Q1079" s="211"/>
      <c r="R1079" s="211"/>
      <c r="S1079" s="211"/>
      <c r="T1079" s="212"/>
      <c r="AT1079" s="213" t="s">
        <v>146</v>
      </c>
      <c r="AU1079" s="213" t="s">
        <v>92</v>
      </c>
      <c r="AV1079" s="14" t="s">
        <v>142</v>
      </c>
      <c r="AW1079" s="14" t="s">
        <v>42</v>
      </c>
      <c r="AX1079" s="14" t="s">
        <v>90</v>
      </c>
      <c r="AY1079" s="213" t="s">
        <v>135</v>
      </c>
    </row>
    <row r="1080" spans="1:65" s="2" customFormat="1" ht="37.9" customHeight="1">
      <c r="A1080" s="36"/>
      <c r="B1080" s="37"/>
      <c r="C1080" s="224" t="s">
        <v>1362</v>
      </c>
      <c r="D1080" s="224" t="s">
        <v>381</v>
      </c>
      <c r="E1080" s="225" t="s">
        <v>1363</v>
      </c>
      <c r="F1080" s="226" t="s">
        <v>1364</v>
      </c>
      <c r="G1080" s="227" t="s">
        <v>168</v>
      </c>
      <c r="H1080" s="228">
        <v>116.624</v>
      </c>
      <c r="I1080" s="229"/>
      <c r="J1080" s="230">
        <f>ROUND(I1080*H1080,2)</f>
        <v>0</v>
      </c>
      <c r="K1080" s="231"/>
      <c r="L1080" s="232"/>
      <c r="M1080" s="233" t="s">
        <v>44</v>
      </c>
      <c r="N1080" s="234" t="s">
        <v>53</v>
      </c>
      <c r="O1080" s="66"/>
      <c r="P1080" s="182">
        <f>O1080*H1080</f>
        <v>0</v>
      </c>
      <c r="Q1080" s="182">
        <v>1.9199999999999998E-2</v>
      </c>
      <c r="R1080" s="182">
        <f>Q1080*H1080</f>
        <v>2.2391807999999997</v>
      </c>
      <c r="S1080" s="182">
        <v>0</v>
      </c>
      <c r="T1080" s="183">
        <f>S1080*H1080</f>
        <v>0</v>
      </c>
      <c r="U1080" s="36"/>
      <c r="V1080" s="36"/>
      <c r="W1080" s="36"/>
      <c r="X1080" s="36"/>
      <c r="Y1080" s="36"/>
      <c r="Z1080" s="36"/>
      <c r="AA1080" s="36"/>
      <c r="AB1080" s="36"/>
      <c r="AC1080" s="36"/>
      <c r="AD1080" s="36"/>
      <c r="AE1080" s="36"/>
      <c r="AR1080" s="184" t="s">
        <v>519</v>
      </c>
      <c r="AT1080" s="184" t="s">
        <v>381</v>
      </c>
      <c r="AU1080" s="184" t="s">
        <v>92</v>
      </c>
      <c r="AY1080" s="18" t="s">
        <v>135</v>
      </c>
      <c r="BE1080" s="185">
        <f>IF(N1080="základní",J1080,0)</f>
        <v>0</v>
      </c>
      <c r="BF1080" s="185">
        <f>IF(N1080="snížená",J1080,0)</f>
        <v>0</v>
      </c>
      <c r="BG1080" s="185">
        <f>IF(N1080="zákl. přenesená",J1080,0)</f>
        <v>0</v>
      </c>
      <c r="BH1080" s="185">
        <f>IF(N1080="sníž. přenesená",J1080,0)</f>
        <v>0</v>
      </c>
      <c r="BI1080" s="185">
        <f>IF(N1080="nulová",J1080,0)</f>
        <v>0</v>
      </c>
      <c r="BJ1080" s="18" t="s">
        <v>90</v>
      </c>
      <c r="BK1080" s="185">
        <f>ROUND(I1080*H1080,2)</f>
        <v>0</v>
      </c>
      <c r="BL1080" s="18" t="s">
        <v>346</v>
      </c>
      <c r="BM1080" s="184" t="s">
        <v>1365</v>
      </c>
    </row>
    <row r="1081" spans="1:65" s="2" customFormat="1" ht="11.25">
      <c r="A1081" s="36"/>
      <c r="B1081" s="37"/>
      <c r="C1081" s="38"/>
      <c r="D1081" s="186" t="s">
        <v>144</v>
      </c>
      <c r="E1081" s="38"/>
      <c r="F1081" s="187" t="s">
        <v>1366</v>
      </c>
      <c r="G1081" s="38"/>
      <c r="H1081" s="38"/>
      <c r="I1081" s="188"/>
      <c r="J1081" s="38"/>
      <c r="K1081" s="38"/>
      <c r="L1081" s="41"/>
      <c r="M1081" s="189"/>
      <c r="N1081" s="190"/>
      <c r="O1081" s="66"/>
      <c r="P1081" s="66"/>
      <c r="Q1081" s="66"/>
      <c r="R1081" s="66"/>
      <c r="S1081" s="66"/>
      <c r="T1081" s="67"/>
      <c r="U1081" s="36"/>
      <c r="V1081" s="36"/>
      <c r="W1081" s="36"/>
      <c r="X1081" s="36"/>
      <c r="Y1081" s="36"/>
      <c r="Z1081" s="36"/>
      <c r="AA1081" s="36"/>
      <c r="AB1081" s="36"/>
      <c r="AC1081" s="36"/>
      <c r="AD1081" s="36"/>
      <c r="AE1081" s="36"/>
      <c r="AT1081" s="18" t="s">
        <v>144</v>
      </c>
      <c r="AU1081" s="18" t="s">
        <v>92</v>
      </c>
    </row>
    <row r="1082" spans="1:65" s="13" customFormat="1" ht="11.25">
      <c r="B1082" s="191"/>
      <c r="C1082" s="192"/>
      <c r="D1082" s="193" t="s">
        <v>146</v>
      </c>
      <c r="E1082" s="192"/>
      <c r="F1082" s="195" t="s">
        <v>1367</v>
      </c>
      <c r="G1082" s="192"/>
      <c r="H1082" s="196">
        <v>116.624</v>
      </c>
      <c r="I1082" s="197"/>
      <c r="J1082" s="192"/>
      <c r="K1082" s="192"/>
      <c r="L1082" s="198"/>
      <c r="M1082" s="199"/>
      <c r="N1082" s="200"/>
      <c r="O1082" s="200"/>
      <c r="P1082" s="200"/>
      <c r="Q1082" s="200"/>
      <c r="R1082" s="200"/>
      <c r="S1082" s="200"/>
      <c r="T1082" s="201"/>
      <c r="AT1082" s="202" t="s">
        <v>146</v>
      </c>
      <c r="AU1082" s="202" t="s">
        <v>92</v>
      </c>
      <c r="AV1082" s="13" t="s">
        <v>92</v>
      </c>
      <c r="AW1082" s="13" t="s">
        <v>4</v>
      </c>
      <c r="AX1082" s="13" t="s">
        <v>90</v>
      </c>
      <c r="AY1082" s="202" t="s">
        <v>135</v>
      </c>
    </row>
    <row r="1083" spans="1:65" s="2" customFormat="1" ht="24.2" customHeight="1">
      <c r="A1083" s="36"/>
      <c r="B1083" s="37"/>
      <c r="C1083" s="172" t="s">
        <v>1368</v>
      </c>
      <c r="D1083" s="172" t="s">
        <v>138</v>
      </c>
      <c r="E1083" s="173" t="s">
        <v>1369</v>
      </c>
      <c r="F1083" s="174" t="s">
        <v>1370</v>
      </c>
      <c r="G1083" s="175" t="s">
        <v>168</v>
      </c>
      <c r="H1083" s="176">
        <v>66.14</v>
      </c>
      <c r="I1083" s="177"/>
      <c r="J1083" s="178">
        <f>ROUND(I1083*H1083,2)</f>
        <v>0</v>
      </c>
      <c r="K1083" s="179"/>
      <c r="L1083" s="41"/>
      <c r="M1083" s="180" t="s">
        <v>44</v>
      </c>
      <c r="N1083" s="181" t="s">
        <v>53</v>
      </c>
      <c r="O1083" s="66"/>
      <c r="P1083" s="182">
        <f>O1083*H1083</f>
        <v>0</v>
      </c>
      <c r="Q1083" s="182">
        <v>0</v>
      </c>
      <c r="R1083" s="182">
        <f>Q1083*H1083</f>
        <v>0</v>
      </c>
      <c r="S1083" s="182">
        <v>0</v>
      </c>
      <c r="T1083" s="183">
        <f>S1083*H1083</f>
        <v>0</v>
      </c>
      <c r="U1083" s="36"/>
      <c r="V1083" s="36"/>
      <c r="W1083" s="36"/>
      <c r="X1083" s="36"/>
      <c r="Y1083" s="36"/>
      <c r="Z1083" s="36"/>
      <c r="AA1083" s="36"/>
      <c r="AB1083" s="36"/>
      <c r="AC1083" s="36"/>
      <c r="AD1083" s="36"/>
      <c r="AE1083" s="36"/>
      <c r="AR1083" s="184" t="s">
        <v>346</v>
      </c>
      <c r="AT1083" s="184" t="s">
        <v>138</v>
      </c>
      <c r="AU1083" s="184" t="s">
        <v>92</v>
      </c>
      <c r="AY1083" s="18" t="s">
        <v>135</v>
      </c>
      <c r="BE1083" s="185">
        <f>IF(N1083="základní",J1083,0)</f>
        <v>0</v>
      </c>
      <c r="BF1083" s="185">
        <f>IF(N1083="snížená",J1083,0)</f>
        <v>0</v>
      </c>
      <c r="BG1083" s="185">
        <f>IF(N1083="zákl. přenesená",J1083,0)</f>
        <v>0</v>
      </c>
      <c r="BH1083" s="185">
        <f>IF(N1083="sníž. přenesená",J1083,0)</f>
        <v>0</v>
      </c>
      <c r="BI1083" s="185">
        <f>IF(N1083="nulová",J1083,0)</f>
        <v>0</v>
      </c>
      <c r="BJ1083" s="18" t="s">
        <v>90</v>
      </c>
      <c r="BK1083" s="185">
        <f>ROUND(I1083*H1083,2)</f>
        <v>0</v>
      </c>
      <c r="BL1083" s="18" t="s">
        <v>346</v>
      </c>
      <c r="BM1083" s="184" t="s">
        <v>1371</v>
      </c>
    </row>
    <row r="1084" spans="1:65" s="2" customFormat="1" ht="11.25">
      <c r="A1084" s="36"/>
      <c r="B1084" s="37"/>
      <c r="C1084" s="38"/>
      <c r="D1084" s="186" t="s">
        <v>144</v>
      </c>
      <c r="E1084" s="38"/>
      <c r="F1084" s="187" t="s">
        <v>1372</v>
      </c>
      <c r="G1084" s="38"/>
      <c r="H1084" s="38"/>
      <c r="I1084" s="188"/>
      <c r="J1084" s="38"/>
      <c r="K1084" s="38"/>
      <c r="L1084" s="41"/>
      <c r="M1084" s="189"/>
      <c r="N1084" s="190"/>
      <c r="O1084" s="66"/>
      <c r="P1084" s="66"/>
      <c r="Q1084" s="66"/>
      <c r="R1084" s="66"/>
      <c r="S1084" s="66"/>
      <c r="T1084" s="67"/>
      <c r="U1084" s="36"/>
      <c r="V1084" s="36"/>
      <c r="W1084" s="36"/>
      <c r="X1084" s="36"/>
      <c r="Y1084" s="36"/>
      <c r="Z1084" s="36"/>
      <c r="AA1084" s="36"/>
      <c r="AB1084" s="36"/>
      <c r="AC1084" s="36"/>
      <c r="AD1084" s="36"/>
      <c r="AE1084" s="36"/>
      <c r="AT1084" s="18" t="s">
        <v>144</v>
      </c>
      <c r="AU1084" s="18" t="s">
        <v>92</v>
      </c>
    </row>
    <row r="1085" spans="1:65" s="15" customFormat="1" ht="11.25">
      <c r="B1085" s="214"/>
      <c r="C1085" s="215"/>
      <c r="D1085" s="193" t="s">
        <v>146</v>
      </c>
      <c r="E1085" s="216" t="s">
        <v>44</v>
      </c>
      <c r="F1085" s="217" t="s">
        <v>185</v>
      </c>
      <c r="G1085" s="215"/>
      <c r="H1085" s="216" t="s">
        <v>44</v>
      </c>
      <c r="I1085" s="218"/>
      <c r="J1085" s="215"/>
      <c r="K1085" s="215"/>
      <c r="L1085" s="219"/>
      <c r="M1085" s="220"/>
      <c r="N1085" s="221"/>
      <c r="O1085" s="221"/>
      <c r="P1085" s="221"/>
      <c r="Q1085" s="221"/>
      <c r="R1085" s="221"/>
      <c r="S1085" s="221"/>
      <c r="T1085" s="222"/>
      <c r="AT1085" s="223" t="s">
        <v>146</v>
      </c>
      <c r="AU1085" s="223" t="s">
        <v>92</v>
      </c>
      <c r="AV1085" s="15" t="s">
        <v>90</v>
      </c>
      <c r="AW1085" s="15" t="s">
        <v>42</v>
      </c>
      <c r="AX1085" s="15" t="s">
        <v>82</v>
      </c>
      <c r="AY1085" s="223" t="s">
        <v>135</v>
      </c>
    </row>
    <row r="1086" spans="1:65" s="13" customFormat="1" ht="11.25">
      <c r="B1086" s="191"/>
      <c r="C1086" s="192"/>
      <c r="D1086" s="193" t="s">
        <v>146</v>
      </c>
      <c r="E1086" s="194" t="s">
        <v>44</v>
      </c>
      <c r="F1086" s="195" t="s">
        <v>1341</v>
      </c>
      <c r="G1086" s="192"/>
      <c r="H1086" s="196">
        <v>4.99</v>
      </c>
      <c r="I1086" s="197"/>
      <c r="J1086" s="192"/>
      <c r="K1086" s="192"/>
      <c r="L1086" s="198"/>
      <c r="M1086" s="199"/>
      <c r="N1086" s="200"/>
      <c r="O1086" s="200"/>
      <c r="P1086" s="200"/>
      <c r="Q1086" s="200"/>
      <c r="R1086" s="200"/>
      <c r="S1086" s="200"/>
      <c r="T1086" s="201"/>
      <c r="AT1086" s="202" t="s">
        <v>146</v>
      </c>
      <c r="AU1086" s="202" t="s">
        <v>92</v>
      </c>
      <c r="AV1086" s="13" t="s">
        <v>92</v>
      </c>
      <c r="AW1086" s="13" t="s">
        <v>42</v>
      </c>
      <c r="AX1086" s="13" t="s">
        <v>82</v>
      </c>
      <c r="AY1086" s="202" t="s">
        <v>135</v>
      </c>
    </row>
    <row r="1087" spans="1:65" s="13" customFormat="1" ht="11.25">
      <c r="B1087" s="191"/>
      <c r="C1087" s="192"/>
      <c r="D1087" s="193" t="s">
        <v>146</v>
      </c>
      <c r="E1087" s="194" t="s">
        <v>44</v>
      </c>
      <c r="F1087" s="195" t="s">
        <v>1342</v>
      </c>
      <c r="G1087" s="192"/>
      <c r="H1087" s="196">
        <v>4.78</v>
      </c>
      <c r="I1087" s="197"/>
      <c r="J1087" s="192"/>
      <c r="K1087" s="192"/>
      <c r="L1087" s="198"/>
      <c r="M1087" s="199"/>
      <c r="N1087" s="200"/>
      <c r="O1087" s="200"/>
      <c r="P1087" s="200"/>
      <c r="Q1087" s="200"/>
      <c r="R1087" s="200"/>
      <c r="S1087" s="200"/>
      <c r="T1087" s="201"/>
      <c r="AT1087" s="202" t="s">
        <v>146</v>
      </c>
      <c r="AU1087" s="202" t="s">
        <v>92</v>
      </c>
      <c r="AV1087" s="13" t="s">
        <v>92</v>
      </c>
      <c r="AW1087" s="13" t="s">
        <v>42</v>
      </c>
      <c r="AX1087" s="13" t="s">
        <v>82</v>
      </c>
      <c r="AY1087" s="202" t="s">
        <v>135</v>
      </c>
    </row>
    <row r="1088" spans="1:65" s="13" customFormat="1" ht="11.25">
      <c r="B1088" s="191"/>
      <c r="C1088" s="192"/>
      <c r="D1088" s="193" t="s">
        <v>146</v>
      </c>
      <c r="E1088" s="194" t="s">
        <v>44</v>
      </c>
      <c r="F1088" s="195" t="s">
        <v>1343</v>
      </c>
      <c r="G1088" s="192"/>
      <c r="H1088" s="196">
        <v>4.93</v>
      </c>
      <c r="I1088" s="197"/>
      <c r="J1088" s="192"/>
      <c r="K1088" s="192"/>
      <c r="L1088" s="198"/>
      <c r="M1088" s="199"/>
      <c r="N1088" s="200"/>
      <c r="O1088" s="200"/>
      <c r="P1088" s="200"/>
      <c r="Q1088" s="200"/>
      <c r="R1088" s="200"/>
      <c r="S1088" s="200"/>
      <c r="T1088" s="201"/>
      <c r="AT1088" s="202" t="s">
        <v>146</v>
      </c>
      <c r="AU1088" s="202" t="s">
        <v>92</v>
      </c>
      <c r="AV1088" s="13" t="s">
        <v>92</v>
      </c>
      <c r="AW1088" s="13" t="s">
        <v>42</v>
      </c>
      <c r="AX1088" s="13" t="s">
        <v>82</v>
      </c>
      <c r="AY1088" s="202" t="s">
        <v>135</v>
      </c>
    </row>
    <row r="1089" spans="2:51" s="13" customFormat="1" ht="11.25">
      <c r="B1089" s="191"/>
      <c r="C1089" s="192"/>
      <c r="D1089" s="193" t="s">
        <v>146</v>
      </c>
      <c r="E1089" s="194" t="s">
        <v>44</v>
      </c>
      <c r="F1089" s="195" t="s">
        <v>1344</v>
      </c>
      <c r="G1089" s="192"/>
      <c r="H1089" s="196">
        <v>3.25</v>
      </c>
      <c r="I1089" s="197"/>
      <c r="J1089" s="192"/>
      <c r="K1089" s="192"/>
      <c r="L1089" s="198"/>
      <c r="M1089" s="199"/>
      <c r="N1089" s="200"/>
      <c r="O1089" s="200"/>
      <c r="P1089" s="200"/>
      <c r="Q1089" s="200"/>
      <c r="R1089" s="200"/>
      <c r="S1089" s="200"/>
      <c r="T1089" s="201"/>
      <c r="AT1089" s="202" t="s">
        <v>146</v>
      </c>
      <c r="AU1089" s="202" t="s">
        <v>92</v>
      </c>
      <c r="AV1089" s="13" t="s">
        <v>92</v>
      </c>
      <c r="AW1089" s="13" t="s">
        <v>42</v>
      </c>
      <c r="AX1089" s="13" t="s">
        <v>82</v>
      </c>
      <c r="AY1089" s="202" t="s">
        <v>135</v>
      </c>
    </row>
    <row r="1090" spans="2:51" s="13" customFormat="1" ht="11.25">
      <c r="B1090" s="191"/>
      <c r="C1090" s="192"/>
      <c r="D1090" s="193" t="s">
        <v>146</v>
      </c>
      <c r="E1090" s="194" t="s">
        <v>44</v>
      </c>
      <c r="F1090" s="195" t="s">
        <v>1345</v>
      </c>
      <c r="G1090" s="192"/>
      <c r="H1090" s="196">
        <v>3.07</v>
      </c>
      <c r="I1090" s="197"/>
      <c r="J1090" s="192"/>
      <c r="K1090" s="192"/>
      <c r="L1090" s="198"/>
      <c r="M1090" s="199"/>
      <c r="N1090" s="200"/>
      <c r="O1090" s="200"/>
      <c r="P1090" s="200"/>
      <c r="Q1090" s="200"/>
      <c r="R1090" s="200"/>
      <c r="S1090" s="200"/>
      <c r="T1090" s="201"/>
      <c r="AT1090" s="202" t="s">
        <v>146</v>
      </c>
      <c r="AU1090" s="202" t="s">
        <v>92</v>
      </c>
      <c r="AV1090" s="13" t="s">
        <v>92</v>
      </c>
      <c r="AW1090" s="13" t="s">
        <v>42</v>
      </c>
      <c r="AX1090" s="13" t="s">
        <v>82</v>
      </c>
      <c r="AY1090" s="202" t="s">
        <v>135</v>
      </c>
    </row>
    <row r="1091" spans="2:51" s="13" customFormat="1" ht="11.25">
      <c r="B1091" s="191"/>
      <c r="C1091" s="192"/>
      <c r="D1091" s="193" t="s">
        <v>146</v>
      </c>
      <c r="E1091" s="194" t="s">
        <v>44</v>
      </c>
      <c r="F1091" s="195" t="s">
        <v>1346</v>
      </c>
      <c r="G1091" s="192"/>
      <c r="H1091" s="196">
        <v>3.25</v>
      </c>
      <c r="I1091" s="197"/>
      <c r="J1091" s="192"/>
      <c r="K1091" s="192"/>
      <c r="L1091" s="198"/>
      <c r="M1091" s="199"/>
      <c r="N1091" s="200"/>
      <c r="O1091" s="200"/>
      <c r="P1091" s="200"/>
      <c r="Q1091" s="200"/>
      <c r="R1091" s="200"/>
      <c r="S1091" s="200"/>
      <c r="T1091" s="201"/>
      <c r="AT1091" s="202" t="s">
        <v>146</v>
      </c>
      <c r="AU1091" s="202" t="s">
        <v>92</v>
      </c>
      <c r="AV1091" s="13" t="s">
        <v>92</v>
      </c>
      <c r="AW1091" s="13" t="s">
        <v>42</v>
      </c>
      <c r="AX1091" s="13" t="s">
        <v>82</v>
      </c>
      <c r="AY1091" s="202" t="s">
        <v>135</v>
      </c>
    </row>
    <row r="1092" spans="2:51" s="13" customFormat="1" ht="11.25">
      <c r="B1092" s="191"/>
      <c r="C1092" s="192"/>
      <c r="D1092" s="193" t="s">
        <v>146</v>
      </c>
      <c r="E1092" s="194" t="s">
        <v>44</v>
      </c>
      <c r="F1092" s="195" t="s">
        <v>1347</v>
      </c>
      <c r="G1092" s="192"/>
      <c r="H1092" s="196">
        <v>3.07</v>
      </c>
      <c r="I1092" s="197"/>
      <c r="J1092" s="192"/>
      <c r="K1092" s="192"/>
      <c r="L1092" s="198"/>
      <c r="M1092" s="199"/>
      <c r="N1092" s="200"/>
      <c r="O1092" s="200"/>
      <c r="P1092" s="200"/>
      <c r="Q1092" s="200"/>
      <c r="R1092" s="200"/>
      <c r="S1092" s="200"/>
      <c r="T1092" s="201"/>
      <c r="AT1092" s="202" t="s">
        <v>146</v>
      </c>
      <c r="AU1092" s="202" t="s">
        <v>92</v>
      </c>
      <c r="AV1092" s="13" t="s">
        <v>92</v>
      </c>
      <c r="AW1092" s="13" t="s">
        <v>42</v>
      </c>
      <c r="AX1092" s="13" t="s">
        <v>82</v>
      </c>
      <c r="AY1092" s="202" t="s">
        <v>135</v>
      </c>
    </row>
    <row r="1093" spans="2:51" s="13" customFormat="1" ht="11.25">
      <c r="B1093" s="191"/>
      <c r="C1093" s="192"/>
      <c r="D1093" s="193" t="s">
        <v>146</v>
      </c>
      <c r="E1093" s="194" t="s">
        <v>44</v>
      </c>
      <c r="F1093" s="195" t="s">
        <v>1348</v>
      </c>
      <c r="G1093" s="192"/>
      <c r="H1093" s="196">
        <v>3.25</v>
      </c>
      <c r="I1093" s="197"/>
      <c r="J1093" s="192"/>
      <c r="K1093" s="192"/>
      <c r="L1093" s="198"/>
      <c r="M1093" s="199"/>
      <c r="N1093" s="200"/>
      <c r="O1093" s="200"/>
      <c r="P1093" s="200"/>
      <c r="Q1093" s="200"/>
      <c r="R1093" s="200"/>
      <c r="S1093" s="200"/>
      <c r="T1093" s="201"/>
      <c r="AT1093" s="202" t="s">
        <v>146</v>
      </c>
      <c r="AU1093" s="202" t="s">
        <v>92</v>
      </c>
      <c r="AV1093" s="13" t="s">
        <v>92</v>
      </c>
      <c r="AW1093" s="13" t="s">
        <v>42</v>
      </c>
      <c r="AX1093" s="13" t="s">
        <v>82</v>
      </c>
      <c r="AY1093" s="202" t="s">
        <v>135</v>
      </c>
    </row>
    <row r="1094" spans="2:51" s="13" customFormat="1" ht="11.25">
      <c r="B1094" s="191"/>
      <c r="C1094" s="192"/>
      <c r="D1094" s="193" t="s">
        <v>146</v>
      </c>
      <c r="E1094" s="194" t="s">
        <v>44</v>
      </c>
      <c r="F1094" s="195" t="s">
        <v>1349</v>
      </c>
      <c r="G1094" s="192"/>
      <c r="H1094" s="196">
        <v>3.07</v>
      </c>
      <c r="I1094" s="197"/>
      <c r="J1094" s="192"/>
      <c r="K1094" s="192"/>
      <c r="L1094" s="198"/>
      <c r="M1094" s="199"/>
      <c r="N1094" s="200"/>
      <c r="O1094" s="200"/>
      <c r="P1094" s="200"/>
      <c r="Q1094" s="200"/>
      <c r="R1094" s="200"/>
      <c r="S1094" s="200"/>
      <c r="T1094" s="201"/>
      <c r="AT1094" s="202" t="s">
        <v>146</v>
      </c>
      <c r="AU1094" s="202" t="s">
        <v>92</v>
      </c>
      <c r="AV1094" s="13" t="s">
        <v>92</v>
      </c>
      <c r="AW1094" s="13" t="s">
        <v>42</v>
      </c>
      <c r="AX1094" s="13" t="s">
        <v>82</v>
      </c>
      <c r="AY1094" s="202" t="s">
        <v>135</v>
      </c>
    </row>
    <row r="1095" spans="2:51" s="13" customFormat="1" ht="11.25">
      <c r="B1095" s="191"/>
      <c r="C1095" s="192"/>
      <c r="D1095" s="193" t="s">
        <v>146</v>
      </c>
      <c r="E1095" s="194" t="s">
        <v>44</v>
      </c>
      <c r="F1095" s="195" t="s">
        <v>1350</v>
      </c>
      <c r="G1095" s="192"/>
      <c r="H1095" s="196">
        <v>3.25</v>
      </c>
      <c r="I1095" s="197"/>
      <c r="J1095" s="192"/>
      <c r="K1095" s="192"/>
      <c r="L1095" s="198"/>
      <c r="M1095" s="199"/>
      <c r="N1095" s="200"/>
      <c r="O1095" s="200"/>
      <c r="P1095" s="200"/>
      <c r="Q1095" s="200"/>
      <c r="R1095" s="200"/>
      <c r="S1095" s="200"/>
      <c r="T1095" s="201"/>
      <c r="AT1095" s="202" t="s">
        <v>146</v>
      </c>
      <c r="AU1095" s="202" t="s">
        <v>92</v>
      </c>
      <c r="AV1095" s="13" t="s">
        <v>92</v>
      </c>
      <c r="AW1095" s="13" t="s">
        <v>42</v>
      </c>
      <c r="AX1095" s="13" t="s">
        <v>82</v>
      </c>
      <c r="AY1095" s="202" t="s">
        <v>135</v>
      </c>
    </row>
    <row r="1096" spans="2:51" s="13" customFormat="1" ht="11.25">
      <c r="B1096" s="191"/>
      <c r="C1096" s="192"/>
      <c r="D1096" s="193" t="s">
        <v>146</v>
      </c>
      <c r="E1096" s="194" t="s">
        <v>44</v>
      </c>
      <c r="F1096" s="195" t="s">
        <v>1351</v>
      </c>
      <c r="G1096" s="192"/>
      <c r="H1096" s="196">
        <v>3.07</v>
      </c>
      <c r="I1096" s="197"/>
      <c r="J1096" s="192"/>
      <c r="K1096" s="192"/>
      <c r="L1096" s="198"/>
      <c r="M1096" s="199"/>
      <c r="N1096" s="200"/>
      <c r="O1096" s="200"/>
      <c r="P1096" s="200"/>
      <c r="Q1096" s="200"/>
      <c r="R1096" s="200"/>
      <c r="S1096" s="200"/>
      <c r="T1096" s="201"/>
      <c r="AT1096" s="202" t="s">
        <v>146</v>
      </c>
      <c r="AU1096" s="202" t="s">
        <v>92</v>
      </c>
      <c r="AV1096" s="13" t="s">
        <v>92</v>
      </c>
      <c r="AW1096" s="13" t="s">
        <v>42</v>
      </c>
      <c r="AX1096" s="13" t="s">
        <v>82</v>
      </c>
      <c r="AY1096" s="202" t="s">
        <v>135</v>
      </c>
    </row>
    <row r="1097" spans="2:51" s="13" customFormat="1" ht="11.25">
      <c r="B1097" s="191"/>
      <c r="C1097" s="192"/>
      <c r="D1097" s="193" t="s">
        <v>146</v>
      </c>
      <c r="E1097" s="194" t="s">
        <v>44</v>
      </c>
      <c r="F1097" s="195" t="s">
        <v>1352</v>
      </c>
      <c r="G1097" s="192"/>
      <c r="H1097" s="196">
        <v>3.25</v>
      </c>
      <c r="I1097" s="197"/>
      <c r="J1097" s="192"/>
      <c r="K1097" s="192"/>
      <c r="L1097" s="198"/>
      <c r="M1097" s="199"/>
      <c r="N1097" s="200"/>
      <c r="O1097" s="200"/>
      <c r="P1097" s="200"/>
      <c r="Q1097" s="200"/>
      <c r="R1097" s="200"/>
      <c r="S1097" s="200"/>
      <c r="T1097" s="201"/>
      <c r="AT1097" s="202" t="s">
        <v>146</v>
      </c>
      <c r="AU1097" s="202" t="s">
        <v>92</v>
      </c>
      <c r="AV1097" s="13" t="s">
        <v>92</v>
      </c>
      <c r="AW1097" s="13" t="s">
        <v>42</v>
      </c>
      <c r="AX1097" s="13" t="s">
        <v>82</v>
      </c>
      <c r="AY1097" s="202" t="s">
        <v>135</v>
      </c>
    </row>
    <row r="1098" spans="2:51" s="13" customFormat="1" ht="11.25">
      <c r="B1098" s="191"/>
      <c r="C1098" s="192"/>
      <c r="D1098" s="193" t="s">
        <v>146</v>
      </c>
      <c r="E1098" s="194" t="s">
        <v>44</v>
      </c>
      <c r="F1098" s="195" t="s">
        <v>1353</v>
      </c>
      <c r="G1098" s="192"/>
      <c r="H1098" s="196">
        <v>3.07</v>
      </c>
      <c r="I1098" s="197"/>
      <c r="J1098" s="192"/>
      <c r="K1098" s="192"/>
      <c r="L1098" s="198"/>
      <c r="M1098" s="199"/>
      <c r="N1098" s="200"/>
      <c r="O1098" s="200"/>
      <c r="P1098" s="200"/>
      <c r="Q1098" s="200"/>
      <c r="R1098" s="200"/>
      <c r="S1098" s="200"/>
      <c r="T1098" s="201"/>
      <c r="AT1098" s="202" t="s">
        <v>146</v>
      </c>
      <c r="AU1098" s="202" t="s">
        <v>92</v>
      </c>
      <c r="AV1098" s="13" t="s">
        <v>92</v>
      </c>
      <c r="AW1098" s="13" t="s">
        <v>42</v>
      </c>
      <c r="AX1098" s="13" t="s">
        <v>82</v>
      </c>
      <c r="AY1098" s="202" t="s">
        <v>135</v>
      </c>
    </row>
    <row r="1099" spans="2:51" s="13" customFormat="1" ht="11.25">
      <c r="B1099" s="191"/>
      <c r="C1099" s="192"/>
      <c r="D1099" s="193" t="s">
        <v>146</v>
      </c>
      <c r="E1099" s="194" t="s">
        <v>44</v>
      </c>
      <c r="F1099" s="195" t="s">
        <v>1354</v>
      </c>
      <c r="G1099" s="192"/>
      <c r="H1099" s="196">
        <v>4.91</v>
      </c>
      <c r="I1099" s="197"/>
      <c r="J1099" s="192"/>
      <c r="K1099" s="192"/>
      <c r="L1099" s="198"/>
      <c r="M1099" s="199"/>
      <c r="N1099" s="200"/>
      <c r="O1099" s="200"/>
      <c r="P1099" s="200"/>
      <c r="Q1099" s="200"/>
      <c r="R1099" s="200"/>
      <c r="S1099" s="200"/>
      <c r="T1099" s="201"/>
      <c r="AT1099" s="202" t="s">
        <v>146</v>
      </c>
      <c r="AU1099" s="202" t="s">
        <v>92</v>
      </c>
      <c r="AV1099" s="13" t="s">
        <v>92</v>
      </c>
      <c r="AW1099" s="13" t="s">
        <v>42</v>
      </c>
      <c r="AX1099" s="13" t="s">
        <v>82</v>
      </c>
      <c r="AY1099" s="202" t="s">
        <v>135</v>
      </c>
    </row>
    <row r="1100" spans="2:51" s="13" customFormat="1" ht="11.25">
      <c r="B1100" s="191"/>
      <c r="C1100" s="192"/>
      <c r="D1100" s="193" t="s">
        <v>146</v>
      </c>
      <c r="E1100" s="194" t="s">
        <v>44</v>
      </c>
      <c r="F1100" s="195" t="s">
        <v>1356</v>
      </c>
      <c r="G1100" s="192"/>
      <c r="H1100" s="196">
        <v>2.2000000000000002</v>
      </c>
      <c r="I1100" s="197"/>
      <c r="J1100" s="192"/>
      <c r="K1100" s="192"/>
      <c r="L1100" s="198"/>
      <c r="M1100" s="199"/>
      <c r="N1100" s="200"/>
      <c r="O1100" s="200"/>
      <c r="P1100" s="200"/>
      <c r="Q1100" s="200"/>
      <c r="R1100" s="200"/>
      <c r="S1100" s="200"/>
      <c r="T1100" s="201"/>
      <c r="AT1100" s="202" t="s">
        <v>146</v>
      </c>
      <c r="AU1100" s="202" t="s">
        <v>92</v>
      </c>
      <c r="AV1100" s="13" t="s">
        <v>92</v>
      </c>
      <c r="AW1100" s="13" t="s">
        <v>42</v>
      </c>
      <c r="AX1100" s="13" t="s">
        <v>82</v>
      </c>
      <c r="AY1100" s="202" t="s">
        <v>135</v>
      </c>
    </row>
    <row r="1101" spans="2:51" s="13" customFormat="1" ht="11.25">
      <c r="B1101" s="191"/>
      <c r="C1101" s="192"/>
      <c r="D1101" s="193" t="s">
        <v>146</v>
      </c>
      <c r="E1101" s="194" t="s">
        <v>44</v>
      </c>
      <c r="F1101" s="195" t="s">
        <v>1357</v>
      </c>
      <c r="G1101" s="192"/>
      <c r="H1101" s="196">
        <v>5.39</v>
      </c>
      <c r="I1101" s="197"/>
      <c r="J1101" s="192"/>
      <c r="K1101" s="192"/>
      <c r="L1101" s="198"/>
      <c r="M1101" s="199"/>
      <c r="N1101" s="200"/>
      <c r="O1101" s="200"/>
      <c r="P1101" s="200"/>
      <c r="Q1101" s="200"/>
      <c r="R1101" s="200"/>
      <c r="S1101" s="200"/>
      <c r="T1101" s="201"/>
      <c r="AT1101" s="202" t="s">
        <v>146</v>
      </c>
      <c r="AU1101" s="202" t="s">
        <v>92</v>
      </c>
      <c r="AV1101" s="13" t="s">
        <v>92</v>
      </c>
      <c r="AW1101" s="13" t="s">
        <v>42</v>
      </c>
      <c r="AX1101" s="13" t="s">
        <v>82</v>
      </c>
      <c r="AY1101" s="202" t="s">
        <v>135</v>
      </c>
    </row>
    <row r="1102" spans="2:51" s="13" customFormat="1" ht="11.25">
      <c r="B1102" s="191"/>
      <c r="C1102" s="192"/>
      <c r="D1102" s="193" t="s">
        <v>146</v>
      </c>
      <c r="E1102" s="194" t="s">
        <v>44</v>
      </c>
      <c r="F1102" s="195" t="s">
        <v>1360</v>
      </c>
      <c r="G1102" s="192"/>
      <c r="H1102" s="196">
        <v>1.7</v>
      </c>
      <c r="I1102" s="197"/>
      <c r="J1102" s="192"/>
      <c r="K1102" s="192"/>
      <c r="L1102" s="198"/>
      <c r="M1102" s="199"/>
      <c r="N1102" s="200"/>
      <c r="O1102" s="200"/>
      <c r="P1102" s="200"/>
      <c r="Q1102" s="200"/>
      <c r="R1102" s="200"/>
      <c r="S1102" s="200"/>
      <c r="T1102" s="201"/>
      <c r="AT1102" s="202" t="s">
        <v>146</v>
      </c>
      <c r="AU1102" s="202" t="s">
        <v>92</v>
      </c>
      <c r="AV1102" s="13" t="s">
        <v>92</v>
      </c>
      <c r="AW1102" s="13" t="s">
        <v>42</v>
      </c>
      <c r="AX1102" s="13" t="s">
        <v>82</v>
      </c>
      <c r="AY1102" s="202" t="s">
        <v>135</v>
      </c>
    </row>
    <row r="1103" spans="2:51" s="13" customFormat="1" ht="11.25">
      <c r="B1103" s="191"/>
      <c r="C1103" s="192"/>
      <c r="D1103" s="193" t="s">
        <v>146</v>
      </c>
      <c r="E1103" s="194" t="s">
        <v>44</v>
      </c>
      <c r="F1103" s="195" t="s">
        <v>1361</v>
      </c>
      <c r="G1103" s="192"/>
      <c r="H1103" s="196">
        <v>5.64</v>
      </c>
      <c r="I1103" s="197"/>
      <c r="J1103" s="192"/>
      <c r="K1103" s="192"/>
      <c r="L1103" s="198"/>
      <c r="M1103" s="199"/>
      <c r="N1103" s="200"/>
      <c r="O1103" s="200"/>
      <c r="P1103" s="200"/>
      <c r="Q1103" s="200"/>
      <c r="R1103" s="200"/>
      <c r="S1103" s="200"/>
      <c r="T1103" s="201"/>
      <c r="AT1103" s="202" t="s">
        <v>146</v>
      </c>
      <c r="AU1103" s="202" t="s">
        <v>92</v>
      </c>
      <c r="AV1103" s="13" t="s">
        <v>92</v>
      </c>
      <c r="AW1103" s="13" t="s">
        <v>42</v>
      </c>
      <c r="AX1103" s="13" t="s">
        <v>82</v>
      </c>
      <c r="AY1103" s="202" t="s">
        <v>135</v>
      </c>
    </row>
    <row r="1104" spans="2:51" s="14" customFormat="1" ht="11.25">
      <c r="B1104" s="203"/>
      <c r="C1104" s="204"/>
      <c r="D1104" s="193" t="s">
        <v>146</v>
      </c>
      <c r="E1104" s="205" t="s">
        <v>44</v>
      </c>
      <c r="F1104" s="206" t="s">
        <v>159</v>
      </c>
      <c r="G1104" s="204"/>
      <c r="H1104" s="207">
        <v>66.14</v>
      </c>
      <c r="I1104" s="208"/>
      <c r="J1104" s="204"/>
      <c r="K1104" s="204"/>
      <c r="L1104" s="209"/>
      <c r="M1104" s="210"/>
      <c r="N1104" s="211"/>
      <c r="O1104" s="211"/>
      <c r="P1104" s="211"/>
      <c r="Q1104" s="211"/>
      <c r="R1104" s="211"/>
      <c r="S1104" s="211"/>
      <c r="T1104" s="212"/>
      <c r="AT1104" s="213" t="s">
        <v>146</v>
      </c>
      <c r="AU1104" s="213" t="s">
        <v>92</v>
      </c>
      <c r="AV1104" s="14" t="s">
        <v>142</v>
      </c>
      <c r="AW1104" s="14" t="s">
        <v>42</v>
      </c>
      <c r="AX1104" s="14" t="s">
        <v>90</v>
      </c>
      <c r="AY1104" s="213" t="s">
        <v>135</v>
      </c>
    </row>
    <row r="1105" spans="1:65" s="2" customFormat="1" ht="24.2" customHeight="1">
      <c r="A1105" s="36"/>
      <c r="B1105" s="37"/>
      <c r="C1105" s="172" t="s">
        <v>1373</v>
      </c>
      <c r="D1105" s="172" t="s">
        <v>138</v>
      </c>
      <c r="E1105" s="173" t="s">
        <v>1374</v>
      </c>
      <c r="F1105" s="174" t="s">
        <v>1375</v>
      </c>
      <c r="G1105" s="175" t="s">
        <v>168</v>
      </c>
      <c r="H1105" s="176">
        <v>111.07</v>
      </c>
      <c r="I1105" s="177"/>
      <c r="J1105" s="178">
        <f>ROUND(I1105*H1105,2)</f>
        <v>0</v>
      </c>
      <c r="K1105" s="179"/>
      <c r="L1105" s="41"/>
      <c r="M1105" s="180" t="s">
        <v>44</v>
      </c>
      <c r="N1105" s="181" t="s">
        <v>53</v>
      </c>
      <c r="O1105" s="66"/>
      <c r="P1105" s="182">
        <f>O1105*H1105</f>
        <v>0</v>
      </c>
      <c r="Q1105" s="182">
        <v>1.5E-3</v>
      </c>
      <c r="R1105" s="182">
        <f>Q1105*H1105</f>
        <v>0.166605</v>
      </c>
      <c r="S1105" s="182">
        <v>0</v>
      </c>
      <c r="T1105" s="183">
        <f>S1105*H1105</f>
        <v>0</v>
      </c>
      <c r="U1105" s="36"/>
      <c r="V1105" s="36"/>
      <c r="W1105" s="36"/>
      <c r="X1105" s="36"/>
      <c r="Y1105" s="36"/>
      <c r="Z1105" s="36"/>
      <c r="AA1105" s="36"/>
      <c r="AB1105" s="36"/>
      <c r="AC1105" s="36"/>
      <c r="AD1105" s="36"/>
      <c r="AE1105" s="36"/>
      <c r="AR1105" s="184" t="s">
        <v>346</v>
      </c>
      <c r="AT1105" s="184" t="s">
        <v>138</v>
      </c>
      <c r="AU1105" s="184" t="s">
        <v>92</v>
      </c>
      <c r="AY1105" s="18" t="s">
        <v>135</v>
      </c>
      <c r="BE1105" s="185">
        <f>IF(N1105="základní",J1105,0)</f>
        <v>0</v>
      </c>
      <c r="BF1105" s="185">
        <f>IF(N1105="snížená",J1105,0)</f>
        <v>0</v>
      </c>
      <c r="BG1105" s="185">
        <f>IF(N1105="zákl. přenesená",J1105,0)</f>
        <v>0</v>
      </c>
      <c r="BH1105" s="185">
        <f>IF(N1105="sníž. přenesená",J1105,0)</f>
        <v>0</v>
      </c>
      <c r="BI1105" s="185">
        <f>IF(N1105="nulová",J1105,0)</f>
        <v>0</v>
      </c>
      <c r="BJ1105" s="18" t="s">
        <v>90</v>
      </c>
      <c r="BK1105" s="185">
        <f>ROUND(I1105*H1105,2)</f>
        <v>0</v>
      </c>
      <c r="BL1105" s="18" t="s">
        <v>346</v>
      </c>
      <c r="BM1105" s="184" t="s">
        <v>1376</v>
      </c>
    </row>
    <row r="1106" spans="1:65" s="2" customFormat="1" ht="11.25">
      <c r="A1106" s="36"/>
      <c r="B1106" s="37"/>
      <c r="C1106" s="38"/>
      <c r="D1106" s="186" t="s">
        <v>144</v>
      </c>
      <c r="E1106" s="38"/>
      <c r="F1106" s="187" t="s">
        <v>1377</v>
      </c>
      <c r="G1106" s="38"/>
      <c r="H1106" s="38"/>
      <c r="I1106" s="188"/>
      <c r="J1106" s="38"/>
      <c r="K1106" s="38"/>
      <c r="L1106" s="41"/>
      <c r="M1106" s="189"/>
      <c r="N1106" s="190"/>
      <c r="O1106" s="66"/>
      <c r="P1106" s="66"/>
      <c r="Q1106" s="66"/>
      <c r="R1106" s="66"/>
      <c r="S1106" s="66"/>
      <c r="T1106" s="67"/>
      <c r="U1106" s="36"/>
      <c r="V1106" s="36"/>
      <c r="W1106" s="36"/>
      <c r="X1106" s="36"/>
      <c r="Y1106" s="36"/>
      <c r="Z1106" s="36"/>
      <c r="AA1106" s="36"/>
      <c r="AB1106" s="36"/>
      <c r="AC1106" s="36"/>
      <c r="AD1106" s="36"/>
      <c r="AE1106" s="36"/>
      <c r="AT1106" s="18" t="s">
        <v>144</v>
      </c>
      <c r="AU1106" s="18" t="s">
        <v>92</v>
      </c>
    </row>
    <row r="1107" spans="1:65" s="2" customFormat="1" ht="16.5" customHeight="1">
      <c r="A1107" s="36"/>
      <c r="B1107" s="37"/>
      <c r="C1107" s="172" t="s">
        <v>1378</v>
      </c>
      <c r="D1107" s="172" t="s">
        <v>138</v>
      </c>
      <c r="E1107" s="173" t="s">
        <v>1379</v>
      </c>
      <c r="F1107" s="174" t="s">
        <v>1380</v>
      </c>
      <c r="G1107" s="175" t="s">
        <v>515</v>
      </c>
      <c r="H1107" s="176">
        <v>154.465</v>
      </c>
      <c r="I1107" s="177"/>
      <c r="J1107" s="178">
        <f>ROUND(I1107*H1107,2)</f>
        <v>0</v>
      </c>
      <c r="K1107" s="179"/>
      <c r="L1107" s="41"/>
      <c r="M1107" s="180" t="s">
        <v>44</v>
      </c>
      <c r="N1107" s="181" t="s">
        <v>53</v>
      </c>
      <c r="O1107" s="66"/>
      <c r="P1107" s="182">
        <f>O1107*H1107</f>
        <v>0</v>
      </c>
      <c r="Q1107" s="182">
        <v>3.2000000000000003E-4</v>
      </c>
      <c r="R1107" s="182">
        <f>Q1107*H1107</f>
        <v>4.9428800000000002E-2</v>
      </c>
      <c r="S1107" s="182">
        <v>0</v>
      </c>
      <c r="T1107" s="183">
        <f>S1107*H1107</f>
        <v>0</v>
      </c>
      <c r="U1107" s="36"/>
      <c r="V1107" s="36"/>
      <c r="W1107" s="36"/>
      <c r="X1107" s="36"/>
      <c r="Y1107" s="36"/>
      <c r="Z1107" s="36"/>
      <c r="AA1107" s="36"/>
      <c r="AB1107" s="36"/>
      <c r="AC1107" s="36"/>
      <c r="AD1107" s="36"/>
      <c r="AE1107" s="36"/>
      <c r="AR1107" s="184" t="s">
        <v>346</v>
      </c>
      <c r="AT1107" s="184" t="s">
        <v>138</v>
      </c>
      <c r="AU1107" s="184" t="s">
        <v>92</v>
      </c>
      <c r="AY1107" s="18" t="s">
        <v>135</v>
      </c>
      <c r="BE1107" s="185">
        <f>IF(N1107="základní",J1107,0)</f>
        <v>0</v>
      </c>
      <c r="BF1107" s="185">
        <f>IF(N1107="snížená",J1107,0)</f>
        <v>0</v>
      </c>
      <c r="BG1107" s="185">
        <f>IF(N1107="zákl. přenesená",J1107,0)</f>
        <v>0</v>
      </c>
      <c r="BH1107" s="185">
        <f>IF(N1107="sníž. přenesená",J1107,0)</f>
        <v>0</v>
      </c>
      <c r="BI1107" s="185">
        <f>IF(N1107="nulová",J1107,0)</f>
        <v>0</v>
      </c>
      <c r="BJ1107" s="18" t="s">
        <v>90</v>
      </c>
      <c r="BK1107" s="185">
        <f>ROUND(I1107*H1107,2)</f>
        <v>0</v>
      </c>
      <c r="BL1107" s="18" t="s">
        <v>346</v>
      </c>
      <c r="BM1107" s="184" t="s">
        <v>1381</v>
      </c>
    </row>
    <row r="1108" spans="1:65" s="2" customFormat="1" ht="11.25">
      <c r="A1108" s="36"/>
      <c r="B1108" s="37"/>
      <c r="C1108" s="38"/>
      <c r="D1108" s="186" t="s">
        <v>144</v>
      </c>
      <c r="E1108" s="38"/>
      <c r="F1108" s="187" t="s">
        <v>1382</v>
      </c>
      <c r="G1108" s="38"/>
      <c r="H1108" s="38"/>
      <c r="I1108" s="188"/>
      <c r="J1108" s="38"/>
      <c r="K1108" s="38"/>
      <c r="L1108" s="41"/>
      <c r="M1108" s="189"/>
      <c r="N1108" s="190"/>
      <c r="O1108" s="66"/>
      <c r="P1108" s="66"/>
      <c r="Q1108" s="66"/>
      <c r="R1108" s="66"/>
      <c r="S1108" s="66"/>
      <c r="T1108" s="67"/>
      <c r="U1108" s="36"/>
      <c r="V1108" s="36"/>
      <c r="W1108" s="36"/>
      <c r="X1108" s="36"/>
      <c r="Y1108" s="36"/>
      <c r="Z1108" s="36"/>
      <c r="AA1108" s="36"/>
      <c r="AB1108" s="36"/>
      <c r="AC1108" s="36"/>
      <c r="AD1108" s="36"/>
      <c r="AE1108" s="36"/>
      <c r="AT1108" s="18" t="s">
        <v>144</v>
      </c>
      <c r="AU1108" s="18" t="s">
        <v>92</v>
      </c>
    </row>
    <row r="1109" spans="1:65" s="15" customFormat="1" ht="11.25">
      <c r="B1109" s="214"/>
      <c r="C1109" s="215"/>
      <c r="D1109" s="193" t="s">
        <v>146</v>
      </c>
      <c r="E1109" s="216" t="s">
        <v>44</v>
      </c>
      <c r="F1109" s="217" t="s">
        <v>185</v>
      </c>
      <c r="G1109" s="215"/>
      <c r="H1109" s="216" t="s">
        <v>44</v>
      </c>
      <c r="I1109" s="218"/>
      <c r="J1109" s="215"/>
      <c r="K1109" s="215"/>
      <c r="L1109" s="219"/>
      <c r="M1109" s="220"/>
      <c r="N1109" s="221"/>
      <c r="O1109" s="221"/>
      <c r="P1109" s="221"/>
      <c r="Q1109" s="221"/>
      <c r="R1109" s="221"/>
      <c r="S1109" s="221"/>
      <c r="T1109" s="222"/>
      <c r="AT1109" s="223" t="s">
        <v>146</v>
      </c>
      <c r="AU1109" s="223" t="s">
        <v>92</v>
      </c>
      <c r="AV1109" s="15" t="s">
        <v>90</v>
      </c>
      <c r="AW1109" s="15" t="s">
        <v>42</v>
      </c>
      <c r="AX1109" s="15" t="s">
        <v>82</v>
      </c>
      <c r="AY1109" s="223" t="s">
        <v>135</v>
      </c>
    </row>
    <row r="1110" spans="1:65" s="13" customFormat="1" ht="11.25">
      <c r="B1110" s="191"/>
      <c r="C1110" s="192"/>
      <c r="D1110" s="193" t="s">
        <v>146</v>
      </c>
      <c r="E1110" s="194" t="s">
        <v>44</v>
      </c>
      <c r="F1110" s="195" t="s">
        <v>1383</v>
      </c>
      <c r="G1110" s="192"/>
      <c r="H1110" s="196">
        <v>7.6669999999999998</v>
      </c>
      <c r="I1110" s="197"/>
      <c r="J1110" s="192"/>
      <c r="K1110" s="192"/>
      <c r="L1110" s="198"/>
      <c r="M1110" s="199"/>
      <c r="N1110" s="200"/>
      <c r="O1110" s="200"/>
      <c r="P1110" s="200"/>
      <c r="Q1110" s="200"/>
      <c r="R1110" s="200"/>
      <c r="S1110" s="200"/>
      <c r="T1110" s="201"/>
      <c r="AT1110" s="202" t="s">
        <v>146</v>
      </c>
      <c r="AU1110" s="202" t="s">
        <v>92</v>
      </c>
      <c r="AV1110" s="13" t="s">
        <v>92</v>
      </c>
      <c r="AW1110" s="13" t="s">
        <v>42</v>
      </c>
      <c r="AX1110" s="13" t="s">
        <v>82</v>
      </c>
      <c r="AY1110" s="202" t="s">
        <v>135</v>
      </c>
    </row>
    <row r="1111" spans="1:65" s="13" customFormat="1" ht="11.25">
      <c r="B1111" s="191"/>
      <c r="C1111" s="192"/>
      <c r="D1111" s="193" t="s">
        <v>146</v>
      </c>
      <c r="E1111" s="194" t="s">
        <v>44</v>
      </c>
      <c r="F1111" s="195" t="s">
        <v>1384</v>
      </c>
      <c r="G1111" s="192"/>
      <c r="H1111" s="196">
        <v>7.694</v>
      </c>
      <c r="I1111" s="197"/>
      <c r="J1111" s="192"/>
      <c r="K1111" s="192"/>
      <c r="L1111" s="198"/>
      <c r="M1111" s="199"/>
      <c r="N1111" s="200"/>
      <c r="O1111" s="200"/>
      <c r="P1111" s="200"/>
      <c r="Q1111" s="200"/>
      <c r="R1111" s="200"/>
      <c r="S1111" s="200"/>
      <c r="T1111" s="201"/>
      <c r="AT1111" s="202" t="s">
        <v>146</v>
      </c>
      <c r="AU1111" s="202" t="s">
        <v>92</v>
      </c>
      <c r="AV1111" s="13" t="s">
        <v>92</v>
      </c>
      <c r="AW1111" s="13" t="s">
        <v>42</v>
      </c>
      <c r="AX1111" s="13" t="s">
        <v>82</v>
      </c>
      <c r="AY1111" s="202" t="s">
        <v>135</v>
      </c>
    </row>
    <row r="1112" spans="1:65" s="13" customFormat="1" ht="11.25">
      <c r="B1112" s="191"/>
      <c r="C1112" s="192"/>
      <c r="D1112" s="193" t="s">
        <v>146</v>
      </c>
      <c r="E1112" s="194" t="s">
        <v>44</v>
      </c>
      <c r="F1112" s="195" t="s">
        <v>1385</v>
      </c>
      <c r="G1112" s="192"/>
      <c r="H1112" s="196">
        <v>7.694</v>
      </c>
      <c r="I1112" s="197"/>
      <c r="J1112" s="192"/>
      <c r="K1112" s="192"/>
      <c r="L1112" s="198"/>
      <c r="M1112" s="199"/>
      <c r="N1112" s="200"/>
      <c r="O1112" s="200"/>
      <c r="P1112" s="200"/>
      <c r="Q1112" s="200"/>
      <c r="R1112" s="200"/>
      <c r="S1112" s="200"/>
      <c r="T1112" s="201"/>
      <c r="AT1112" s="202" t="s">
        <v>146</v>
      </c>
      <c r="AU1112" s="202" t="s">
        <v>92</v>
      </c>
      <c r="AV1112" s="13" t="s">
        <v>92</v>
      </c>
      <c r="AW1112" s="13" t="s">
        <v>42</v>
      </c>
      <c r="AX1112" s="13" t="s">
        <v>82</v>
      </c>
      <c r="AY1112" s="202" t="s">
        <v>135</v>
      </c>
    </row>
    <row r="1113" spans="1:65" s="13" customFormat="1" ht="11.25">
      <c r="B1113" s="191"/>
      <c r="C1113" s="192"/>
      <c r="D1113" s="193" t="s">
        <v>146</v>
      </c>
      <c r="E1113" s="194" t="s">
        <v>44</v>
      </c>
      <c r="F1113" s="195" t="s">
        <v>1386</v>
      </c>
      <c r="G1113" s="192"/>
      <c r="H1113" s="196">
        <v>5.524</v>
      </c>
      <c r="I1113" s="197"/>
      <c r="J1113" s="192"/>
      <c r="K1113" s="192"/>
      <c r="L1113" s="198"/>
      <c r="M1113" s="199"/>
      <c r="N1113" s="200"/>
      <c r="O1113" s="200"/>
      <c r="P1113" s="200"/>
      <c r="Q1113" s="200"/>
      <c r="R1113" s="200"/>
      <c r="S1113" s="200"/>
      <c r="T1113" s="201"/>
      <c r="AT1113" s="202" t="s">
        <v>146</v>
      </c>
      <c r="AU1113" s="202" t="s">
        <v>92</v>
      </c>
      <c r="AV1113" s="13" t="s">
        <v>92</v>
      </c>
      <c r="AW1113" s="13" t="s">
        <v>42</v>
      </c>
      <c r="AX1113" s="13" t="s">
        <v>82</v>
      </c>
      <c r="AY1113" s="202" t="s">
        <v>135</v>
      </c>
    </row>
    <row r="1114" spans="1:65" s="13" customFormat="1" ht="11.25">
      <c r="B1114" s="191"/>
      <c r="C1114" s="192"/>
      <c r="D1114" s="193" t="s">
        <v>146</v>
      </c>
      <c r="E1114" s="194" t="s">
        <v>44</v>
      </c>
      <c r="F1114" s="195" t="s">
        <v>1387</v>
      </c>
      <c r="G1114" s="192"/>
      <c r="H1114" s="196">
        <v>5.524</v>
      </c>
      <c r="I1114" s="197"/>
      <c r="J1114" s="192"/>
      <c r="K1114" s="192"/>
      <c r="L1114" s="198"/>
      <c r="M1114" s="199"/>
      <c r="N1114" s="200"/>
      <c r="O1114" s="200"/>
      <c r="P1114" s="200"/>
      <c r="Q1114" s="200"/>
      <c r="R1114" s="200"/>
      <c r="S1114" s="200"/>
      <c r="T1114" s="201"/>
      <c r="AT1114" s="202" t="s">
        <v>146</v>
      </c>
      <c r="AU1114" s="202" t="s">
        <v>92</v>
      </c>
      <c r="AV1114" s="13" t="s">
        <v>92</v>
      </c>
      <c r="AW1114" s="13" t="s">
        <v>42</v>
      </c>
      <c r="AX1114" s="13" t="s">
        <v>82</v>
      </c>
      <c r="AY1114" s="202" t="s">
        <v>135</v>
      </c>
    </row>
    <row r="1115" spans="1:65" s="13" customFormat="1" ht="11.25">
      <c r="B1115" s="191"/>
      <c r="C1115" s="192"/>
      <c r="D1115" s="193" t="s">
        <v>146</v>
      </c>
      <c r="E1115" s="194" t="s">
        <v>44</v>
      </c>
      <c r="F1115" s="195" t="s">
        <v>1388</v>
      </c>
      <c r="G1115" s="192"/>
      <c r="H1115" s="196">
        <v>5.524</v>
      </c>
      <c r="I1115" s="197"/>
      <c r="J1115" s="192"/>
      <c r="K1115" s="192"/>
      <c r="L1115" s="198"/>
      <c r="M1115" s="199"/>
      <c r="N1115" s="200"/>
      <c r="O1115" s="200"/>
      <c r="P1115" s="200"/>
      <c r="Q1115" s="200"/>
      <c r="R1115" s="200"/>
      <c r="S1115" s="200"/>
      <c r="T1115" s="201"/>
      <c r="AT1115" s="202" t="s">
        <v>146</v>
      </c>
      <c r="AU1115" s="202" t="s">
        <v>92</v>
      </c>
      <c r="AV1115" s="13" t="s">
        <v>92</v>
      </c>
      <c r="AW1115" s="13" t="s">
        <v>42</v>
      </c>
      <c r="AX1115" s="13" t="s">
        <v>82</v>
      </c>
      <c r="AY1115" s="202" t="s">
        <v>135</v>
      </c>
    </row>
    <row r="1116" spans="1:65" s="13" customFormat="1" ht="11.25">
      <c r="B1116" s="191"/>
      <c r="C1116" s="192"/>
      <c r="D1116" s="193" t="s">
        <v>146</v>
      </c>
      <c r="E1116" s="194" t="s">
        <v>44</v>
      </c>
      <c r="F1116" s="195" t="s">
        <v>1389</v>
      </c>
      <c r="G1116" s="192"/>
      <c r="H1116" s="196">
        <v>5.524</v>
      </c>
      <c r="I1116" s="197"/>
      <c r="J1116" s="192"/>
      <c r="K1116" s="192"/>
      <c r="L1116" s="198"/>
      <c r="M1116" s="199"/>
      <c r="N1116" s="200"/>
      <c r="O1116" s="200"/>
      <c r="P1116" s="200"/>
      <c r="Q1116" s="200"/>
      <c r="R1116" s="200"/>
      <c r="S1116" s="200"/>
      <c r="T1116" s="201"/>
      <c r="AT1116" s="202" t="s">
        <v>146</v>
      </c>
      <c r="AU1116" s="202" t="s">
        <v>92</v>
      </c>
      <c r="AV1116" s="13" t="s">
        <v>92</v>
      </c>
      <c r="AW1116" s="13" t="s">
        <v>42</v>
      </c>
      <c r="AX1116" s="13" t="s">
        <v>82</v>
      </c>
      <c r="AY1116" s="202" t="s">
        <v>135</v>
      </c>
    </row>
    <row r="1117" spans="1:65" s="13" customFormat="1" ht="11.25">
      <c r="B1117" s="191"/>
      <c r="C1117" s="192"/>
      <c r="D1117" s="193" t="s">
        <v>146</v>
      </c>
      <c r="E1117" s="194" t="s">
        <v>44</v>
      </c>
      <c r="F1117" s="195" t="s">
        <v>1390</v>
      </c>
      <c r="G1117" s="192"/>
      <c r="H1117" s="196">
        <v>5.524</v>
      </c>
      <c r="I1117" s="197"/>
      <c r="J1117" s="192"/>
      <c r="K1117" s="192"/>
      <c r="L1117" s="198"/>
      <c r="M1117" s="199"/>
      <c r="N1117" s="200"/>
      <c r="O1117" s="200"/>
      <c r="P1117" s="200"/>
      <c r="Q1117" s="200"/>
      <c r="R1117" s="200"/>
      <c r="S1117" s="200"/>
      <c r="T1117" s="201"/>
      <c r="AT1117" s="202" t="s">
        <v>146</v>
      </c>
      <c r="AU1117" s="202" t="s">
        <v>92</v>
      </c>
      <c r="AV1117" s="13" t="s">
        <v>92</v>
      </c>
      <c r="AW1117" s="13" t="s">
        <v>42</v>
      </c>
      <c r="AX1117" s="13" t="s">
        <v>82</v>
      </c>
      <c r="AY1117" s="202" t="s">
        <v>135</v>
      </c>
    </row>
    <row r="1118" spans="1:65" s="13" customFormat="1" ht="11.25">
      <c r="B1118" s="191"/>
      <c r="C1118" s="192"/>
      <c r="D1118" s="193" t="s">
        <v>146</v>
      </c>
      <c r="E1118" s="194" t="s">
        <v>44</v>
      </c>
      <c r="F1118" s="195" t="s">
        <v>1391</v>
      </c>
      <c r="G1118" s="192"/>
      <c r="H1118" s="196">
        <v>5.524</v>
      </c>
      <c r="I1118" s="197"/>
      <c r="J1118" s="192"/>
      <c r="K1118" s="192"/>
      <c r="L1118" s="198"/>
      <c r="M1118" s="199"/>
      <c r="N1118" s="200"/>
      <c r="O1118" s="200"/>
      <c r="P1118" s="200"/>
      <c r="Q1118" s="200"/>
      <c r="R1118" s="200"/>
      <c r="S1118" s="200"/>
      <c r="T1118" s="201"/>
      <c r="AT1118" s="202" t="s">
        <v>146</v>
      </c>
      <c r="AU1118" s="202" t="s">
        <v>92</v>
      </c>
      <c r="AV1118" s="13" t="s">
        <v>92</v>
      </c>
      <c r="AW1118" s="13" t="s">
        <v>42</v>
      </c>
      <c r="AX1118" s="13" t="s">
        <v>82</v>
      </c>
      <c r="AY1118" s="202" t="s">
        <v>135</v>
      </c>
    </row>
    <row r="1119" spans="1:65" s="13" customFormat="1" ht="11.25">
      <c r="B1119" s="191"/>
      <c r="C1119" s="192"/>
      <c r="D1119" s="193" t="s">
        <v>146</v>
      </c>
      <c r="E1119" s="194" t="s">
        <v>44</v>
      </c>
      <c r="F1119" s="195" t="s">
        <v>1392</v>
      </c>
      <c r="G1119" s="192"/>
      <c r="H1119" s="196">
        <v>5.524</v>
      </c>
      <c r="I1119" s="197"/>
      <c r="J1119" s="192"/>
      <c r="K1119" s="192"/>
      <c r="L1119" s="198"/>
      <c r="M1119" s="199"/>
      <c r="N1119" s="200"/>
      <c r="O1119" s="200"/>
      <c r="P1119" s="200"/>
      <c r="Q1119" s="200"/>
      <c r="R1119" s="200"/>
      <c r="S1119" s="200"/>
      <c r="T1119" s="201"/>
      <c r="AT1119" s="202" t="s">
        <v>146</v>
      </c>
      <c r="AU1119" s="202" t="s">
        <v>92</v>
      </c>
      <c r="AV1119" s="13" t="s">
        <v>92</v>
      </c>
      <c r="AW1119" s="13" t="s">
        <v>42</v>
      </c>
      <c r="AX1119" s="13" t="s">
        <v>82</v>
      </c>
      <c r="AY1119" s="202" t="s">
        <v>135</v>
      </c>
    </row>
    <row r="1120" spans="1:65" s="13" customFormat="1" ht="11.25">
      <c r="B1120" s="191"/>
      <c r="C1120" s="192"/>
      <c r="D1120" s="193" t="s">
        <v>146</v>
      </c>
      <c r="E1120" s="194" t="s">
        <v>44</v>
      </c>
      <c r="F1120" s="195" t="s">
        <v>1393</v>
      </c>
      <c r="G1120" s="192"/>
      <c r="H1120" s="196">
        <v>5.524</v>
      </c>
      <c r="I1120" s="197"/>
      <c r="J1120" s="192"/>
      <c r="K1120" s="192"/>
      <c r="L1120" s="198"/>
      <c r="M1120" s="199"/>
      <c r="N1120" s="200"/>
      <c r="O1120" s="200"/>
      <c r="P1120" s="200"/>
      <c r="Q1120" s="200"/>
      <c r="R1120" s="200"/>
      <c r="S1120" s="200"/>
      <c r="T1120" s="201"/>
      <c r="AT1120" s="202" t="s">
        <v>146</v>
      </c>
      <c r="AU1120" s="202" t="s">
        <v>92</v>
      </c>
      <c r="AV1120" s="13" t="s">
        <v>92</v>
      </c>
      <c r="AW1120" s="13" t="s">
        <v>42</v>
      </c>
      <c r="AX1120" s="13" t="s">
        <v>82</v>
      </c>
      <c r="AY1120" s="202" t="s">
        <v>135</v>
      </c>
    </row>
    <row r="1121" spans="1:65" s="13" customFormat="1" ht="11.25">
      <c r="B1121" s="191"/>
      <c r="C1121" s="192"/>
      <c r="D1121" s="193" t="s">
        <v>146</v>
      </c>
      <c r="E1121" s="194" t="s">
        <v>44</v>
      </c>
      <c r="F1121" s="195" t="s">
        <v>1394</v>
      </c>
      <c r="G1121" s="192"/>
      <c r="H1121" s="196">
        <v>5.524</v>
      </c>
      <c r="I1121" s="197"/>
      <c r="J1121" s="192"/>
      <c r="K1121" s="192"/>
      <c r="L1121" s="198"/>
      <c r="M1121" s="199"/>
      <c r="N1121" s="200"/>
      <c r="O1121" s="200"/>
      <c r="P1121" s="200"/>
      <c r="Q1121" s="200"/>
      <c r="R1121" s="200"/>
      <c r="S1121" s="200"/>
      <c r="T1121" s="201"/>
      <c r="AT1121" s="202" t="s">
        <v>146</v>
      </c>
      <c r="AU1121" s="202" t="s">
        <v>92</v>
      </c>
      <c r="AV1121" s="13" t="s">
        <v>92</v>
      </c>
      <c r="AW1121" s="13" t="s">
        <v>42</v>
      </c>
      <c r="AX1121" s="13" t="s">
        <v>82</v>
      </c>
      <c r="AY1121" s="202" t="s">
        <v>135</v>
      </c>
    </row>
    <row r="1122" spans="1:65" s="13" customFormat="1" ht="11.25">
      <c r="B1122" s="191"/>
      <c r="C1122" s="192"/>
      <c r="D1122" s="193" t="s">
        <v>146</v>
      </c>
      <c r="E1122" s="194" t="s">
        <v>44</v>
      </c>
      <c r="F1122" s="195" t="s">
        <v>1395</v>
      </c>
      <c r="G1122" s="192"/>
      <c r="H1122" s="196">
        <v>5.524</v>
      </c>
      <c r="I1122" s="197"/>
      <c r="J1122" s="192"/>
      <c r="K1122" s="192"/>
      <c r="L1122" s="198"/>
      <c r="M1122" s="199"/>
      <c r="N1122" s="200"/>
      <c r="O1122" s="200"/>
      <c r="P1122" s="200"/>
      <c r="Q1122" s="200"/>
      <c r="R1122" s="200"/>
      <c r="S1122" s="200"/>
      <c r="T1122" s="201"/>
      <c r="AT1122" s="202" t="s">
        <v>146</v>
      </c>
      <c r="AU1122" s="202" t="s">
        <v>92</v>
      </c>
      <c r="AV1122" s="13" t="s">
        <v>92</v>
      </c>
      <c r="AW1122" s="13" t="s">
        <v>42</v>
      </c>
      <c r="AX1122" s="13" t="s">
        <v>82</v>
      </c>
      <c r="AY1122" s="202" t="s">
        <v>135</v>
      </c>
    </row>
    <row r="1123" spans="1:65" s="13" customFormat="1" ht="11.25">
      <c r="B1123" s="191"/>
      <c r="C1123" s="192"/>
      <c r="D1123" s="193" t="s">
        <v>146</v>
      </c>
      <c r="E1123" s="194" t="s">
        <v>44</v>
      </c>
      <c r="F1123" s="195" t="s">
        <v>1396</v>
      </c>
      <c r="G1123" s="192"/>
      <c r="H1123" s="196">
        <v>7.6669999999999998</v>
      </c>
      <c r="I1123" s="197"/>
      <c r="J1123" s="192"/>
      <c r="K1123" s="192"/>
      <c r="L1123" s="198"/>
      <c r="M1123" s="199"/>
      <c r="N1123" s="200"/>
      <c r="O1123" s="200"/>
      <c r="P1123" s="200"/>
      <c r="Q1123" s="200"/>
      <c r="R1123" s="200"/>
      <c r="S1123" s="200"/>
      <c r="T1123" s="201"/>
      <c r="AT1123" s="202" t="s">
        <v>146</v>
      </c>
      <c r="AU1123" s="202" t="s">
        <v>92</v>
      </c>
      <c r="AV1123" s="13" t="s">
        <v>92</v>
      </c>
      <c r="AW1123" s="13" t="s">
        <v>42</v>
      </c>
      <c r="AX1123" s="13" t="s">
        <v>82</v>
      </c>
      <c r="AY1123" s="202" t="s">
        <v>135</v>
      </c>
    </row>
    <row r="1124" spans="1:65" s="13" customFormat="1" ht="11.25">
      <c r="B1124" s="191"/>
      <c r="C1124" s="192"/>
      <c r="D1124" s="193" t="s">
        <v>146</v>
      </c>
      <c r="E1124" s="194" t="s">
        <v>44</v>
      </c>
      <c r="F1124" s="195" t="s">
        <v>1397</v>
      </c>
      <c r="G1124" s="192"/>
      <c r="H1124" s="196">
        <v>15.054</v>
      </c>
      <c r="I1124" s="197"/>
      <c r="J1124" s="192"/>
      <c r="K1124" s="192"/>
      <c r="L1124" s="198"/>
      <c r="M1124" s="199"/>
      <c r="N1124" s="200"/>
      <c r="O1124" s="200"/>
      <c r="P1124" s="200"/>
      <c r="Q1124" s="200"/>
      <c r="R1124" s="200"/>
      <c r="S1124" s="200"/>
      <c r="T1124" s="201"/>
      <c r="AT1124" s="202" t="s">
        <v>146</v>
      </c>
      <c r="AU1124" s="202" t="s">
        <v>92</v>
      </c>
      <c r="AV1124" s="13" t="s">
        <v>92</v>
      </c>
      <c r="AW1124" s="13" t="s">
        <v>42</v>
      </c>
      <c r="AX1124" s="13" t="s">
        <v>82</v>
      </c>
      <c r="AY1124" s="202" t="s">
        <v>135</v>
      </c>
    </row>
    <row r="1125" spans="1:65" s="13" customFormat="1" ht="11.25">
      <c r="B1125" s="191"/>
      <c r="C1125" s="192"/>
      <c r="D1125" s="193" t="s">
        <v>146</v>
      </c>
      <c r="E1125" s="194" t="s">
        <v>44</v>
      </c>
      <c r="F1125" s="195" t="s">
        <v>1398</v>
      </c>
      <c r="G1125" s="192"/>
      <c r="H1125" s="196">
        <v>4.2270000000000003</v>
      </c>
      <c r="I1125" s="197"/>
      <c r="J1125" s="192"/>
      <c r="K1125" s="192"/>
      <c r="L1125" s="198"/>
      <c r="M1125" s="199"/>
      <c r="N1125" s="200"/>
      <c r="O1125" s="200"/>
      <c r="P1125" s="200"/>
      <c r="Q1125" s="200"/>
      <c r="R1125" s="200"/>
      <c r="S1125" s="200"/>
      <c r="T1125" s="201"/>
      <c r="AT1125" s="202" t="s">
        <v>146</v>
      </c>
      <c r="AU1125" s="202" t="s">
        <v>92</v>
      </c>
      <c r="AV1125" s="13" t="s">
        <v>92</v>
      </c>
      <c r="AW1125" s="13" t="s">
        <v>42</v>
      </c>
      <c r="AX1125" s="13" t="s">
        <v>82</v>
      </c>
      <c r="AY1125" s="202" t="s">
        <v>135</v>
      </c>
    </row>
    <row r="1126" spans="1:65" s="13" customFormat="1" ht="11.25">
      <c r="B1126" s="191"/>
      <c r="C1126" s="192"/>
      <c r="D1126" s="193" t="s">
        <v>146</v>
      </c>
      <c r="E1126" s="194" t="s">
        <v>44</v>
      </c>
      <c r="F1126" s="195" t="s">
        <v>1399</v>
      </c>
      <c r="G1126" s="192"/>
      <c r="H1126" s="196">
        <v>2.3260000000000001</v>
      </c>
      <c r="I1126" s="197"/>
      <c r="J1126" s="192"/>
      <c r="K1126" s="192"/>
      <c r="L1126" s="198"/>
      <c r="M1126" s="199"/>
      <c r="N1126" s="200"/>
      <c r="O1126" s="200"/>
      <c r="P1126" s="200"/>
      <c r="Q1126" s="200"/>
      <c r="R1126" s="200"/>
      <c r="S1126" s="200"/>
      <c r="T1126" s="201"/>
      <c r="AT1126" s="202" t="s">
        <v>146</v>
      </c>
      <c r="AU1126" s="202" t="s">
        <v>92</v>
      </c>
      <c r="AV1126" s="13" t="s">
        <v>92</v>
      </c>
      <c r="AW1126" s="13" t="s">
        <v>42</v>
      </c>
      <c r="AX1126" s="13" t="s">
        <v>82</v>
      </c>
      <c r="AY1126" s="202" t="s">
        <v>135</v>
      </c>
    </row>
    <row r="1127" spans="1:65" s="13" customFormat="1" ht="11.25">
      <c r="B1127" s="191"/>
      <c r="C1127" s="192"/>
      <c r="D1127" s="193" t="s">
        <v>146</v>
      </c>
      <c r="E1127" s="194" t="s">
        <v>44</v>
      </c>
      <c r="F1127" s="195" t="s">
        <v>1400</v>
      </c>
      <c r="G1127" s="192"/>
      <c r="H1127" s="196">
        <v>8.5619999999999994</v>
      </c>
      <c r="I1127" s="197"/>
      <c r="J1127" s="192"/>
      <c r="K1127" s="192"/>
      <c r="L1127" s="198"/>
      <c r="M1127" s="199"/>
      <c r="N1127" s="200"/>
      <c r="O1127" s="200"/>
      <c r="P1127" s="200"/>
      <c r="Q1127" s="200"/>
      <c r="R1127" s="200"/>
      <c r="S1127" s="200"/>
      <c r="T1127" s="201"/>
      <c r="AT1127" s="202" t="s">
        <v>146</v>
      </c>
      <c r="AU1127" s="202" t="s">
        <v>92</v>
      </c>
      <c r="AV1127" s="13" t="s">
        <v>92</v>
      </c>
      <c r="AW1127" s="13" t="s">
        <v>42</v>
      </c>
      <c r="AX1127" s="13" t="s">
        <v>82</v>
      </c>
      <c r="AY1127" s="202" t="s">
        <v>135</v>
      </c>
    </row>
    <row r="1128" spans="1:65" s="13" customFormat="1" ht="11.25">
      <c r="B1128" s="191"/>
      <c r="C1128" s="192"/>
      <c r="D1128" s="193" t="s">
        <v>146</v>
      </c>
      <c r="E1128" s="194" t="s">
        <v>44</v>
      </c>
      <c r="F1128" s="195" t="s">
        <v>1401</v>
      </c>
      <c r="G1128" s="192"/>
      <c r="H1128" s="196">
        <v>15.853</v>
      </c>
      <c r="I1128" s="197"/>
      <c r="J1128" s="192"/>
      <c r="K1128" s="192"/>
      <c r="L1128" s="198"/>
      <c r="M1128" s="199"/>
      <c r="N1128" s="200"/>
      <c r="O1128" s="200"/>
      <c r="P1128" s="200"/>
      <c r="Q1128" s="200"/>
      <c r="R1128" s="200"/>
      <c r="S1128" s="200"/>
      <c r="T1128" s="201"/>
      <c r="AT1128" s="202" t="s">
        <v>146</v>
      </c>
      <c r="AU1128" s="202" t="s">
        <v>92</v>
      </c>
      <c r="AV1128" s="13" t="s">
        <v>92</v>
      </c>
      <c r="AW1128" s="13" t="s">
        <v>42</v>
      </c>
      <c r="AX1128" s="13" t="s">
        <v>82</v>
      </c>
      <c r="AY1128" s="202" t="s">
        <v>135</v>
      </c>
    </row>
    <row r="1129" spans="1:65" s="13" customFormat="1" ht="11.25">
      <c r="B1129" s="191"/>
      <c r="C1129" s="192"/>
      <c r="D1129" s="193" t="s">
        <v>146</v>
      </c>
      <c r="E1129" s="194" t="s">
        <v>44</v>
      </c>
      <c r="F1129" s="195" t="s">
        <v>1402</v>
      </c>
      <c r="G1129" s="192"/>
      <c r="H1129" s="196">
        <v>11.733000000000001</v>
      </c>
      <c r="I1129" s="197"/>
      <c r="J1129" s="192"/>
      <c r="K1129" s="192"/>
      <c r="L1129" s="198"/>
      <c r="M1129" s="199"/>
      <c r="N1129" s="200"/>
      <c r="O1129" s="200"/>
      <c r="P1129" s="200"/>
      <c r="Q1129" s="200"/>
      <c r="R1129" s="200"/>
      <c r="S1129" s="200"/>
      <c r="T1129" s="201"/>
      <c r="AT1129" s="202" t="s">
        <v>146</v>
      </c>
      <c r="AU1129" s="202" t="s">
        <v>92</v>
      </c>
      <c r="AV1129" s="13" t="s">
        <v>92</v>
      </c>
      <c r="AW1129" s="13" t="s">
        <v>42</v>
      </c>
      <c r="AX1129" s="13" t="s">
        <v>82</v>
      </c>
      <c r="AY1129" s="202" t="s">
        <v>135</v>
      </c>
    </row>
    <row r="1130" spans="1:65" s="13" customFormat="1" ht="11.25">
      <c r="B1130" s="191"/>
      <c r="C1130" s="192"/>
      <c r="D1130" s="193" t="s">
        <v>146</v>
      </c>
      <c r="E1130" s="194" t="s">
        <v>44</v>
      </c>
      <c r="F1130" s="195" t="s">
        <v>1403</v>
      </c>
      <c r="G1130" s="192"/>
      <c r="H1130" s="196">
        <v>4.4210000000000003</v>
      </c>
      <c r="I1130" s="197"/>
      <c r="J1130" s="192"/>
      <c r="K1130" s="192"/>
      <c r="L1130" s="198"/>
      <c r="M1130" s="199"/>
      <c r="N1130" s="200"/>
      <c r="O1130" s="200"/>
      <c r="P1130" s="200"/>
      <c r="Q1130" s="200"/>
      <c r="R1130" s="200"/>
      <c r="S1130" s="200"/>
      <c r="T1130" s="201"/>
      <c r="AT1130" s="202" t="s">
        <v>146</v>
      </c>
      <c r="AU1130" s="202" t="s">
        <v>92</v>
      </c>
      <c r="AV1130" s="13" t="s">
        <v>92</v>
      </c>
      <c r="AW1130" s="13" t="s">
        <v>42</v>
      </c>
      <c r="AX1130" s="13" t="s">
        <v>82</v>
      </c>
      <c r="AY1130" s="202" t="s">
        <v>135</v>
      </c>
    </row>
    <row r="1131" spans="1:65" s="13" customFormat="1" ht="11.25">
      <c r="B1131" s="191"/>
      <c r="C1131" s="192"/>
      <c r="D1131" s="193" t="s">
        <v>146</v>
      </c>
      <c r="E1131" s="194" t="s">
        <v>44</v>
      </c>
      <c r="F1131" s="195" t="s">
        <v>1404</v>
      </c>
      <c r="G1131" s="192"/>
      <c r="H1131" s="196">
        <v>6.327</v>
      </c>
      <c r="I1131" s="197"/>
      <c r="J1131" s="192"/>
      <c r="K1131" s="192"/>
      <c r="L1131" s="198"/>
      <c r="M1131" s="199"/>
      <c r="N1131" s="200"/>
      <c r="O1131" s="200"/>
      <c r="P1131" s="200"/>
      <c r="Q1131" s="200"/>
      <c r="R1131" s="200"/>
      <c r="S1131" s="200"/>
      <c r="T1131" s="201"/>
      <c r="AT1131" s="202" t="s">
        <v>146</v>
      </c>
      <c r="AU1131" s="202" t="s">
        <v>92</v>
      </c>
      <c r="AV1131" s="13" t="s">
        <v>92</v>
      </c>
      <c r="AW1131" s="13" t="s">
        <v>42</v>
      </c>
      <c r="AX1131" s="13" t="s">
        <v>82</v>
      </c>
      <c r="AY1131" s="202" t="s">
        <v>135</v>
      </c>
    </row>
    <row r="1132" spans="1:65" s="14" customFormat="1" ht="11.25">
      <c r="B1132" s="203"/>
      <c r="C1132" s="204"/>
      <c r="D1132" s="193" t="s">
        <v>146</v>
      </c>
      <c r="E1132" s="205" t="s">
        <v>44</v>
      </c>
      <c r="F1132" s="206" t="s">
        <v>159</v>
      </c>
      <c r="G1132" s="204"/>
      <c r="H1132" s="207">
        <v>154.465</v>
      </c>
      <c r="I1132" s="208"/>
      <c r="J1132" s="204"/>
      <c r="K1132" s="204"/>
      <c r="L1132" s="209"/>
      <c r="M1132" s="210"/>
      <c r="N1132" s="211"/>
      <c r="O1132" s="211"/>
      <c r="P1132" s="211"/>
      <c r="Q1132" s="211"/>
      <c r="R1132" s="211"/>
      <c r="S1132" s="211"/>
      <c r="T1132" s="212"/>
      <c r="AT1132" s="213" t="s">
        <v>146</v>
      </c>
      <c r="AU1132" s="213" t="s">
        <v>92</v>
      </c>
      <c r="AV1132" s="14" t="s">
        <v>142</v>
      </c>
      <c r="AW1132" s="14" t="s">
        <v>42</v>
      </c>
      <c r="AX1132" s="14" t="s">
        <v>90</v>
      </c>
      <c r="AY1132" s="213" t="s">
        <v>135</v>
      </c>
    </row>
    <row r="1133" spans="1:65" s="2" customFormat="1" ht="24.2" customHeight="1">
      <c r="A1133" s="36"/>
      <c r="B1133" s="37"/>
      <c r="C1133" s="172" t="s">
        <v>1405</v>
      </c>
      <c r="D1133" s="172" t="s">
        <v>138</v>
      </c>
      <c r="E1133" s="173" t="s">
        <v>1406</v>
      </c>
      <c r="F1133" s="174" t="s">
        <v>1407</v>
      </c>
      <c r="G1133" s="175" t="s">
        <v>168</v>
      </c>
      <c r="H1133" s="176">
        <v>111.07</v>
      </c>
      <c r="I1133" s="177"/>
      <c r="J1133" s="178">
        <f>ROUND(I1133*H1133,2)</f>
        <v>0</v>
      </c>
      <c r="K1133" s="179"/>
      <c r="L1133" s="41"/>
      <c r="M1133" s="180" t="s">
        <v>44</v>
      </c>
      <c r="N1133" s="181" t="s">
        <v>53</v>
      </c>
      <c r="O1133" s="66"/>
      <c r="P1133" s="182">
        <f>O1133*H1133</f>
        <v>0</v>
      </c>
      <c r="Q1133" s="182">
        <v>4.0000000000000003E-5</v>
      </c>
      <c r="R1133" s="182">
        <f>Q1133*H1133</f>
        <v>4.4428000000000002E-3</v>
      </c>
      <c r="S1133" s="182">
        <v>0</v>
      </c>
      <c r="T1133" s="183">
        <f>S1133*H1133</f>
        <v>0</v>
      </c>
      <c r="U1133" s="36"/>
      <c r="V1133" s="36"/>
      <c r="W1133" s="36"/>
      <c r="X1133" s="36"/>
      <c r="Y1133" s="36"/>
      <c r="Z1133" s="36"/>
      <c r="AA1133" s="36"/>
      <c r="AB1133" s="36"/>
      <c r="AC1133" s="36"/>
      <c r="AD1133" s="36"/>
      <c r="AE1133" s="36"/>
      <c r="AR1133" s="184" t="s">
        <v>346</v>
      </c>
      <c r="AT1133" s="184" t="s">
        <v>138</v>
      </c>
      <c r="AU1133" s="184" t="s">
        <v>92</v>
      </c>
      <c r="AY1133" s="18" t="s">
        <v>135</v>
      </c>
      <c r="BE1133" s="185">
        <f>IF(N1133="základní",J1133,0)</f>
        <v>0</v>
      </c>
      <c r="BF1133" s="185">
        <f>IF(N1133="snížená",J1133,0)</f>
        <v>0</v>
      </c>
      <c r="BG1133" s="185">
        <f>IF(N1133="zákl. přenesená",J1133,0)</f>
        <v>0</v>
      </c>
      <c r="BH1133" s="185">
        <f>IF(N1133="sníž. přenesená",J1133,0)</f>
        <v>0</v>
      </c>
      <c r="BI1133" s="185">
        <f>IF(N1133="nulová",J1133,0)</f>
        <v>0</v>
      </c>
      <c r="BJ1133" s="18" t="s">
        <v>90</v>
      </c>
      <c r="BK1133" s="185">
        <f>ROUND(I1133*H1133,2)</f>
        <v>0</v>
      </c>
      <c r="BL1133" s="18" t="s">
        <v>346</v>
      </c>
      <c r="BM1133" s="184" t="s">
        <v>1408</v>
      </c>
    </row>
    <row r="1134" spans="1:65" s="2" customFormat="1" ht="11.25">
      <c r="A1134" s="36"/>
      <c r="B1134" s="37"/>
      <c r="C1134" s="38"/>
      <c r="D1134" s="186" t="s">
        <v>144</v>
      </c>
      <c r="E1134" s="38"/>
      <c r="F1134" s="187" t="s">
        <v>1409</v>
      </c>
      <c r="G1134" s="38"/>
      <c r="H1134" s="38"/>
      <c r="I1134" s="188"/>
      <c r="J1134" s="38"/>
      <c r="K1134" s="38"/>
      <c r="L1134" s="41"/>
      <c r="M1134" s="189"/>
      <c r="N1134" s="190"/>
      <c r="O1134" s="66"/>
      <c r="P1134" s="66"/>
      <c r="Q1134" s="66"/>
      <c r="R1134" s="66"/>
      <c r="S1134" s="66"/>
      <c r="T1134" s="67"/>
      <c r="U1134" s="36"/>
      <c r="V1134" s="36"/>
      <c r="W1134" s="36"/>
      <c r="X1134" s="36"/>
      <c r="Y1134" s="36"/>
      <c r="Z1134" s="36"/>
      <c r="AA1134" s="36"/>
      <c r="AB1134" s="36"/>
      <c r="AC1134" s="36"/>
      <c r="AD1134" s="36"/>
      <c r="AE1134" s="36"/>
      <c r="AT1134" s="18" t="s">
        <v>144</v>
      </c>
      <c r="AU1134" s="18" t="s">
        <v>92</v>
      </c>
    </row>
    <row r="1135" spans="1:65" s="2" customFormat="1" ht="24.2" customHeight="1">
      <c r="A1135" s="36"/>
      <c r="B1135" s="37"/>
      <c r="C1135" s="172" t="s">
        <v>1410</v>
      </c>
      <c r="D1135" s="172" t="s">
        <v>138</v>
      </c>
      <c r="E1135" s="173" t="s">
        <v>1411</v>
      </c>
      <c r="F1135" s="174" t="s">
        <v>1412</v>
      </c>
      <c r="G1135" s="175" t="s">
        <v>371</v>
      </c>
      <c r="H1135" s="176">
        <v>4.7590000000000003</v>
      </c>
      <c r="I1135" s="177"/>
      <c r="J1135" s="178">
        <f>ROUND(I1135*H1135,2)</f>
        <v>0</v>
      </c>
      <c r="K1135" s="179"/>
      <c r="L1135" s="41"/>
      <c r="M1135" s="180" t="s">
        <v>44</v>
      </c>
      <c r="N1135" s="181" t="s">
        <v>53</v>
      </c>
      <c r="O1135" s="66"/>
      <c r="P1135" s="182">
        <f>O1135*H1135</f>
        <v>0</v>
      </c>
      <c r="Q1135" s="182">
        <v>0</v>
      </c>
      <c r="R1135" s="182">
        <f>Q1135*H1135</f>
        <v>0</v>
      </c>
      <c r="S1135" s="182">
        <v>0</v>
      </c>
      <c r="T1135" s="183">
        <f>S1135*H1135</f>
        <v>0</v>
      </c>
      <c r="U1135" s="36"/>
      <c r="V1135" s="36"/>
      <c r="W1135" s="36"/>
      <c r="X1135" s="36"/>
      <c r="Y1135" s="36"/>
      <c r="Z1135" s="36"/>
      <c r="AA1135" s="36"/>
      <c r="AB1135" s="36"/>
      <c r="AC1135" s="36"/>
      <c r="AD1135" s="36"/>
      <c r="AE1135" s="36"/>
      <c r="AR1135" s="184" t="s">
        <v>346</v>
      </c>
      <c r="AT1135" s="184" t="s">
        <v>138</v>
      </c>
      <c r="AU1135" s="184" t="s">
        <v>92</v>
      </c>
      <c r="AY1135" s="18" t="s">
        <v>135</v>
      </c>
      <c r="BE1135" s="185">
        <f>IF(N1135="základní",J1135,0)</f>
        <v>0</v>
      </c>
      <c r="BF1135" s="185">
        <f>IF(N1135="snížená",J1135,0)</f>
        <v>0</v>
      </c>
      <c r="BG1135" s="185">
        <f>IF(N1135="zákl. přenesená",J1135,0)</f>
        <v>0</v>
      </c>
      <c r="BH1135" s="185">
        <f>IF(N1135="sníž. přenesená",J1135,0)</f>
        <v>0</v>
      </c>
      <c r="BI1135" s="185">
        <f>IF(N1135="nulová",J1135,0)</f>
        <v>0</v>
      </c>
      <c r="BJ1135" s="18" t="s">
        <v>90</v>
      </c>
      <c r="BK1135" s="185">
        <f>ROUND(I1135*H1135,2)</f>
        <v>0</v>
      </c>
      <c r="BL1135" s="18" t="s">
        <v>346</v>
      </c>
      <c r="BM1135" s="184" t="s">
        <v>1413</v>
      </c>
    </row>
    <row r="1136" spans="1:65" s="2" customFormat="1" ht="11.25">
      <c r="A1136" s="36"/>
      <c r="B1136" s="37"/>
      <c r="C1136" s="38"/>
      <c r="D1136" s="186" t="s">
        <v>144</v>
      </c>
      <c r="E1136" s="38"/>
      <c r="F1136" s="187" t="s">
        <v>1414</v>
      </c>
      <c r="G1136" s="38"/>
      <c r="H1136" s="38"/>
      <c r="I1136" s="188"/>
      <c r="J1136" s="38"/>
      <c r="K1136" s="38"/>
      <c r="L1136" s="41"/>
      <c r="M1136" s="189"/>
      <c r="N1136" s="190"/>
      <c r="O1136" s="66"/>
      <c r="P1136" s="66"/>
      <c r="Q1136" s="66"/>
      <c r="R1136" s="66"/>
      <c r="S1136" s="66"/>
      <c r="T1136" s="67"/>
      <c r="U1136" s="36"/>
      <c r="V1136" s="36"/>
      <c r="W1136" s="36"/>
      <c r="X1136" s="36"/>
      <c r="Y1136" s="36"/>
      <c r="Z1136" s="36"/>
      <c r="AA1136" s="36"/>
      <c r="AB1136" s="36"/>
      <c r="AC1136" s="36"/>
      <c r="AD1136" s="36"/>
      <c r="AE1136" s="36"/>
      <c r="AT1136" s="18" t="s">
        <v>144</v>
      </c>
      <c r="AU1136" s="18" t="s">
        <v>92</v>
      </c>
    </row>
    <row r="1137" spans="1:65" s="2" customFormat="1" ht="24.2" customHeight="1">
      <c r="A1137" s="36"/>
      <c r="B1137" s="37"/>
      <c r="C1137" s="172" t="s">
        <v>1415</v>
      </c>
      <c r="D1137" s="172" t="s">
        <v>138</v>
      </c>
      <c r="E1137" s="173" t="s">
        <v>1416</v>
      </c>
      <c r="F1137" s="174" t="s">
        <v>1417</v>
      </c>
      <c r="G1137" s="175" t="s">
        <v>371</v>
      </c>
      <c r="H1137" s="176">
        <v>4.7590000000000003</v>
      </c>
      <c r="I1137" s="177"/>
      <c r="J1137" s="178">
        <f>ROUND(I1137*H1137,2)</f>
        <v>0</v>
      </c>
      <c r="K1137" s="179"/>
      <c r="L1137" s="41"/>
      <c r="M1137" s="180" t="s">
        <v>44</v>
      </c>
      <c r="N1137" s="181" t="s">
        <v>53</v>
      </c>
      <c r="O1137" s="66"/>
      <c r="P1137" s="182">
        <f>O1137*H1137</f>
        <v>0</v>
      </c>
      <c r="Q1137" s="182">
        <v>0</v>
      </c>
      <c r="R1137" s="182">
        <f>Q1137*H1137</f>
        <v>0</v>
      </c>
      <c r="S1137" s="182">
        <v>0</v>
      </c>
      <c r="T1137" s="183">
        <f>S1137*H1137</f>
        <v>0</v>
      </c>
      <c r="U1137" s="36"/>
      <c r="V1137" s="36"/>
      <c r="W1137" s="36"/>
      <c r="X1137" s="36"/>
      <c r="Y1137" s="36"/>
      <c r="Z1137" s="36"/>
      <c r="AA1137" s="36"/>
      <c r="AB1137" s="36"/>
      <c r="AC1137" s="36"/>
      <c r="AD1137" s="36"/>
      <c r="AE1137" s="36"/>
      <c r="AR1137" s="184" t="s">
        <v>346</v>
      </c>
      <c r="AT1137" s="184" t="s">
        <v>138</v>
      </c>
      <c r="AU1137" s="184" t="s">
        <v>92</v>
      </c>
      <c r="AY1137" s="18" t="s">
        <v>135</v>
      </c>
      <c r="BE1137" s="185">
        <f>IF(N1137="základní",J1137,0)</f>
        <v>0</v>
      </c>
      <c r="BF1137" s="185">
        <f>IF(N1137="snížená",J1137,0)</f>
        <v>0</v>
      </c>
      <c r="BG1137" s="185">
        <f>IF(N1137="zákl. přenesená",J1137,0)</f>
        <v>0</v>
      </c>
      <c r="BH1137" s="185">
        <f>IF(N1137="sníž. přenesená",J1137,0)</f>
        <v>0</v>
      </c>
      <c r="BI1137" s="185">
        <f>IF(N1137="nulová",J1137,0)</f>
        <v>0</v>
      </c>
      <c r="BJ1137" s="18" t="s">
        <v>90</v>
      </c>
      <c r="BK1137" s="185">
        <f>ROUND(I1137*H1137,2)</f>
        <v>0</v>
      </c>
      <c r="BL1137" s="18" t="s">
        <v>346</v>
      </c>
      <c r="BM1137" s="184" t="s">
        <v>1418</v>
      </c>
    </row>
    <row r="1138" spans="1:65" s="2" customFormat="1" ht="11.25">
      <c r="A1138" s="36"/>
      <c r="B1138" s="37"/>
      <c r="C1138" s="38"/>
      <c r="D1138" s="186" t="s">
        <v>144</v>
      </c>
      <c r="E1138" s="38"/>
      <c r="F1138" s="187" t="s">
        <v>1419</v>
      </c>
      <c r="G1138" s="38"/>
      <c r="H1138" s="38"/>
      <c r="I1138" s="188"/>
      <c r="J1138" s="38"/>
      <c r="K1138" s="38"/>
      <c r="L1138" s="41"/>
      <c r="M1138" s="189"/>
      <c r="N1138" s="190"/>
      <c r="O1138" s="66"/>
      <c r="P1138" s="66"/>
      <c r="Q1138" s="66"/>
      <c r="R1138" s="66"/>
      <c r="S1138" s="66"/>
      <c r="T1138" s="67"/>
      <c r="U1138" s="36"/>
      <c r="V1138" s="36"/>
      <c r="W1138" s="36"/>
      <c r="X1138" s="36"/>
      <c r="Y1138" s="36"/>
      <c r="Z1138" s="36"/>
      <c r="AA1138" s="36"/>
      <c r="AB1138" s="36"/>
      <c r="AC1138" s="36"/>
      <c r="AD1138" s="36"/>
      <c r="AE1138" s="36"/>
      <c r="AT1138" s="18" t="s">
        <v>144</v>
      </c>
      <c r="AU1138" s="18" t="s">
        <v>92</v>
      </c>
    </row>
    <row r="1139" spans="1:65" s="12" customFormat="1" ht="22.9" customHeight="1">
      <c r="B1139" s="156"/>
      <c r="C1139" s="157"/>
      <c r="D1139" s="158" t="s">
        <v>81</v>
      </c>
      <c r="E1139" s="170" t="s">
        <v>1420</v>
      </c>
      <c r="F1139" s="170" t="s">
        <v>1421</v>
      </c>
      <c r="G1139" s="157"/>
      <c r="H1139" s="157"/>
      <c r="I1139" s="160"/>
      <c r="J1139" s="171">
        <f>BK1139</f>
        <v>0</v>
      </c>
      <c r="K1139" s="157"/>
      <c r="L1139" s="162"/>
      <c r="M1139" s="163"/>
      <c r="N1139" s="164"/>
      <c r="O1139" s="164"/>
      <c r="P1139" s="165">
        <f>SUM(P1140:P1251)</f>
        <v>0</v>
      </c>
      <c r="Q1139" s="164"/>
      <c r="R1139" s="165">
        <f>SUM(R1140:R1251)</f>
        <v>7.6792173500000001</v>
      </c>
      <c r="S1139" s="164"/>
      <c r="T1139" s="166">
        <f>SUM(T1140:T1251)</f>
        <v>1.3295249999999998</v>
      </c>
      <c r="AR1139" s="167" t="s">
        <v>92</v>
      </c>
      <c r="AT1139" s="168" t="s">
        <v>81</v>
      </c>
      <c r="AU1139" s="168" t="s">
        <v>90</v>
      </c>
      <c r="AY1139" s="167" t="s">
        <v>135</v>
      </c>
      <c r="BK1139" s="169">
        <f>SUM(BK1140:BK1251)</f>
        <v>0</v>
      </c>
    </row>
    <row r="1140" spans="1:65" s="2" customFormat="1" ht="24.2" customHeight="1">
      <c r="A1140" s="36"/>
      <c r="B1140" s="37"/>
      <c r="C1140" s="172" t="s">
        <v>1422</v>
      </c>
      <c r="D1140" s="172" t="s">
        <v>138</v>
      </c>
      <c r="E1140" s="173" t="s">
        <v>1423</v>
      </c>
      <c r="F1140" s="174" t="s">
        <v>1424</v>
      </c>
      <c r="G1140" s="175" t="s">
        <v>168</v>
      </c>
      <c r="H1140" s="176">
        <v>622.53</v>
      </c>
      <c r="I1140" s="177"/>
      <c r="J1140" s="178">
        <f>ROUND(I1140*H1140,2)</f>
        <v>0</v>
      </c>
      <c r="K1140" s="179"/>
      <c r="L1140" s="41"/>
      <c r="M1140" s="180" t="s">
        <v>44</v>
      </c>
      <c r="N1140" s="181" t="s">
        <v>53</v>
      </c>
      <c r="O1140" s="66"/>
      <c r="P1140" s="182">
        <f>O1140*H1140</f>
        <v>0</v>
      </c>
      <c r="Q1140" s="182">
        <v>0</v>
      </c>
      <c r="R1140" s="182">
        <f>Q1140*H1140</f>
        <v>0</v>
      </c>
      <c r="S1140" s="182">
        <v>0</v>
      </c>
      <c r="T1140" s="183">
        <f>S1140*H1140</f>
        <v>0</v>
      </c>
      <c r="U1140" s="36"/>
      <c r="V1140" s="36"/>
      <c r="W1140" s="36"/>
      <c r="X1140" s="36"/>
      <c r="Y1140" s="36"/>
      <c r="Z1140" s="36"/>
      <c r="AA1140" s="36"/>
      <c r="AB1140" s="36"/>
      <c r="AC1140" s="36"/>
      <c r="AD1140" s="36"/>
      <c r="AE1140" s="36"/>
      <c r="AR1140" s="184" t="s">
        <v>346</v>
      </c>
      <c r="AT1140" s="184" t="s">
        <v>138</v>
      </c>
      <c r="AU1140" s="184" t="s">
        <v>92</v>
      </c>
      <c r="AY1140" s="18" t="s">
        <v>135</v>
      </c>
      <c r="BE1140" s="185">
        <f>IF(N1140="základní",J1140,0)</f>
        <v>0</v>
      </c>
      <c r="BF1140" s="185">
        <f>IF(N1140="snížená",J1140,0)</f>
        <v>0</v>
      </c>
      <c r="BG1140" s="185">
        <f>IF(N1140="zákl. přenesená",J1140,0)</f>
        <v>0</v>
      </c>
      <c r="BH1140" s="185">
        <f>IF(N1140="sníž. přenesená",J1140,0)</f>
        <v>0</v>
      </c>
      <c r="BI1140" s="185">
        <f>IF(N1140="nulová",J1140,0)</f>
        <v>0</v>
      </c>
      <c r="BJ1140" s="18" t="s">
        <v>90</v>
      </c>
      <c r="BK1140" s="185">
        <f>ROUND(I1140*H1140,2)</f>
        <v>0</v>
      </c>
      <c r="BL1140" s="18" t="s">
        <v>346</v>
      </c>
      <c r="BM1140" s="184" t="s">
        <v>1425</v>
      </c>
    </row>
    <row r="1141" spans="1:65" s="2" customFormat="1" ht="11.25">
      <c r="A1141" s="36"/>
      <c r="B1141" s="37"/>
      <c r="C1141" s="38"/>
      <c r="D1141" s="186" t="s">
        <v>144</v>
      </c>
      <c r="E1141" s="38"/>
      <c r="F1141" s="187" t="s">
        <v>1426</v>
      </c>
      <c r="G1141" s="38"/>
      <c r="H1141" s="38"/>
      <c r="I1141" s="188"/>
      <c r="J1141" s="38"/>
      <c r="K1141" s="38"/>
      <c r="L1141" s="41"/>
      <c r="M1141" s="189"/>
      <c r="N1141" s="190"/>
      <c r="O1141" s="66"/>
      <c r="P1141" s="66"/>
      <c r="Q1141" s="66"/>
      <c r="R1141" s="66"/>
      <c r="S1141" s="66"/>
      <c r="T1141" s="67"/>
      <c r="U1141" s="36"/>
      <c r="V1141" s="36"/>
      <c r="W1141" s="36"/>
      <c r="X1141" s="36"/>
      <c r="Y1141" s="36"/>
      <c r="Z1141" s="36"/>
      <c r="AA1141" s="36"/>
      <c r="AB1141" s="36"/>
      <c r="AC1141" s="36"/>
      <c r="AD1141" s="36"/>
      <c r="AE1141" s="36"/>
      <c r="AT1141" s="18" t="s">
        <v>144</v>
      </c>
      <c r="AU1141" s="18" t="s">
        <v>92</v>
      </c>
    </row>
    <row r="1142" spans="1:65" s="2" customFormat="1" ht="16.5" customHeight="1">
      <c r="A1142" s="36"/>
      <c r="B1142" s="37"/>
      <c r="C1142" s="172" t="s">
        <v>1427</v>
      </c>
      <c r="D1142" s="172" t="s">
        <v>138</v>
      </c>
      <c r="E1142" s="173" t="s">
        <v>1428</v>
      </c>
      <c r="F1142" s="174" t="s">
        <v>1429</v>
      </c>
      <c r="G1142" s="175" t="s">
        <v>168</v>
      </c>
      <c r="H1142" s="176">
        <v>622.53</v>
      </c>
      <c r="I1142" s="177"/>
      <c r="J1142" s="178">
        <f>ROUND(I1142*H1142,2)</f>
        <v>0</v>
      </c>
      <c r="K1142" s="179"/>
      <c r="L1142" s="41"/>
      <c r="M1142" s="180" t="s">
        <v>44</v>
      </c>
      <c r="N1142" s="181" t="s">
        <v>53</v>
      </c>
      <c r="O1142" s="66"/>
      <c r="P1142" s="182">
        <f>O1142*H1142</f>
        <v>0</v>
      </c>
      <c r="Q1142" s="182">
        <v>0</v>
      </c>
      <c r="R1142" s="182">
        <f>Q1142*H1142</f>
        <v>0</v>
      </c>
      <c r="S1142" s="182">
        <v>0</v>
      </c>
      <c r="T1142" s="183">
        <f>S1142*H1142</f>
        <v>0</v>
      </c>
      <c r="U1142" s="36"/>
      <c r="V1142" s="36"/>
      <c r="W1142" s="36"/>
      <c r="X1142" s="36"/>
      <c r="Y1142" s="36"/>
      <c r="Z1142" s="36"/>
      <c r="AA1142" s="36"/>
      <c r="AB1142" s="36"/>
      <c r="AC1142" s="36"/>
      <c r="AD1142" s="36"/>
      <c r="AE1142" s="36"/>
      <c r="AR1142" s="184" t="s">
        <v>346</v>
      </c>
      <c r="AT1142" s="184" t="s">
        <v>138</v>
      </c>
      <c r="AU1142" s="184" t="s">
        <v>92</v>
      </c>
      <c r="AY1142" s="18" t="s">
        <v>135</v>
      </c>
      <c r="BE1142" s="185">
        <f>IF(N1142="základní",J1142,0)</f>
        <v>0</v>
      </c>
      <c r="BF1142" s="185">
        <f>IF(N1142="snížená",J1142,0)</f>
        <v>0</v>
      </c>
      <c r="BG1142" s="185">
        <f>IF(N1142="zákl. přenesená",J1142,0)</f>
        <v>0</v>
      </c>
      <c r="BH1142" s="185">
        <f>IF(N1142="sníž. přenesená",J1142,0)</f>
        <v>0</v>
      </c>
      <c r="BI1142" s="185">
        <f>IF(N1142="nulová",J1142,0)</f>
        <v>0</v>
      </c>
      <c r="BJ1142" s="18" t="s">
        <v>90</v>
      </c>
      <c r="BK1142" s="185">
        <f>ROUND(I1142*H1142,2)</f>
        <v>0</v>
      </c>
      <c r="BL1142" s="18" t="s">
        <v>346</v>
      </c>
      <c r="BM1142" s="184" t="s">
        <v>1430</v>
      </c>
    </row>
    <row r="1143" spans="1:65" s="2" customFormat="1" ht="11.25">
      <c r="A1143" s="36"/>
      <c r="B1143" s="37"/>
      <c r="C1143" s="38"/>
      <c r="D1143" s="186" t="s">
        <v>144</v>
      </c>
      <c r="E1143" s="38"/>
      <c r="F1143" s="187" t="s">
        <v>1431</v>
      </c>
      <c r="G1143" s="38"/>
      <c r="H1143" s="38"/>
      <c r="I1143" s="188"/>
      <c r="J1143" s="38"/>
      <c r="K1143" s="38"/>
      <c r="L1143" s="41"/>
      <c r="M1143" s="189"/>
      <c r="N1143" s="190"/>
      <c r="O1143" s="66"/>
      <c r="P1143" s="66"/>
      <c r="Q1143" s="66"/>
      <c r="R1143" s="66"/>
      <c r="S1143" s="66"/>
      <c r="T1143" s="67"/>
      <c r="U1143" s="36"/>
      <c r="V1143" s="36"/>
      <c r="W1143" s="36"/>
      <c r="X1143" s="36"/>
      <c r="Y1143" s="36"/>
      <c r="Z1143" s="36"/>
      <c r="AA1143" s="36"/>
      <c r="AB1143" s="36"/>
      <c r="AC1143" s="36"/>
      <c r="AD1143" s="36"/>
      <c r="AE1143" s="36"/>
      <c r="AT1143" s="18" t="s">
        <v>144</v>
      </c>
      <c r="AU1143" s="18" t="s">
        <v>92</v>
      </c>
    </row>
    <row r="1144" spans="1:65" s="2" customFormat="1" ht="24.2" customHeight="1">
      <c r="A1144" s="36"/>
      <c r="B1144" s="37"/>
      <c r="C1144" s="172" t="s">
        <v>1432</v>
      </c>
      <c r="D1144" s="172" t="s">
        <v>138</v>
      </c>
      <c r="E1144" s="173" t="s">
        <v>1433</v>
      </c>
      <c r="F1144" s="174" t="s">
        <v>1434</v>
      </c>
      <c r="G1144" s="175" t="s">
        <v>168</v>
      </c>
      <c r="H1144" s="176">
        <v>622.53</v>
      </c>
      <c r="I1144" s="177"/>
      <c r="J1144" s="178">
        <f>ROUND(I1144*H1144,2)</f>
        <v>0</v>
      </c>
      <c r="K1144" s="179"/>
      <c r="L1144" s="41"/>
      <c r="M1144" s="180" t="s">
        <v>44</v>
      </c>
      <c r="N1144" s="181" t="s">
        <v>53</v>
      </c>
      <c r="O1144" s="66"/>
      <c r="P1144" s="182">
        <f>O1144*H1144</f>
        <v>0</v>
      </c>
      <c r="Q1144" s="182">
        <v>3.0000000000000001E-5</v>
      </c>
      <c r="R1144" s="182">
        <f>Q1144*H1144</f>
        <v>1.8675899999999999E-2</v>
      </c>
      <c r="S1144" s="182">
        <v>0</v>
      </c>
      <c r="T1144" s="183">
        <f>S1144*H1144</f>
        <v>0</v>
      </c>
      <c r="U1144" s="36"/>
      <c r="V1144" s="36"/>
      <c r="W1144" s="36"/>
      <c r="X1144" s="36"/>
      <c r="Y1144" s="36"/>
      <c r="Z1144" s="36"/>
      <c r="AA1144" s="36"/>
      <c r="AB1144" s="36"/>
      <c r="AC1144" s="36"/>
      <c r="AD1144" s="36"/>
      <c r="AE1144" s="36"/>
      <c r="AR1144" s="184" t="s">
        <v>346</v>
      </c>
      <c r="AT1144" s="184" t="s">
        <v>138</v>
      </c>
      <c r="AU1144" s="184" t="s">
        <v>92</v>
      </c>
      <c r="AY1144" s="18" t="s">
        <v>135</v>
      </c>
      <c r="BE1144" s="185">
        <f>IF(N1144="základní",J1144,0)</f>
        <v>0</v>
      </c>
      <c r="BF1144" s="185">
        <f>IF(N1144="snížená",J1144,0)</f>
        <v>0</v>
      </c>
      <c r="BG1144" s="185">
        <f>IF(N1144="zákl. přenesená",J1144,0)</f>
        <v>0</v>
      </c>
      <c r="BH1144" s="185">
        <f>IF(N1144="sníž. přenesená",J1144,0)</f>
        <v>0</v>
      </c>
      <c r="BI1144" s="185">
        <f>IF(N1144="nulová",J1144,0)</f>
        <v>0</v>
      </c>
      <c r="BJ1144" s="18" t="s">
        <v>90</v>
      </c>
      <c r="BK1144" s="185">
        <f>ROUND(I1144*H1144,2)</f>
        <v>0</v>
      </c>
      <c r="BL1144" s="18" t="s">
        <v>346</v>
      </c>
      <c r="BM1144" s="184" t="s">
        <v>1435</v>
      </c>
    </row>
    <row r="1145" spans="1:65" s="2" customFormat="1" ht="11.25">
      <c r="A1145" s="36"/>
      <c r="B1145" s="37"/>
      <c r="C1145" s="38"/>
      <c r="D1145" s="186" t="s">
        <v>144</v>
      </c>
      <c r="E1145" s="38"/>
      <c r="F1145" s="187" t="s">
        <v>1436</v>
      </c>
      <c r="G1145" s="38"/>
      <c r="H1145" s="38"/>
      <c r="I1145" s="188"/>
      <c r="J1145" s="38"/>
      <c r="K1145" s="38"/>
      <c r="L1145" s="41"/>
      <c r="M1145" s="189"/>
      <c r="N1145" s="190"/>
      <c r="O1145" s="66"/>
      <c r="P1145" s="66"/>
      <c r="Q1145" s="66"/>
      <c r="R1145" s="66"/>
      <c r="S1145" s="66"/>
      <c r="T1145" s="67"/>
      <c r="U1145" s="36"/>
      <c r="V1145" s="36"/>
      <c r="W1145" s="36"/>
      <c r="X1145" s="36"/>
      <c r="Y1145" s="36"/>
      <c r="Z1145" s="36"/>
      <c r="AA1145" s="36"/>
      <c r="AB1145" s="36"/>
      <c r="AC1145" s="36"/>
      <c r="AD1145" s="36"/>
      <c r="AE1145" s="36"/>
      <c r="AT1145" s="18" t="s">
        <v>144</v>
      </c>
      <c r="AU1145" s="18" t="s">
        <v>92</v>
      </c>
    </row>
    <row r="1146" spans="1:65" s="2" customFormat="1" ht="24.2" customHeight="1">
      <c r="A1146" s="36"/>
      <c r="B1146" s="37"/>
      <c r="C1146" s="172" t="s">
        <v>1437</v>
      </c>
      <c r="D1146" s="172" t="s">
        <v>138</v>
      </c>
      <c r="E1146" s="173" t="s">
        <v>1438</v>
      </c>
      <c r="F1146" s="174" t="s">
        <v>1439</v>
      </c>
      <c r="G1146" s="175" t="s">
        <v>168</v>
      </c>
      <c r="H1146" s="176">
        <v>622.53</v>
      </c>
      <c r="I1146" s="177"/>
      <c r="J1146" s="178">
        <f>ROUND(I1146*H1146,2)</f>
        <v>0</v>
      </c>
      <c r="K1146" s="179"/>
      <c r="L1146" s="41"/>
      <c r="M1146" s="180" t="s">
        <v>44</v>
      </c>
      <c r="N1146" s="181" t="s">
        <v>53</v>
      </c>
      <c r="O1146" s="66"/>
      <c r="P1146" s="182">
        <f>O1146*H1146</f>
        <v>0</v>
      </c>
      <c r="Q1146" s="182">
        <v>7.5799999999999999E-3</v>
      </c>
      <c r="R1146" s="182">
        <f>Q1146*H1146</f>
        <v>4.7187773999999996</v>
      </c>
      <c r="S1146" s="182">
        <v>0</v>
      </c>
      <c r="T1146" s="183">
        <f>S1146*H1146</f>
        <v>0</v>
      </c>
      <c r="U1146" s="36"/>
      <c r="V1146" s="36"/>
      <c r="W1146" s="36"/>
      <c r="X1146" s="36"/>
      <c r="Y1146" s="36"/>
      <c r="Z1146" s="36"/>
      <c r="AA1146" s="36"/>
      <c r="AB1146" s="36"/>
      <c r="AC1146" s="36"/>
      <c r="AD1146" s="36"/>
      <c r="AE1146" s="36"/>
      <c r="AR1146" s="184" t="s">
        <v>346</v>
      </c>
      <c r="AT1146" s="184" t="s">
        <v>138</v>
      </c>
      <c r="AU1146" s="184" t="s">
        <v>92</v>
      </c>
      <c r="AY1146" s="18" t="s">
        <v>135</v>
      </c>
      <c r="BE1146" s="185">
        <f>IF(N1146="základní",J1146,0)</f>
        <v>0</v>
      </c>
      <c r="BF1146" s="185">
        <f>IF(N1146="snížená",J1146,0)</f>
        <v>0</v>
      </c>
      <c r="BG1146" s="185">
        <f>IF(N1146="zákl. přenesená",J1146,0)</f>
        <v>0</v>
      </c>
      <c r="BH1146" s="185">
        <f>IF(N1146="sníž. přenesená",J1146,0)</f>
        <v>0</v>
      </c>
      <c r="BI1146" s="185">
        <f>IF(N1146="nulová",J1146,0)</f>
        <v>0</v>
      </c>
      <c r="BJ1146" s="18" t="s">
        <v>90</v>
      </c>
      <c r="BK1146" s="185">
        <f>ROUND(I1146*H1146,2)</f>
        <v>0</v>
      </c>
      <c r="BL1146" s="18" t="s">
        <v>346</v>
      </c>
      <c r="BM1146" s="184" t="s">
        <v>1440</v>
      </c>
    </row>
    <row r="1147" spans="1:65" s="2" customFormat="1" ht="11.25">
      <c r="A1147" s="36"/>
      <c r="B1147" s="37"/>
      <c r="C1147" s="38"/>
      <c r="D1147" s="186" t="s">
        <v>144</v>
      </c>
      <c r="E1147" s="38"/>
      <c r="F1147" s="187" t="s">
        <v>1441</v>
      </c>
      <c r="G1147" s="38"/>
      <c r="H1147" s="38"/>
      <c r="I1147" s="188"/>
      <c r="J1147" s="38"/>
      <c r="K1147" s="38"/>
      <c r="L1147" s="41"/>
      <c r="M1147" s="189"/>
      <c r="N1147" s="190"/>
      <c r="O1147" s="66"/>
      <c r="P1147" s="66"/>
      <c r="Q1147" s="66"/>
      <c r="R1147" s="66"/>
      <c r="S1147" s="66"/>
      <c r="T1147" s="67"/>
      <c r="U1147" s="36"/>
      <c r="V1147" s="36"/>
      <c r="W1147" s="36"/>
      <c r="X1147" s="36"/>
      <c r="Y1147" s="36"/>
      <c r="Z1147" s="36"/>
      <c r="AA1147" s="36"/>
      <c r="AB1147" s="36"/>
      <c r="AC1147" s="36"/>
      <c r="AD1147" s="36"/>
      <c r="AE1147" s="36"/>
      <c r="AT1147" s="18" t="s">
        <v>144</v>
      </c>
      <c r="AU1147" s="18" t="s">
        <v>92</v>
      </c>
    </row>
    <row r="1148" spans="1:65" s="2" customFormat="1" ht="24.2" customHeight="1">
      <c r="A1148" s="36"/>
      <c r="B1148" s="37"/>
      <c r="C1148" s="172" t="s">
        <v>1442</v>
      </c>
      <c r="D1148" s="172" t="s">
        <v>138</v>
      </c>
      <c r="E1148" s="173" t="s">
        <v>1443</v>
      </c>
      <c r="F1148" s="174" t="s">
        <v>1444</v>
      </c>
      <c r="G1148" s="175" t="s">
        <v>168</v>
      </c>
      <c r="H1148" s="176">
        <v>531.80999999999995</v>
      </c>
      <c r="I1148" s="177"/>
      <c r="J1148" s="178">
        <f>ROUND(I1148*H1148,2)</f>
        <v>0</v>
      </c>
      <c r="K1148" s="179"/>
      <c r="L1148" s="41"/>
      <c r="M1148" s="180" t="s">
        <v>44</v>
      </c>
      <c r="N1148" s="181" t="s">
        <v>53</v>
      </c>
      <c r="O1148" s="66"/>
      <c r="P1148" s="182">
        <f>O1148*H1148</f>
        <v>0</v>
      </c>
      <c r="Q1148" s="182">
        <v>0</v>
      </c>
      <c r="R1148" s="182">
        <f>Q1148*H1148</f>
        <v>0</v>
      </c>
      <c r="S1148" s="182">
        <v>2.5000000000000001E-3</v>
      </c>
      <c r="T1148" s="183">
        <f>S1148*H1148</f>
        <v>1.3295249999999998</v>
      </c>
      <c r="U1148" s="36"/>
      <c r="V1148" s="36"/>
      <c r="W1148" s="36"/>
      <c r="X1148" s="36"/>
      <c r="Y1148" s="36"/>
      <c r="Z1148" s="36"/>
      <c r="AA1148" s="36"/>
      <c r="AB1148" s="36"/>
      <c r="AC1148" s="36"/>
      <c r="AD1148" s="36"/>
      <c r="AE1148" s="36"/>
      <c r="AR1148" s="184" t="s">
        <v>346</v>
      </c>
      <c r="AT1148" s="184" t="s">
        <v>138</v>
      </c>
      <c r="AU1148" s="184" t="s">
        <v>92</v>
      </c>
      <c r="AY1148" s="18" t="s">
        <v>135</v>
      </c>
      <c r="BE1148" s="185">
        <f>IF(N1148="základní",J1148,0)</f>
        <v>0</v>
      </c>
      <c r="BF1148" s="185">
        <f>IF(N1148="snížená",J1148,0)</f>
        <v>0</v>
      </c>
      <c r="BG1148" s="185">
        <f>IF(N1148="zákl. přenesená",J1148,0)</f>
        <v>0</v>
      </c>
      <c r="BH1148" s="185">
        <f>IF(N1148="sníž. přenesená",J1148,0)</f>
        <v>0</v>
      </c>
      <c r="BI1148" s="185">
        <f>IF(N1148="nulová",J1148,0)</f>
        <v>0</v>
      </c>
      <c r="BJ1148" s="18" t="s">
        <v>90</v>
      </c>
      <c r="BK1148" s="185">
        <f>ROUND(I1148*H1148,2)</f>
        <v>0</v>
      </c>
      <c r="BL1148" s="18" t="s">
        <v>346</v>
      </c>
      <c r="BM1148" s="184" t="s">
        <v>1445</v>
      </c>
    </row>
    <row r="1149" spans="1:65" s="2" customFormat="1" ht="11.25">
      <c r="A1149" s="36"/>
      <c r="B1149" s="37"/>
      <c r="C1149" s="38"/>
      <c r="D1149" s="186" t="s">
        <v>144</v>
      </c>
      <c r="E1149" s="38"/>
      <c r="F1149" s="187" t="s">
        <v>1446</v>
      </c>
      <c r="G1149" s="38"/>
      <c r="H1149" s="38"/>
      <c r="I1149" s="188"/>
      <c r="J1149" s="38"/>
      <c r="K1149" s="38"/>
      <c r="L1149" s="41"/>
      <c r="M1149" s="189"/>
      <c r="N1149" s="190"/>
      <c r="O1149" s="66"/>
      <c r="P1149" s="66"/>
      <c r="Q1149" s="66"/>
      <c r="R1149" s="66"/>
      <c r="S1149" s="66"/>
      <c r="T1149" s="67"/>
      <c r="U1149" s="36"/>
      <c r="V1149" s="36"/>
      <c r="W1149" s="36"/>
      <c r="X1149" s="36"/>
      <c r="Y1149" s="36"/>
      <c r="Z1149" s="36"/>
      <c r="AA1149" s="36"/>
      <c r="AB1149" s="36"/>
      <c r="AC1149" s="36"/>
      <c r="AD1149" s="36"/>
      <c r="AE1149" s="36"/>
      <c r="AT1149" s="18" t="s">
        <v>144</v>
      </c>
      <c r="AU1149" s="18" t="s">
        <v>92</v>
      </c>
    </row>
    <row r="1150" spans="1:65" s="13" customFormat="1" ht="11.25">
      <c r="B1150" s="191"/>
      <c r="C1150" s="192"/>
      <c r="D1150" s="193" t="s">
        <v>146</v>
      </c>
      <c r="E1150" s="194" t="s">
        <v>44</v>
      </c>
      <c r="F1150" s="195" t="s">
        <v>1447</v>
      </c>
      <c r="G1150" s="192"/>
      <c r="H1150" s="196">
        <v>85.67</v>
      </c>
      <c r="I1150" s="197"/>
      <c r="J1150" s="192"/>
      <c r="K1150" s="192"/>
      <c r="L1150" s="198"/>
      <c r="M1150" s="199"/>
      <c r="N1150" s="200"/>
      <c r="O1150" s="200"/>
      <c r="P1150" s="200"/>
      <c r="Q1150" s="200"/>
      <c r="R1150" s="200"/>
      <c r="S1150" s="200"/>
      <c r="T1150" s="201"/>
      <c r="AT1150" s="202" t="s">
        <v>146</v>
      </c>
      <c r="AU1150" s="202" t="s">
        <v>92</v>
      </c>
      <c r="AV1150" s="13" t="s">
        <v>92</v>
      </c>
      <c r="AW1150" s="13" t="s">
        <v>42</v>
      </c>
      <c r="AX1150" s="13" t="s">
        <v>82</v>
      </c>
      <c r="AY1150" s="202" t="s">
        <v>135</v>
      </c>
    </row>
    <row r="1151" spans="1:65" s="13" customFormat="1" ht="11.25">
      <c r="B1151" s="191"/>
      <c r="C1151" s="192"/>
      <c r="D1151" s="193" t="s">
        <v>146</v>
      </c>
      <c r="E1151" s="194" t="s">
        <v>44</v>
      </c>
      <c r="F1151" s="195" t="s">
        <v>1448</v>
      </c>
      <c r="G1151" s="192"/>
      <c r="H1151" s="196">
        <v>34.520000000000003</v>
      </c>
      <c r="I1151" s="197"/>
      <c r="J1151" s="192"/>
      <c r="K1151" s="192"/>
      <c r="L1151" s="198"/>
      <c r="M1151" s="199"/>
      <c r="N1151" s="200"/>
      <c r="O1151" s="200"/>
      <c r="P1151" s="200"/>
      <c r="Q1151" s="200"/>
      <c r="R1151" s="200"/>
      <c r="S1151" s="200"/>
      <c r="T1151" s="201"/>
      <c r="AT1151" s="202" t="s">
        <v>146</v>
      </c>
      <c r="AU1151" s="202" t="s">
        <v>92</v>
      </c>
      <c r="AV1151" s="13" t="s">
        <v>92</v>
      </c>
      <c r="AW1151" s="13" t="s">
        <v>42</v>
      </c>
      <c r="AX1151" s="13" t="s">
        <v>82</v>
      </c>
      <c r="AY1151" s="202" t="s">
        <v>135</v>
      </c>
    </row>
    <row r="1152" spans="1:65" s="13" customFormat="1" ht="11.25">
      <c r="B1152" s="191"/>
      <c r="C1152" s="192"/>
      <c r="D1152" s="193" t="s">
        <v>146</v>
      </c>
      <c r="E1152" s="194" t="s">
        <v>44</v>
      </c>
      <c r="F1152" s="195" t="s">
        <v>1449</v>
      </c>
      <c r="G1152" s="192"/>
      <c r="H1152" s="196">
        <v>2.93</v>
      </c>
      <c r="I1152" s="197"/>
      <c r="J1152" s="192"/>
      <c r="K1152" s="192"/>
      <c r="L1152" s="198"/>
      <c r="M1152" s="199"/>
      <c r="N1152" s="200"/>
      <c r="O1152" s="200"/>
      <c r="P1152" s="200"/>
      <c r="Q1152" s="200"/>
      <c r="R1152" s="200"/>
      <c r="S1152" s="200"/>
      <c r="T1152" s="201"/>
      <c r="AT1152" s="202" t="s">
        <v>146</v>
      </c>
      <c r="AU1152" s="202" t="s">
        <v>92</v>
      </c>
      <c r="AV1152" s="13" t="s">
        <v>92</v>
      </c>
      <c r="AW1152" s="13" t="s">
        <v>42</v>
      </c>
      <c r="AX1152" s="13" t="s">
        <v>82</v>
      </c>
      <c r="AY1152" s="202" t="s">
        <v>135</v>
      </c>
    </row>
    <row r="1153" spans="2:51" s="13" customFormat="1" ht="11.25">
      <c r="B1153" s="191"/>
      <c r="C1153" s="192"/>
      <c r="D1153" s="193" t="s">
        <v>146</v>
      </c>
      <c r="E1153" s="194" t="s">
        <v>44</v>
      </c>
      <c r="F1153" s="195" t="s">
        <v>1450</v>
      </c>
      <c r="G1153" s="192"/>
      <c r="H1153" s="196">
        <v>3.18</v>
      </c>
      <c r="I1153" s="197"/>
      <c r="J1153" s="192"/>
      <c r="K1153" s="192"/>
      <c r="L1153" s="198"/>
      <c r="M1153" s="199"/>
      <c r="N1153" s="200"/>
      <c r="O1153" s="200"/>
      <c r="P1153" s="200"/>
      <c r="Q1153" s="200"/>
      <c r="R1153" s="200"/>
      <c r="S1153" s="200"/>
      <c r="T1153" s="201"/>
      <c r="AT1153" s="202" t="s">
        <v>146</v>
      </c>
      <c r="AU1153" s="202" t="s">
        <v>92</v>
      </c>
      <c r="AV1153" s="13" t="s">
        <v>92</v>
      </c>
      <c r="AW1153" s="13" t="s">
        <v>42</v>
      </c>
      <c r="AX1153" s="13" t="s">
        <v>82</v>
      </c>
      <c r="AY1153" s="202" t="s">
        <v>135</v>
      </c>
    </row>
    <row r="1154" spans="2:51" s="13" customFormat="1" ht="11.25">
      <c r="B1154" s="191"/>
      <c r="C1154" s="192"/>
      <c r="D1154" s="193" t="s">
        <v>146</v>
      </c>
      <c r="E1154" s="194" t="s">
        <v>44</v>
      </c>
      <c r="F1154" s="195" t="s">
        <v>1451</v>
      </c>
      <c r="G1154" s="192"/>
      <c r="H1154" s="196">
        <v>13.92</v>
      </c>
      <c r="I1154" s="197"/>
      <c r="J1154" s="192"/>
      <c r="K1154" s="192"/>
      <c r="L1154" s="198"/>
      <c r="M1154" s="199"/>
      <c r="N1154" s="200"/>
      <c r="O1154" s="200"/>
      <c r="P1154" s="200"/>
      <c r="Q1154" s="200"/>
      <c r="R1154" s="200"/>
      <c r="S1154" s="200"/>
      <c r="T1154" s="201"/>
      <c r="AT1154" s="202" t="s">
        <v>146</v>
      </c>
      <c r="AU1154" s="202" t="s">
        <v>92</v>
      </c>
      <c r="AV1154" s="13" t="s">
        <v>92</v>
      </c>
      <c r="AW1154" s="13" t="s">
        <v>42</v>
      </c>
      <c r="AX1154" s="13" t="s">
        <v>82</v>
      </c>
      <c r="AY1154" s="202" t="s">
        <v>135</v>
      </c>
    </row>
    <row r="1155" spans="2:51" s="13" customFormat="1" ht="11.25">
      <c r="B1155" s="191"/>
      <c r="C1155" s="192"/>
      <c r="D1155" s="193" t="s">
        <v>146</v>
      </c>
      <c r="E1155" s="194" t="s">
        <v>44</v>
      </c>
      <c r="F1155" s="195" t="s">
        <v>1452</v>
      </c>
      <c r="G1155" s="192"/>
      <c r="H1155" s="196">
        <v>14.84</v>
      </c>
      <c r="I1155" s="197"/>
      <c r="J1155" s="192"/>
      <c r="K1155" s="192"/>
      <c r="L1155" s="198"/>
      <c r="M1155" s="199"/>
      <c r="N1155" s="200"/>
      <c r="O1155" s="200"/>
      <c r="P1155" s="200"/>
      <c r="Q1155" s="200"/>
      <c r="R1155" s="200"/>
      <c r="S1155" s="200"/>
      <c r="T1155" s="201"/>
      <c r="AT1155" s="202" t="s">
        <v>146</v>
      </c>
      <c r="AU1155" s="202" t="s">
        <v>92</v>
      </c>
      <c r="AV1155" s="13" t="s">
        <v>92</v>
      </c>
      <c r="AW1155" s="13" t="s">
        <v>42</v>
      </c>
      <c r="AX1155" s="13" t="s">
        <v>82</v>
      </c>
      <c r="AY1155" s="202" t="s">
        <v>135</v>
      </c>
    </row>
    <row r="1156" spans="2:51" s="13" customFormat="1" ht="11.25">
      <c r="B1156" s="191"/>
      <c r="C1156" s="192"/>
      <c r="D1156" s="193" t="s">
        <v>146</v>
      </c>
      <c r="E1156" s="194" t="s">
        <v>44</v>
      </c>
      <c r="F1156" s="195" t="s">
        <v>1453</v>
      </c>
      <c r="G1156" s="192"/>
      <c r="H1156" s="196">
        <v>5.48</v>
      </c>
      <c r="I1156" s="197"/>
      <c r="J1156" s="192"/>
      <c r="K1156" s="192"/>
      <c r="L1156" s="198"/>
      <c r="M1156" s="199"/>
      <c r="N1156" s="200"/>
      <c r="O1156" s="200"/>
      <c r="P1156" s="200"/>
      <c r="Q1156" s="200"/>
      <c r="R1156" s="200"/>
      <c r="S1156" s="200"/>
      <c r="T1156" s="201"/>
      <c r="AT1156" s="202" t="s">
        <v>146</v>
      </c>
      <c r="AU1156" s="202" t="s">
        <v>92</v>
      </c>
      <c r="AV1156" s="13" t="s">
        <v>92</v>
      </c>
      <c r="AW1156" s="13" t="s">
        <v>42</v>
      </c>
      <c r="AX1156" s="13" t="s">
        <v>82</v>
      </c>
      <c r="AY1156" s="202" t="s">
        <v>135</v>
      </c>
    </row>
    <row r="1157" spans="2:51" s="13" customFormat="1" ht="11.25">
      <c r="B1157" s="191"/>
      <c r="C1157" s="192"/>
      <c r="D1157" s="193" t="s">
        <v>146</v>
      </c>
      <c r="E1157" s="194" t="s">
        <v>44</v>
      </c>
      <c r="F1157" s="195" t="s">
        <v>1454</v>
      </c>
      <c r="G1157" s="192"/>
      <c r="H1157" s="196">
        <v>5.48</v>
      </c>
      <c r="I1157" s="197"/>
      <c r="J1157" s="192"/>
      <c r="K1157" s="192"/>
      <c r="L1157" s="198"/>
      <c r="M1157" s="199"/>
      <c r="N1157" s="200"/>
      <c r="O1157" s="200"/>
      <c r="P1157" s="200"/>
      <c r="Q1157" s="200"/>
      <c r="R1157" s="200"/>
      <c r="S1157" s="200"/>
      <c r="T1157" s="201"/>
      <c r="AT1157" s="202" t="s">
        <v>146</v>
      </c>
      <c r="AU1157" s="202" t="s">
        <v>92</v>
      </c>
      <c r="AV1157" s="13" t="s">
        <v>92</v>
      </c>
      <c r="AW1157" s="13" t="s">
        <v>42</v>
      </c>
      <c r="AX1157" s="13" t="s">
        <v>82</v>
      </c>
      <c r="AY1157" s="202" t="s">
        <v>135</v>
      </c>
    </row>
    <row r="1158" spans="2:51" s="13" customFormat="1" ht="11.25">
      <c r="B1158" s="191"/>
      <c r="C1158" s="192"/>
      <c r="D1158" s="193" t="s">
        <v>146</v>
      </c>
      <c r="E1158" s="194" t="s">
        <v>44</v>
      </c>
      <c r="F1158" s="195" t="s">
        <v>1455</v>
      </c>
      <c r="G1158" s="192"/>
      <c r="H1158" s="196">
        <v>5.48</v>
      </c>
      <c r="I1158" s="197"/>
      <c r="J1158" s="192"/>
      <c r="K1158" s="192"/>
      <c r="L1158" s="198"/>
      <c r="M1158" s="199"/>
      <c r="N1158" s="200"/>
      <c r="O1158" s="200"/>
      <c r="P1158" s="200"/>
      <c r="Q1158" s="200"/>
      <c r="R1158" s="200"/>
      <c r="S1158" s="200"/>
      <c r="T1158" s="201"/>
      <c r="AT1158" s="202" t="s">
        <v>146</v>
      </c>
      <c r="AU1158" s="202" t="s">
        <v>92</v>
      </c>
      <c r="AV1158" s="13" t="s">
        <v>92</v>
      </c>
      <c r="AW1158" s="13" t="s">
        <v>42</v>
      </c>
      <c r="AX1158" s="13" t="s">
        <v>82</v>
      </c>
      <c r="AY1158" s="202" t="s">
        <v>135</v>
      </c>
    </row>
    <row r="1159" spans="2:51" s="13" customFormat="1" ht="11.25">
      <c r="B1159" s="191"/>
      <c r="C1159" s="192"/>
      <c r="D1159" s="193" t="s">
        <v>146</v>
      </c>
      <c r="E1159" s="194" t="s">
        <v>44</v>
      </c>
      <c r="F1159" s="195" t="s">
        <v>1456</v>
      </c>
      <c r="G1159" s="192"/>
      <c r="H1159" s="196">
        <v>5.48</v>
      </c>
      <c r="I1159" s="197"/>
      <c r="J1159" s="192"/>
      <c r="K1159" s="192"/>
      <c r="L1159" s="198"/>
      <c r="M1159" s="199"/>
      <c r="N1159" s="200"/>
      <c r="O1159" s="200"/>
      <c r="P1159" s="200"/>
      <c r="Q1159" s="200"/>
      <c r="R1159" s="200"/>
      <c r="S1159" s="200"/>
      <c r="T1159" s="201"/>
      <c r="AT1159" s="202" t="s">
        <v>146</v>
      </c>
      <c r="AU1159" s="202" t="s">
        <v>92</v>
      </c>
      <c r="AV1159" s="13" t="s">
        <v>92</v>
      </c>
      <c r="AW1159" s="13" t="s">
        <v>42</v>
      </c>
      <c r="AX1159" s="13" t="s">
        <v>82</v>
      </c>
      <c r="AY1159" s="202" t="s">
        <v>135</v>
      </c>
    </row>
    <row r="1160" spans="2:51" s="13" customFormat="1" ht="11.25">
      <c r="B1160" s="191"/>
      <c r="C1160" s="192"/>
      <c r="D1160" s="193" t="s">
        <v>146</v>
      </c>
      <c r="E1160" s="194" t="s">
        <v>44</v>
      </c>
      <c r="F1160" s="195" t="s">
        <v>1457</v>
      </c>
      <c r="G1160" s="192"/>
      <c r="H1160" s="196">
        <v>5.48</v>
      </c>
      <c r="I1160" s="197"/>
      <c r="J1160" s="192"/>
      <c r="K1160" s="192"/>
      <c r="L1160" s="198"/>
      <c r="M1160" s="199"/>
      <c r="N1160" s="200"/>
      <c r="O1160" s="200"/>
      <c r="P1160" s="200"/>
      <c r="Q1160" s="200"/>
      <c r="R1160" s="200"/>
      <c r="S1160" s="200"/>
      <c r="T1160" s="201"/>
      <c r="AT1160" s="202" t="s">
        <v>146</v>
      </c>
      <c r="AU1160" s="202" t="s">
        <v>92</v>
      </c>
      <c r="AV1160" s="13" t="s">
        <v>92</v>
      </c>
      <c r="AW1160" s="13" t="s">
        <v>42</v>
      </c>
      <c r="AX1160" s="13" t="s">
        <v>82</v>
      </c>
      <c r="AY1160" s="202" t="s">
        <v>135</v>
      </c>
    </row>
    <row r="1161" spans="2:51" s="13" customFormat="1" ht="11.25">
      <c r="B1161" s="191"/>
      <c r="C1161" s="192"/>
      <c r="D1161" s="193" t="s">
        <v>146</v>
      </c>
      <c r="E1161" s="194" t="s">
        <v>44</v>
      </c>
      <c r="F1161" s="195" t="s">
        <v>1458</v>
      </c>
      <c r="G1161" s="192"/>
      <c r="H1161" s="196">
        <v>24.13</v>
      </c>
      <c r="I1161" s="197"/>
      <c r="J1161" s="192"/>
      <c r="K1161" s="192"/>
      <c r="L1161" s="198"/>
      <c r="M1161" s="199"/>
      <c r="N1161" s="200"/>
      <c r="O1161" s="200"/>
      <c r="P1161" s="200"/>
      <c r="Q1161" s="200"/>
      <c r="R1161" s="200"/>
      <c r="S1161" s="200"/>
      <c r="T1161" s="201"/>
      <c r="AT1161" s="202" t="s">
        <v>146</v>
      </c>
      <c r="AU1161" s="202" t="s">
        <v>92</v>
      </c>
      <c r="AV1161" s="13" t="s">
        <v>92</v>
      </c>
      <c r="AW1161" s="13" t="s">
        <v>42</v>
      </c>
      <c r="AX1161" s="13" t="s">
        <v>82</v>
      </c>
      <c r="AY1161" s="202" t="s">
        <v>135</v>
      </c>
    </row>
    <row r="1162" spans="2:51" s="13" customFormat="1" ht="11.25">
      <c r="B1162" s="191"/>
      <c r="C1162" s="192"/>
      <c r="D1162" s="193" t="s">
        <v>146</v>
      </c>
      <c r="E1162" s="194" t="s">
        <v>44</v>
      </c>
      <c r="F1162" s="195" t="s">
        <v>1459</v>
      </c>
      <c r="G1162" s="192"/>
      <c r="H1162" s="196">
        <v>24.15</v>
      </c>
      <c r="I1162" s="197"/>
      <c r="J1162" s="192"/>
      <c r="K1162" s="192"/>
      <c r="L1162" s="198"/>
      <c r="M1162" s="199"/>
      <c r="N1162" s="200"/>
      <c r="O1162" s="200"/>
      <c r="P1162" s="200"/>
      <c r="Q1162" s="200"/>
      <c r="R1162" s="200"/>
      <c r="S1162" s="200"/>
      <c r="T1162" s="201"/>
      <c r="AT1162" s="202" t="s">
        <v>146</v>
      </c>
      <c r="AU1162" s="202" t="s">
        <v>92</v>
      </c>
      <c r="AV1162" s="13" t="s">
        <v>92</v>
      </c>
      <c r="AW1162" s="13" t="s">
        <v>42</v>
      </c>
      <c r="AX1162" s="13" t="s">
        <v>82</v>
      </c>
      <c r="AY1162" s="202" t="s">
        <v>135</v>
      </c>
    </row>
    <row r="1163" spans="2:51" s="13" customFormat="1" ht="11.25">
      <c r="B1163" s="191"/>
      <c r="C1163" s="192"/>
      <c r="D1163" s="193" t="s">
        <v>146</v>
      </c>
      <c r="E1163" s="194" t="s">
        <v>44</v>
      </c>
      <c r="F1163" s="195" t="s">
        <v>1460</v>
      </c>
      <c r="G1163" s="192"/>
      <c r="H1163" s="196">
        <v>24.15</v>
      </c>
      <c r="I1163" s="197"/>
      <c r="J1163" s="192"/>
      <c r="K1163" s="192"/>
      <c r="L1163" s="198"/>
      <c r="M1163" s="199"/>
      <c r="N1163" s="200"/>
      <c r="O1163" s="200"/>
      <c r="P1163" s="200"/>
      <c r="Q1163" s="200"/>
      <c r="R1163" s="200"/>
      <c r="S1163" s="200"/>
      <c r="T1163" s="201"/>
      <c r="AT1163" s="202" t="s">
        <v>146</v>
      </c>
      <c r="AU1163" s="202" t="s">
        <v>92</v>
      </c>
      <c r="AV1163" s="13" t="s">
        <v>92</v>
      </c>
      <c r="AW1163" s="13" t="s">
        <v>42</v>
      </c>
      <c r="AX1163" s="13" t="s">
        <v>82</v>
      </c>
      <c r="AY1163" s="202" t="s">
        <v>135</v>
      </c>
    </row>
    <row r="1164" spans="2:51" s="13" customFormat="1" ht="11.25">
      <c r="B1164" s="191"/>
      <c r="C1164" s="192"/>
      <c r="D1164" s="193" t="s">
        <v>146</v>
      </c>
      <c r="E1164" s="194" t="s">
        <v>44</v>
      </c>
      <c r="F1164" s="195" t="s">
        <v>1461</v>
      </c>
      <c r="G1164" s="192"/>
      <c r="H1164" s="196">
        <v>24.15</v>
      </c>
      <c r="I1164" s="197"/>
      <c r="J1164" s="192"/>
      <c r="K1164" s="192"/>
      <c r="L1164" s="198"/>
      <c r="M1164" s="199"/>
      <c r="N1164" s="200"/>
      <c r="O1164" s="200"/>
      <c r="P1164" s="200"/>
      <c r="Q1164" s="200"/>
      <c r="R1164" s="200"/>
      <c r="S1164" s="200"/>
      <c r="T1164" s="201"/>
      <c r="AT1164" s="202" t="s">
        <v>146</v>
      </c>
      <c r="AU1164" s="202" t="s">
        <v>92</v>
      </c>
      <c r="AV1164" s="13" t="s">
        <v>92</v>
      </c>
      <c r="AW1164" s="13" t="s">
        <v>42</v>
      </c>
      <c r="AX1164" s="13" t="s">
        <v>82</v>
      </c>
      <c r="AY1164" s="202" t="s">
        <v>135</v>
      </c>
    </row>
    <row r="1165" spans="2:51" s="13" customFormat="1" ht="11.25">
      <c r="B1165" s="191"/>
      <c r="C1165" s="192"/>
      <c r="D1165" s="193" t="s">
        <v>146</v>
      </c>
      <c r="E1165" s="194" t="s">
        <v>44</v>
      </c>
      <c r="F1165" s="195" t="s">
        <v>1462</v>
      </c>
      <c r="G1165" s="192"/>
      <c r="H1165" s="196">
        <v>24.15</v>
      </c>
      <c r="I1165" s="197"/>
      <c r="J1165" s="192"/>
      <c r="K1165" s="192"/>
      <c r="L1165" s="198"/>
      <c r="M1165" s="199"/>
      <c r="N1165" s="200"/>
      <c r="O1165" s="200"/>
      <c r="P1165" s="200"/>
      <c r="Q1165" s="200"/>
      <c r="R1165" s="200"/>
      <c r="S1165" s="200"/>
      <c r="T1165" s="201"/>
      <c r="AT1165" s="202" t="s">
        <v>146</v>
      </c>
      <c r="AU1165" s="202" t="s">
        <v>92</v>
      </c>
      <c r="AV1165" s="13" t="s">
        <v>92</v>
      </c>
      <c r="AW1165" s="13" t="s">
        <v>42</v>
      </c>
      <c r="AX1165" s="13" t="s">
        <v>82</v>
      </c>
      <c r="AY1165" s="202" t="s">
        <v>135</v>
      </c>
    </row>
    <row r="1166" spans="2:51" s="13" customFormat="1" ht="11.25">
      <c r="B1166" s="191"/>
      <c r="C1166" s="192"/>
      <c r="D1166" s="193" t="s">
        <v>146</v>
      </c>
      <c r="E1166" s="194" t="s">
        <v>44</v>
      </c>
      <c r="F1166" s="195" t="s">
        <v>1463</v>
      </c>
      <c r="G1166" s="192"/>
      <c r="H1166" s="196">
        <v>24.15</v>
      </c>
      <c r="I1166" s="197"/>
      <c r="J1166" s="192"/>
      <c r="K1166" s="192"/>
      <c r="L1166" s="198"/>
      <c r="M1166" s="199"/>
      <c r="N1166" s="200"/>
      <c r="O1166" s="200"/>
      <c r="P1166" s="200"/>
      <c r="Q1166" s="200"/>
      <c r="R1166" s="200"/>
      <c r="S1166" s="200"/>
      <c r="T1166" s="201"/>
      <c r="AT1166" s="202" t="s">
        <v>146</v>
      </c>
      <c r="AU1166" s="202" t="s">
        <v>92</v>
      </c>
      <c r="AV1166" s="13" t="s">
        <v>92</v>
      </c>
      <c r="AW1166" s="13" t="s">
        <v>42</v>
      </c>
      <c r="AX1166" s="13" t="s">
        <v>82</v>
      </c>
      <c r="AY1166" s="202" t="s">
        <v>135</v>
      </c>
    </row>
    <row r="1167" spans="2:51" s="13" customFormat="1" ht="11.25">
      <c r="B1167" s="191"/>
      <c r="C1167" s="192"/>
      <c r="D1167" s="193" t="s">
        <v>146</v>
      </c>
      <c r="E1167" s="194" t="s">
        <v>44</v>
      </c>
      <c r="F1167" s="195" t="s">
        <v>1464</v>
      </c>
      <c r="G1167" s="192"/>
      <c r="H1167" s="196">
        <v>24.15</v>
      </c>
      <c r="I1167" s="197"/>
      <c r="J1167" s="192"/>
      <c r="K1167" s="192"/>
      <c r="L1167" s="198"/>
      <c r="M1167" s="199"/>
      <c r="N1167" s="200"/>
      <c r="O1167" s="200"/>
      <c r="P1167" s="200"/>
      <c r="Q1167" s="200"/>
      <c r="R1167" s="200"/>
      <c r="S1167" s="200"/>
      <c r="T1167" s="201"/>
      <c r="AT1167" s="202" t="s">
        <v>146</v>
      </c>
      <c r="AU1167" s="202" t="s">
        <v>92</v>
      </c>
      <c r="AV1167" s="13" t="s">
        <v>92</v>
      </c>
      <c r="AW1167" s="13" t="s">
        <v>42</v>
      </c>
      <c r="AX1167" s="13" t="s">
        <v>82</v>
      </c>
      <c r="AY1167" s="202" t="s">
        <v>135</v>
      </c>
    </row>
    <row r="1168" spans="2:51" s="13" customFormat="1" ht="11.25">
      <c r="B1168" s="191"/>
      <c r="C1168" s="192"/>
      <c r="D1168" s="193" t="s">
        <v>146</v>
      </c>
      <c r="E1168" s="194" t="s">
        <v>44</v>
      </c>
      <c r="F1168" s="195" t="s">
        <v>1465</v>
      </c>
      <c r="G1168" s="192"/>
      <c r="H1168" s="196">
        <v>24.15</v>
      </c>
      <c r="I1168" s="197"/>
      <c r="J1168" s="192"/>
      <c r="K1168" s="192"/>
      <c r="L1168" s="198"/>
      <c r="M1168" s="199"/>
      <c r="N1168" s="200"/>
      <c r="O1168" s="200"/>
      <c r="P1168" s="200"/>
      <c r="Q1168" s="200"/>
      <c r="R1168" s="200"/>
      <c r="S1168" s="200"/>
      <c r="T1168" s="201"/>
      <c r="AT1168" s="202" t="s">
        <v>146</v>
      </c>
      <c r="AU1168" s="202" t="s">
        <v>92</v>
      </c>
      <c r="AV1168" s="13" t="s">
        <v>92</v>
      </c>
      <c r="AW1168" s="13" t="s">
        <v>42</v>
      </c>
      <c r="AX1168" s="13" t="s">
        <v>82</v>
      </c>
      <c r="AY1168" s="202" t="s">
        <v>135</v>
      </c>
    </row>
    <row r="1169" spans="1:65" s="13" customFormat="1" ht="11.25">
      <c r="B1169" s="191"/>
      <c r="C1169" s="192"/>
      <c r="D1169" s="193" t="s">
        <v>146</v>
      </c>
      <c r="E1169" s="194" t="s">
        <v>44</v>
      </c>
      <c r="F1169" s="195" t="s">
        <v>1466</v>
      </c>
      <c r="G1169" s="192"/>
      <c r="H1169" s="196">
        <v>24.15</v>
      </c>
      <c r="I1169" s="197"/>
      <c r="J1169" s="192"/>
      <c r="K1169" s="192"/>
      <c r="L1169" s="198"/>
      <c r="M1169" s="199"/>
      <c r="N1169" s="200"/>
      <c r="O1169" s="200"/>
      <c r="P1169" s="200"/>
      <c r="Q1169" s="200"/>
      <c r="R1169" s="200"/>
      <c r="S1169" s="200"/>
      <c r="T1169" s="201"/>
      <c r="AT1169" s="202" t="s">
        <v>146</v>
      </c>
      <c r="AU1169" s="202" t="s">
        <v>92</v>
      </c>
      <c r="AV1169" s="13" t="s">
        <v>92</v>
      </c>
      <c r="AW1169" s="13" t="s">
        <v>42</v>
      </c>
      <c r="AX1169" s="13" t="s">
        <v>82</v>
      </c>
      <c r="AY1169" s="202" t="s">
        <v>135</v>
      </c>
    </row>
    <row r="1170" spans="1:65" s="13" customFormat="1" ht="11.25">
      <c r="B1170" s="191"/>
      <c r="C1170" s="192"/>
      <c r="D1170" s="193" t="s">
        <v>146</v>
      </c>
      <c r="E1170" s="194" t="s">
        <v>44</v>
      </c>
      <c r="F1170" s="195" t="s">
        <v>1467</v>
      </c>
      <c r="G1170" s="192"/>
      <c r="H1170" s="196">
        <v>23.06</v>
      </c>
      <c r="I1170" s="197"/>
      <c r="J1170" s="192"/>
      <c r="K1170" s="192"/>
      <c r="L1170" s="198"/>
      <c r="M1170" s="199"/>
      <c r="N1170" s="200"/>
      <c r="O1170" s="200"/>
      <c r="P1170" s="200"/>
      <c r="Q1170" s="200"/>
      <c r="R1170" s="200"/>
      <c r="S1170" s="200"/>
      <c r="T1170" s="201"/>
      <c r="AT1170" s="202" t="s">
        <v>146</v>
      </c>
      <c r="AU1170" s="202" t="s">
        <v>92</v>
      </c>
      <c r="AV1170" s="13" t="s">
        <v>92</v>
      </c>
      <c r="AW1170" s="13" t="s">
        <v>42</v>
      </c>
      <c r="AX1170" s="13" t="s">
        <v>82</v>
      </c>
      <c r="AY1170" s="202" t="s">
        <v>135</v>
      </c>
    </row>
    <row r="1171" spans="1:65" s="13" customFormat="1" ht="11.25">
      <c r="B1171" s="191"/>
      <c r="C1171" s="192"/>
      <c r="D1171" s="193" t="s">
        <v>146</v>
      </c>
      <c r="E1171" s="194" t="s">
        <v>44</v>
      </c>
      <c r="F1171" s="195" t="s">
        <v>1468</v>
      </c>
      <c r="G1171" s="192"/>
      <c r="H1171" s="196">
        <v>34.26</v>
      </c>
      <c r="I1171" s="197"/>
      <c r="J1171" s="192"/>
      <c r="K1171" s="192"/>
      <c r="L1171" s="198"/>
      <c r="M1171" s="199"/>
      <c r="N1171" s="200"/>
      <c r="O1171" s="200"/>
      <c r="P1171" s="200"/>
      <c r="Q1171" s="200"/>
      <c r="R1171" s="200"/>
      <c r="S1171" s="200"/>
      <c r="T1171" s="201"/>
      <c r="AT1171" s="202" t="s">
        <v>146</v>
      </c>
      <c r="AU1171" s="202" t="s">
        <v>92</v>
      </c>
      <c r="AV1171" s="13" t="s">
        <v>92</v>
      </c>
      <c r="AW1171" s="13" t="s">
        <v>42</v>
      </c>
      <c r="AX1171" s="13" t="s">
        <v>82</v>
      </c>
      <c r="AY1171" s="202" t="s">
        <v>135</v>
      </c>
    </row>
    <row r="1172" spans="1:65" s="13" customFormat="1" ht="11.25">
      <c r="B1172" s="191"/>
      <c r="C1172" s="192"/>
      <c r="D1172" s="193" t="s">
        <v>146</v>
      </c>
      <c r="E1172" s="194" t="s">
        <v>44</v>
      </c>
      <c r="F1172" s="195" t="s">
        <v>1469</v>
      </c>
      <c r="G1172" s="192"/>
      <c r="H1172" s="196">
        <v>23.36</v>
      </c>
      <c r="I1172" s="197"/>
      <c r="J1172" s="192"/>
      <c r="K1172" s="192"/>
      <c r="L1172" s="198"/>
      <c r="M1172" s="199"/>
      <c r="N1172" s="200"/>
      <c r="O1172" s="200"/>
      <c r="P1172" s="200"/>
      <c r="Q1172" s="200"/>
      <c r="R1172" s="200"/>
      <c r="S1172" s="200"/>
      <c r="T1172" s="201"/>
      <c r="AT1172" s="202" t="s">
        <v>146</v>
      </c>
      <c r="AU1172" s="202" t="s">
        <v>92</v>
      </c>
      <c r="AV1172" s="13" t="s">
        <v>92</v>
      </c>
      <c r="AW1172" s="13" t="s">
        <v>42</v>
      </c>
      <c r="AX1172" s="13" t="s">
        <v>82</v>
      </c>
      <c r="AY1172" s="202" t="s">
        <v>135</v>
      </c>
    </row>
    <row r="1173" spans="1:65" s="13" customFormat="1" ht="11.25">
      <c r="B1173" s="191"/>
      <c r="C1173" s="192"/>
      <c r="D1173" s="193" t="s">
        <v>146</v>
      </c>
      <c r="E1173" s="194" t="s">
        <v>44</v>
      </c>
      <c r="F1173" s="195" t="s">
        <v>1470</v>
      </c>
      <c r="G1173" s="192"/>
      <c r="H1173" s="196">
        <v>25.28</v>
      </c>
      <c r="I1173" s="197"/>
      <c r="J1173" s="192"/>
      <c r="K1173" s="192"/>
      <c r="L1173" s="198"/>
      <c r="M1173" s="199"/>
      <c r="N1173" s="200"/>
      <c r="O1173" s="200"/>
      <c r="P1173" s="200"/>
      <c r="Q1173" s="200"/>
      <c r="R1173" s="200"/>
      <c r="S1173" s="200"/>
      <c r="T1173" s="201"/>
      <c r="AT1173" s="202" t="s">
        <v>146</v>
      </c>
      <c r="AU1173" s="202" t="s">
        <v>92</v>
      </c>
      <c r="AV1173" s="13" t="s">
        <v>92</v>
      </c>
      <c r="AW1173" s="13" t="s">
        <v>42</v>
      </c>
      <c r="AX1173" s="13" t="s">
        <v>82</v>
      </c>
      <c r="AY1173" s="202" t="s">
        <v>135</v>
      </c>
    </row>
    <row r="1174" spans="1:65" s="13" customFormat="1" ht="11.25">
      <c r="B1174" s="191"/>
      <c r="C1174" s="192"/>
      <c r="D1174" s="193" t="s">
        <v>146</v>
      </c>
      <c r="E1174" s="194" t="s">
        <v>44</v>
      </c>
      <c r="F1174" s="195" t="s">
        <v>1471</v>
      </c>
      <c r="G1174" s="192"/>
      <c r="H1174" s="196">
        <v>26.06</v>
      </c>
      <c r="I1174" s="197"/>
      <c r="J1174" s="192"/>
      <c r="K1174" s="192"/>
      <c r="L1174" s="198"/>
      <c r="M1174" s="199"/>
      <c r="N1174" s="200"/>
      <c r="O1174" s="200"/>
      <c r="P1174" s="200"/>
      <c r="Q1174" s="200"/>
      <c r="R1174" s="200"/>
      <c r="S1174" s="200"/>
      <c r="T1174" s="201"/>
      <c r="AT1174" s="202" t="s">
        <v>146</v>
      </c>
      <c r="AU1174" s="202" t="s">
        <v>92</v>
      </c>
      <c r="AV1174" s="13" t="s">
        <v>92</v>
      </c>
      <c r="AW1174" s="13" t="s">
        <v>42</v>
      </c>
      <c r="AX1174" s="13" t="s">
        <v>82</v>
      </c>
      <c r="AY1174" s="202" t="s">
        <v>135</v>
      </c>
    </row>
    <row r="1175" spans="1:65" s="14" customFormat="1" ht="11.25">
      <c r="B1175" s="203"/>
      <c r="C1175" s="204"/>
      <c r="D1175" s="193" t="s">
        <v>146</v>
      </c>
      <c r="E1175" s="205" t="s">
        <v>44</v>
      </c>
      <c r="F1175" s="206" t="s">
        <v>159</v>
      </c>
      <c r="G1175" s="204"/>
      <c r="H1175" s="207">
        <v>531.80999999999995</v>
      </c>
      <c r="I1175" s="208"/>
      <c r="J1175" s="204"/>
      <c r="K1175" s="204"/>
      <c r="L1175" s="209"/>
      <c r="M1175" s="210"/>
      <c r="N1175" s="211"/>
      <c r="O1175" s="211"/>
      <c r="P1175" s="211"/>
      <c r="Q1175" s="211"/>
      <c r="R1175" s="211"/>
      <c r="S1175" s="211"/>
      <c r="T1175" s="212"/>
      <c r="AT1175" s="213" t="s">
        <v>146</v>
      </c>
      <c r="AU1175" s="213" t="s">
        <v>92</v>
      </c>
      <c r="AV1175" s="14" t="s">
        <v>142</v>
      </c>
      <c r="AW1175" s="14" t="s">
        <v>42</v>
      </c>
      <c r="AX1175" s="14" t="s">
        <v>90</v>
      </c>
      <c r="AY1175" s="213" t="s">
        <v>135</v>
      </c>
    </row>
    <row r="1176" spans="1:65" s="2" customFormat="1" ht="16.5" customHeight="1">
      <c r="A1176" s="36"/>
      <c r="B1176" s="37"/>
      <c r="C1176" s="172" t="s">
        <v>1472</v>
      </c>
      <c r="D1176" s="172" t="s">
        <v>138</v>
      </c>
      <c r="E1176" s="173" t="s">
        <v>1473</v>
      </c>
      <c r="F1176" s="174" t="s">
        <v>1474</v>
      </c>
      <c r="G1176" s="175" t="s">
        <v>168</v>
      </c>
      <c r="H1176" s="176">
        <v>622.53</v>
      </c>
      <c r="I1176" s="177"/>
      <c r="J1176" s="178">
        <f>ROUND(I1176*H1176,2)</f>
        <v>0</v>
      </c>
      <c r="K1176" s="179"/>
      <c r="L1176" s="41"/>
      <c r="M1176" s="180" t="s">
        <v>44</v>
      </c>
      <c r="N1176" s="181" t="s">
        <v>53</v>
      </c>
      <c r="O1176" s="66"/>
      <c r="P1176" s="182">
        <f>O1176*H1176</f>
        <v>0</v>
      </c>
      <c r="Q1176" s="182">
        <v>2.9999999999999997E-4</v>
      </c>
      <c r="R1176" s="182">
        <f>Q1176*H1176</f>
        <v>0.18675899999999998</v>
      </c>
      <c r="S1176" s="182">
        <v>0</v>
      </c>
      <c r="T1176" s="183">
        <f>S1176*H1176</f>
        <v>0</v>
      </c>
      <c r="U1176" s="36"/>
      <c r="V1176" s="36"/>
      <c r="W1176" s="36"/>
      <c r="X1176" s="36"/>
      <c r="Y1176" s="36"/>
      <c r="Z1176" s="36"/>
      <c r="AA1176" s="36"/>
      <c r="AB1176" s="36"/>
      <c r="AC1176" s="36"/>
      <c r="AD1176" s="36"/>
      <c r="AE1176" s="36"/>
      <c r="AR1176" s="184" t="s">
        <v>346</v>
      </c>
      <c r="AT1176" s="184" t="s">
        <v>138</v>
      </c>
      <c r="AU1176" s="184" t="s">
        <v>92</v>
      </c>
      <c r="AY1176" s="18" t="s">
        <v>135</v>
      </c>
      <c r="BE1176" s="185">
        <f>IF(N1176="základní",J1176,0)</f>
        <v>0</v>
      </c>
      <c r="BF1176" s="185">
        <f>IF(N1176="snížená",J1176,0)</f>
        <v>0</v>
      </c>
      <c r="BG1176" s="185">
        <f>IF(N1176="zákl. přenesená",J1176,0)</f>
        <v>0</v>
      </c>
      <c r="BH1176" s="185">
        <f>IF(N1176="sníž. přenesená",J1176,0)</f>
        <v>0</v>
      </c>
      <c r="BI1176" s="185">
        <f>IF(N1176="nulová",J1176,0)</f>
        <v>0</v>
      </c>
      <c r="BJ1176" s="18" t="s">
        <v>90</v>
      </c>
      <c r="BK1176" s="185">
        <f>ROUND(I1176*H1176,2)</f>
        <v>0</v>
      </c>
      <c r="BL1176" s="18" t="s">
        <v>346</v>
      </c>
      <c r="BM1176" s="184" t="s">
        <v>1475</v>
      </c>
    </row>
    <row r="1177" spans="1:65" s="2" customFormat="1" ht="11.25">
      <c r="A1177" s="36"/>
      <c r="B1177" s="37"/>
      <c r="C1177" s="38"/>
      <c r="D1177" s="186" t="s">
        <v>144</v>
      </c>
      <c r="E1177" s="38"/>
      <c r="F1177" s="187" t="s">
        <v>1476</v>
      </c>
      <c r="G1177" s="38"/>
      <c r="H1177" s="38"/>
      <c r="I1177" s="188"/>
      <c r="J1177" s="38"/>
      <c r="K1177" s="38"/>
      <c r="L1177" s="41"/>
      <c r="M1177" s="189"/>
      <c r="N1177" s="190"/>
      <c r="O1177" s="66"/>
      <c r="P1177" s="66"/>
      <c r="Q1177" s="66"/>
      <c r="R1177" s="66"/>
      <c r="S1177" s="66"/>
      <c r="T1177" s="67"/>
      <c r="U1177" s="36"/>
      <c r="V1177" s="36"/>
      <c r="W1177" s="36"/>
      <c r="X1177" s="36"/>
      <c r="Y1177" s="36"/>
      <c r="Z1177" s="36"/>
      <c r="AA1177" s="36"/>
      <c r="AB1177" s="36"/>
      <c r="AC1177" s="36"/>
      <c r="AD1177" s="36"/>
      <c r="AE1177" s="36"/>
      <c r="AT1177" s="18" t="s">
        <v>144</v>
      </c>
      <c r="AU1177" s="18" t="s">
        <v>92</v>
      </c>
    </row>
    <row r="1178" spans="1:65" s="15" customFormat="1" ht="11.25">
      <c r="B1178" s="214"/>
      <c r="C1178" s="215"/>
      <c r="D1178" s="193" t="s">
        <v>146</v>
      </c>
      <c r="E1178" s="216" t="s">
        <v>44</v>
      </c>
      <c r="F1178" s="217" t="s">
        <v>185</v>
      </c>
      <c r="G1178" s="215"/>
      <c r="H1178" s="216" t="s">
        <v>44</v>
      </c>
      <c r="I1178" s="218"/>
      <c r="J1178" s="215"/>
      <c r="K1178" s="215"/>
      <c r="L1178" s="219"/>
      <c r="M1178" s="220"/>
      <c r="N1178" s="221"/>
      <c r="O1178" s="221"/>
      <c r="P1178" s="221"/>
      <c r="Q1178" s="221"/>
      <c r="R1178" s="221"/>
      <c r="S1178" s="221"/>
      <c r="T1178" s="222"/>
      <c r="AT1178" s="223" t="s">
        <v>146</v>
      </c>
      <c r="AU1178" s="223" t="s">
        <v>92</v>
      </c>
      <c r="AV1178" s="15" t="s">
        <v>90</v>
      </c>
      <c r="AW1178" s="15" t="s">
        <v>42</v>
      </c>
      <c r="AX1178" s="15" t="s">
        <v>82</v>
      </c>
      <c r="AY1178" s="223" t="s">
        <v>135</v>
      </c>
    </row>
    <row r="1179" spans="1:65" s="13" customFormat="1" ht="11.25">
      <c r="B1179" s="191"/>
      <c r="C1179" s="192"/>
      <c r="D1179" s="193" t="s">
        <v>146</v>
      </c>
      <c r="E1179" s="194" t="s">
        <v>44</v>
      </c>
      <c r="F1179" s="195" t="s">
        <v>1028</v>
      </c>
      <c r="G1179" s="192"/>
      <c r="H1179" s="196">
        <v>113.01</v>
      </c>
      <c r="I1179" s="197"/>
      <c r="J1179" s="192"/>
      <c r="K1179" s="192"/>
      <c r="L1179" s="198"/>
      <c r="M1179" s="199"/>
      <c r="N1179" s="200"/>
      <c r="O1179" s="200"/>
      <c r="P1179" s="200"/>
      <c r="Q1179" s="200"/>
      <c r="R1179" s="200"/>
      <c r="S1179" s="200"/>
      <c r="T1179" s="201"/>
      <c r="AT1179" s="202" t="s">
        <v>146</v>
      </c>
      <c r="AU1179" s="202" t="s">
        <v>92</v>
      </c>
      <c r="AV1179" s="13" t="s">
        <v>92</v>
      </c>
      <c r="AW1179" s="13" t="s">
        <v>42</v>
      </c>
      <c r="AX1179" s="13" t="s">
        <v>82</v>
      </c>
      <c r="AY1179" s="202" t="s">
        <v>135</v>
      </c>
    </row>
    <row r="1180" spans="1:65" s="13" customFormat="1" ht="11.25">
      <c r="B1180" s="191"/>
      <c r="C1180" s="192"/>
      <c r="D1180" s="193" t="s">
        <v>146</v>
      </c>
      <c r="E1180" s="194" t="s">
        <v>44</v>
      </c>
      <c r="F1180" s="195" t="s">
        <v>1477</v>
      </c>
      <c r="G1180" s="192"/>
      <c r="H1180" s="196">
        <v>29.89</v>
      </c>
      <c r="I1180" s="197"/>
      <c r="J1180" s="192"/>
      <c r="K1180" s="192"/>
      <c r="L1180" s="198"/>
      <c r="M1180" s="199"/>
      <c r="N1180" s="200"/>
      <c r="O1180" s="200"/>
      <c r="P1180" s="200"/>
      <c r="Q1180" s="200"/>
      <c r="R1180" s="200"/>
      <c r="S1180" s="200"/>
      <c r="T1180" s="201"/>
      <c r="AT1180" s="202" t="s">
        <v>146</v>
      </c>
      <c r="AU1180" s="202" t="s">
        <v>92</v>
      </c>
      <c r="AV1180" s="13" t="s">
        <v>92</v>
      </c>
      <c r="AW1180" s="13" t="s">
        <v>42</v>
      </c>
      <c r="AX1180" s="13" t="s">
        <v>82</v>
      </c>
      <c r="AY1180" s="202" t="s">
        <v>135</v>
      </c>
    </row>
    <row r="1181" spans="1:65" s="13" customFormat="1" ht="11.25">
      <c r="B1181" s="191"/>
      <c r="C1181" s="192"/>
      <c r="D1181" s="193" t="s">
        <v>146</v>
      </c>
      <c r="E1181" s="194" t="s">
        <v>44</v>
      </c>
      <c r="F1181" s="195" t="s">
        <v>1478</v>
      </c>
      <c r="G1181" s="192"/>
      <c r="H1181" s="196">
        <v>14.23</v>
      </c>
      <c r="I1181" s="197"/>
      <c r="J1181" s="192"/>
      <c r="K1181" s="192"/>
      <c r="L1181" s="198"/>
      <c r="M1181" s="199"/>
      <c r="N1181" s="200"/>
      <c r="O1181" s="200"/>
      <c r="P1181" s="200"/>
      <c r="Q1181" s="200"/>
      <c r="R1181" s="200"/>
      <c r="S1181" s="200"/>
      <c r="T1181" s="201"/>
      <c r="AT1181" s="202" t="s">
        <v>146</v>
      </c>
      <c r="AU1181" s="202" t="s">
        <v>92</v>
      </c>
      <c r="AV1181" s="13" t="s">
        <v>92</v>
      </c>
      <c r="AW1181" s="13" t="s">
        <v>42</v>
      </c>
      <c r="AX1181" s="13" t="s">
        <v>82</v>
      </c>
      <c r="AY1181" s="202" t="s">
        <v>135</v>
      </c>
    </row>
    <row r="1182" spans="1:65" s="13" customFormat="1" ht="11.25">
      <c r="B1182" s="191"/>
      <c r="C1182" s="192"/>
      <c r="D1182" s="193" t="s">
        <v>146</v>
      </c>
      <c r="E1182" s="194" t="s">
        <v>44</v>
      </c>
      <c r="F1182" s="195" t="s">
        <v>1479</v>
      </c>
      <c r="G1182" s="192"/>
      <c r="H1182" s="196">
        <v>15.34</v>
      </c>
      <c r="I1182" s="197"/>
      <c r="J1182" s="192"/>
      <c r="K1182" s="192"/>
      <c r="L1182" s="198"/>
      <c r="M1182" s="199"/>
      <c r="N1182" s="200"/>
      <c r="O1182" s="200"/>
      <c r="P1182" s="200"/>
      <c r="Q1182" s="200"/>
      <c r="R1182" s="200"/>
      <c r="S1182" s="200"/>
      <c r="T1182" s="201"/>
      <c r="AT1182" s="202" t="s">
        <v>146</v>
      </c>
      <c r="AU1182" s="202" t="s">
        <v>92</v>
      </c>
      <c r="AV1182" s="13" t="s">
        <v>92</v>
      </c>
      <c r="AW1182" s="13" t="s">
        <v>42</v>
      </c>
      <c r="AX1182" s="13" t="s">
        <v>82</v>
      </c>
      <c r="AY1182" s="202" t="s">
        <v>135</v>
      </c>
    </row>
    <row r="1183" spans="1:65" s="13" customFormat="1" ht="11.25">
      <c r="B1183" s="191"/>
      <c r="C1183" s="192"/>
      <c r="D1183" s="193" t="s">
        <v>146</v>
      </c>
      <c r="E1183" s="194" t="s">
        <v>44</v>
      </c>
      <c r="F1183" s="195" t="s">
        <v>1029</v>
      </c>
      <c r="G1183" s="192"/>
      <c r="H1183" s="196">
        <v>5.72</v>
      </c>
      <c r="I1183" s="197"/>
      <c r="J1183" s="192"/>
      <c r="K1183" s="192"/>
      <c r="L1183" s="198"/>
      <c r="M1183" s="199"/>
      <c r="N1183" s="200"/>
      <c r="O1183" s="200"/>
      <c r="P1183" s="200"/>
      <c r="Q1183" s="200"/>
      <c r="R1183" s="200"/>
      <c r="S1183" s="200"/>
      <c r="T1183" s="201"/>
      <c r="AT1183" s="202" t="s">
        <v>146</v>
      </c>
      <c r="AU1183" s="202" t="s">
        <v>92</v>
      </c>
      <c r="AV1183" s="13" t="s">
        <v>92</v>
      </c>
      <c r="AW1183" s="13" t="s">
        <v>42</v>
      </c>
      <c r="AX1183" s="13" t="s">
        <v>82</v>
      </c>
      <c r="AY1183" s="202" t="s">
        <v>135</v>
      </c>
    </row>
    <row r="1184" spans="1:65" s="13" customFormat="1" ht="11.25">
      <c r="B1184" s="191"/>
      <c r="C1184" s="192"/>
      <c r="D1184" s="193" t="s">
        <v>146</v>
      </c>
      <c r="E1184" s="194" t="s">
        <v>44</v>
      </c>
      <c r="F1184" s="195" t="s">
        <v>1480</v>
      </c>
      <c r="G1184" s="192"/>
      <c r="H1184" s="196">
        <v>5.72</v>
      </c>
      <c r="I1184" s="197"/>
      <c r="J1184" s="192"/>
      <c r="K1184" s="192"/>
      <c r="L1184" s="198"/>
      <c r="M1184" s="199"/>
      <c r="N1184" s="200"/>
      <c r="O1184" s="200"/>
      <c r="P1184" s="200"/>
      <c r="Q1184" s="200"/>
      <c r="R1184" s="200"/>
      <c r="S1184" s="200"/>
      <c r="T1184" s="201"/>
      <c r="AT1184" s="202" t="s">
        <v>146</v>
      </c>
      <c r="AU1184" s="202" t="s">
        <v>92</v>
      </c>
      <c r="AV1184" s="13" t="s">
        <v>92</v>
      </c>
      <c r="AW1184" s="13" t="s">
        <v>42</v>
      </c>
      <c r="AX1184" s="13" t="s">
        <v>82</v>
      </c>
      <c r="AY1184" s="202" t="s">
        <v>135</v>
      </c>
    </row>
    <row r="1185" spans="2:51" s="13" customFormat="1" ht="11.25">
      <c r="B1185" s="191"/>
      <c r="C1185" s="192"/>
      <c r="D1185" s="193" t="s">
        <v>146</v>
      </c>
      <c r="E1185" s="194" t="s">
        <v>44</v>
      </c>
      <c r="F1185" s="195" t="s">
        <v>1481</v>
      </c>
      <c r="G1185" s="192"/>
      <c r="H1185" s="196">
        <v>5.72</v>
      </c>
      <c r="I1185" s="197"/>
      <c r="J1185" s="192"/>
      <c r="K1185" s="192"/>
      <c r="L1185" s="198"/>
      <c r="M1185" s="199"/>
      <c r="N1185" s="200"/>
      <c r="O1185" s="200"/>
      <c r="P1185" s="200"/>
      <c r="Q1185" s="200"/>
      <c r="R1185" s="200"/>
      <c r="S1185" s="200"/>
      <c r="T1185" s="201"/>
      <c r="AT1185" s="202" t="s">
        <v>146</v>
      </c>
      <c r="AU1185" s="202" t="s">
        <v>92</v>
      </c>
      <c r="AV1185" s="13" t="s">
        <v>92</v>
      </c>
      <c r="AW1185" s="13" t="s">
        <v>42</v>
      </c>
      <c r="AX1185" s="13" t="s">
        <v>82</v>
      </c>
      <c r="AY1185" s="202" t="s">
        <v>135</v>
      </c>
    </row>
    <row r="1186" spans="2:51" s="13" customFormat="1" ht="11.25">
      <c r="B1186" s="191"/>
      <c r="C1186" s="192"/>
      <c r="D1186" s="193" t="s">
        <v>146</v>
      </c>
      <c r="E1186" s="194" t="s">
        <v>44</v>
      </c>
      <c r="F1186" s="195" t="s">
        <v>1482</v>
      </c>
      <c r="G1186" s="192"/>
      <c r="H1186" s="196">
        <v>5.72</v>
      </c>
      <c r="I1186" s="197"/>
      <c r="J1186" s="192"/>
      <c r="K1186" s="192"/>
      <c r="L1186" s="198"/>
      <c r="M1186" s="199"/>
      <c r="N1186" s="200"/>
      <c r="O1186" s="200"/>
      <c r="P1186" s="200"/>
      <c r="Q1186" s="200"/>
      <c r="R1186" s="200"/>
      <c r="S1186" s="200"/>
      <c r="T1186" s="201"/>
      <c r="AT1186" s="202" t="s">
        <v>146</v>
      </c>
      <c r="AU1186" s="202" t="s">
        <v>92</v>
      </c>
      <c r="AV1186" s="13" t="s">
        <v>92</v>
      </c>
      <c r="AW1186" s="13" t="s">
        <v>42</v>
      </c>
      <c r="AX1186" s="13" t="s">
        <v>82</v>
      </c>
      <c r="AY1186" s="202" t="s">
        <v>135</v>
      </c>
    </row>
    <row r="1187" spans="2:51" s="13" customFormat="1" ht="11.25">
      <c r="B1187" s="191"/>
      <c r="C1187" s="192"/>
      <c r="D1187" s="193" t="s">
        <v>146</v>
      </c>
      <c r="E1187" s="194" t="s">
        <v>44</v>
      </c>
      <c r="F1187" s="195" t="s">
        <v>1483</v>
      </c>
      <c r="G1187" s="192"/>
      <c r="H1187" s="196">
        <v>5.72</v>
      </c>
      <c r="I1187" s="197"/>
      <c r="J1187" s="192"/>
      <c r="K1187" s="192"/>
      <c r="L1187" s="198"/>
      <c r="M1187" s="199"/>
      <c r="N1187" s="200"/>
      <c r="O1187" s="200"/>
      <c r="P1187" s="200"/>
      <c r="Q1187" s="200"/>
      <c r="R1187" s="200"/>
      <c r="S1187" s="200"/>
      <c r="T1187" s="201"/>
      <c r="AT1187" s="202" t="s">
        <v>146</v>
      </c>
      <c r="AU1187" s="202" t="s">
        <v>92</v>
      </c>
      <c r="AV1187" s="13" t="s">
        <v>92</v>
      </c>
      <c r="AW1187" s="13" t="s">
        <v>42</v>
      </c>
      <c r="AX1187" s="13" t="s">
        <v>82</v>
      </c>
      <c r="AY1187" s="202" t="s">
        <v>135</v>
      </c>
    </row>
    <row r="1188" spans="2:51" s="13" customFormat="1" ht="11.25">
      <c r="B1188" s="191"/>
      <c r="C1188" s="192"/>
      <c r="D1188" s="193" t="s">
        <v>146</v>
      </c>
      <c r="E1188" s="194" t="s">
        <v>44</v>
      </c>
      <c r="F1188" s="195" t="s">
        <v>1484</v>
      </c>
      <c r="G1188" s="192"/>
      <c r="H1188" s="196">
        <v>24.05</v>
      </c>
      <c r="I1188" s="197"/>
      <c r="J1188" s="192"/>
      <c r="K1188" s="192"/>
      <c r="L1188" s="198"/>
      <c r="M1188" s="199"/>
      <c r="N1188" s="200"/>
      <c r="O1188" s="200"/>
      <c r="P1188" s="200"/>
      <c r="Q1188" s="200"/>
      <c r="R1188" s="200"/>
      <c r="S1188" s="200"/>
      <c r="T1188" s="201"/>
      <c r="AT1188" s="202" t="s">
        <v>146</v>
      </c>
      <c r="AU1188" s="202" t="s">
        <v>92</v>
      </c>
      <c r="AV1188" s="13" t="s">
        <v>92</v>
      </c>
      <c r="AW1188" s="13" t="s">
        <v>42</v>
      </c>
      <c r="AX1188" s="13" t="s">
        <v>82</v>
      </c>
      <c r="AY1188" s="202" t="s">
        <v>135</v>
      </c>
    </row>
    <row r="1189" spans="2:51" s="13" customFormat="1" ht="11.25">
      <c r="B1189" s="191"/>
      <c r="C1189" s="192"/>
      <c r="D1189" s="193" t="s">
        <v>146</v>
      </c>
      <c r="E1189" s="194" t="s">
        <v>44</v>
      </c>
      <c r="F1189" s="195" t="s">
        <v>1485</v>
      </c>
      <c r="G1189" s="192"/>
      <c r="H1189" s="196">
        <v>24.05</v>
      </c>
      <c r="I1189" s="197"/>
      <c r="J1189" s="192"/>
      <c r="K1189" s="192"/>
      <c r="L1189" s="198"/>
      <c r="M1189" s="199"/>
      <c r="N1189" s="200"/>
      <c r="O1189" s="200"/>
      <c r="P1189" s="200"/>
      <c r="Q1189" s="200"/>
      <c r="R1189" s="200"/>
      <c r="S1189" s="200"/>
      <c r="T1189" s="201"/>
      <c r="AT1189" s="202" t="s">
        <v>146</v>
      </c>
      <c r="AU1189" s="202" t="s">
        <v>92</v>
      </c>
      <c r="AV1189" s="13" t="s">
        <v>92</v>
      </c>
      <c r="AW1189" s="13" t="s">
        <v>42</v>
      </c>
      <c r="AX1189" s="13" t="s">
        <v>82</v>
      </c>
      <c r="AY1189" s="202" t="s">
        <v>135</v>
      </c>
    </row>
    <row r="1190" spans="2:51" s="13" customFormat="1" ht="11.25">
      <c r="B1190" s="191"/>
      <c r="C1190" s="192"/>
      <c r="D1190" s="193" t="s">
        <v>146</v>
      </c>
      <c r="E1190" s="194" t="s">
        <v>44</v>
      </c>
      <c r="F1190" s="195" t="s">
        <v>216</v>
      </c>
      <c r="G1190" s="192"/>
      <c r="H1190" s="196">
        <v>24.05</v>
      </c>
      <c r="I1190" s="197"/>
      <c r="J1190" s="192"/>
      <c r="K1190" s="192"/>
      <c r="L1190" s="198"/>
      <c r="M1190" s="199"/>
      <c r="N1190" s="200"/>
      <c r="O1190" s="200"/>
      <c r="P1190" s="200"/>
      <c r="Q1190" s="200"/>
      <c r="R1190" s="200"/>
      <c r="S1190" s="200"/>
      <c r="T1190" s="201"/>
      <c r="AT1190" s="202" t="s">
        <v>146</v>
      </c>
      <c r="AU1190" s="202" t="s">
        <v>92</v>
      </c>
      <c r="AV1190" s="13" t="s">
        <v>92</v>
      </c>
      <c r="AW1190" s="13" t="s">
        <v>42</v>
      </c>
      <c r="AX1190" s="13" t="s">
        <v>82</v>
      </c>
      <c r="AY1190" s="202" t="s">
        <v>135</v>
      </c>
    </row>
    <row r="1191" spans="2:51" s="13" customFormat="1" ht="11.25">
      <c r="B1191" s="191"/>
      <c r="C1191" s="192"/>
      <c r="D1191" s="193" t="s">
        <v>146</v>
      </c>
      <c r="E1191" s="194" t="s">
        <v>44</v>
      </c>
      <c r="F1191" s="195" t="s">
        <v>1486</v>
      </c>
      <c r="G1191" s="192"/>
      <c r="H1191" s="196">
        <v>24.05</v>
      </c>
      <c r="I1191" s="197"/>
      <c r="J1191" s="192"/>
      <c r="K1191" s="192"/>
      <c r="L1191" s="198"/>
      <c r="M1191" s="199"/>
      <c r="N1191" s="200"/>
      <c r="O1191" s="200"/>
      <c r="P1191" s="200"/>
      <c r="Q1191" s="200"/>
      <c r="R1191" s="200"/>
      <c r="S1191" s="200"/>
      <c r="T1191" s="201"/>
      <c r="AT1191" s="202" t="s">
        <v>146</v>
      </c>
      <c r="AU1191" s="202" t="s">
        <v>92</v>
      </c>
      <c r="AV1191" s="13" t="s">
        <v>92</v>
      </c>
      <c r="AW1191" s="13" t="s">
        <v>42</v>
      </c>
      <c r="AX1191" s="13" t="s">
        <v>82</v>
      </c>
      <c r="AY1191" s="202" t="s">
        <v>135</v>
      </c>
    </row>
    <row r="1192" spans="2:51" s="13" customFormat="1" ht="11.25">
      <c r="B1192" s="191"/>
      <c r="C1192" s="192"/>
      <c r="D1192" s="193" t="s">
        <v>146</v>
      </c>
      <c r="E1192" s="194" t="s">
        <v>44</v>
      </c>
      <c r="F1192" s="195" t="s">
        <v>1487</v>
      </c>
      <c r="G1192" s="192"/>
      <c r="H1192" s="196">
        <v>24.05</v>
      </c>
      <c r="I1192" s="197"/>
      <c r="J1192" s="192"/>
      <c r="K1192" s="192"/>
      <c r="L1192" s="198"/>
      <c r="M1192" s="199"/>
      <c r="N1192" s="200"/>
      <c r="O1192" s="200"/>
      <c r="P1192" s="200"/>
      <c r="Q1192" s="200"/>
      <c r="R1192" s="200"/>
      <c r="S1192" s="200"/>
      <c r="T1192" s="201"/>
      <c r="AT1192" s="202" t="s">
        <v>146</v>
      </c>
      <c r="AU1192" s="202" t="s">
        <v>92</v>
      </c>
      <c r="AV1192" s="13" t="s">
        <v>92</v>
      </c>
      <c r="AW1192" s="13" t="s">
        <v>42</v>
      </c>
      <c r="AX1192" s="13" t="s">
        <v>82</v>
      </c>
      <c r="AY1192" s="202" t="s">
        <v>135</v>
      </c>
    </row>
    <row r="1193" spans="2:51" s="13" customFormat="1" ht="11.25">
      <c r="B1193" s="191"/>
      <c r="C1193" s="192"/>
      <c r="D1193" s="193" t="s">
        <v>146</v>
      </c>
      <c r="E1193" s="194" t="s">
        <v>44</v>
      </c>
      <c r="F1193" s="195" t="s">
        <v>1488</v>
      </c>
      <c r="G1193" s="192"/>
      <c r="H1193" s="196">
        <v>24.05</v>
      </c>
      <c r="I1193" s="197"/>
      <c r="J1193" s="192"/>
      <c r="K1193" s="192"/>
      <c r="L1193" s="198"/>
      <c r="M1193" s="199"/>
      <c r="N1193" s="200"/>
      <c r="O1193" s="200"/>
      <c r="P1193" s="200"/>
      <c r="Q1193" s="200"/>
      <c r="R1193" s="200"/>
      <c r="S1193" s="200"/>
      <c r="T1193" s="201"/>
      <c r="AT1193" s="202" t="s">
        <v>146</v>
      </c>
      <c r="AU1193" s="202" t="s">
        <v>92</v>
      </c>
      <c r="AV1193" s="13" t="s">
        <v>92</v>
      </c>
      <c r="AW1193" s="13" t="s">
        <v>42</v>
      </c>
      <c r="AX1193" s="13" t="s">
        <v>82</v>
      </c>
      <c r="AY1193" s="202" t="s">
        <v>135</v>
      </c>
    </row>
    <row r="1194" spans="2:51" s="13" customFormat="1" ht="11.25">
      <c r="B1194" s="191"/>
      <c r="C1194" s="192"/>
      <c r="D1194" s="193" t="s">
        <v>146</v>
      </c>
      <c r="E1194" s="194" t="s">
        <v>44</v>
      </c>
      <c r="F1194" s="195" t="s">
        <v>1489</v>
      </c>
      <c r="G1194" s="192"/>
      <c r="H1194" s="196">
        <v>24.05</v>
      </c>
      <c r="I1194" s="197"/>
      <c r="J1194" s="192"/>
      <c r="K1194" s="192"/>
      <c r="L1194" s="198"/>
      <c r="M1194" s="199"/>
      <c r="N1194" s="200"/>
      <c r="O1194" s="200"/>
      <c r="P1194" s="200"/>
      <c r="Q1194" s="200"/>
      <c r="R1194" s="200"/>
      <c r="S1194" s="200"/>
      <c r="T1194" s="201"/>
      <c r="AT1194" s="202" t="s">
        <v>146</v>
      </c>
      <c r="AU1194" s="202" t="s">
        <v>92</v>
      </c>
      <c r="AV1194" s="13" t="s">
        <v>92</v>
      </c>
      <c r="AW1194" s="13" t="s">
        <v>42</v>
      </c>
      <c r="AX1194" s="13" t="s">
        <v>82</v>
      </c>
      <c r="AY1194" s="202" t="s">
        <v>135</v>
      </c>
    </row>
    <row r="1195" spans="2:51" s="13" customFormat="1" ht="11.25">
      <c r="B1195" s="191"/>
      <c r="C1195" s="192"/>
      <c r="D1195" s="193" t="s">
        <v>146</v>
      </c>
      <c r="E1195" s="194" t="s">
        <v>44</v>
      </c>
      <c r="F1195" s="195" t="s">
        <v>221</v>
      </c>
      <c r="G1195" s="192"/>
      <c r="H1195" s="196">
        <v>24.05</v>
      </c>
      <c r="I1195" s="197"/>
      <c r="J1195" s="192"/>
      <c r="K1195" s="192"/>
      <c r="L1195" s="198"/>
      <c r="M1195" s="199"/>
      <c r="N1195" s="200"/>
      <c r="O1195" s="200"/>
      <c r="P1195" s="200"/>
      <c r="Q1195" s="200"/>
      <c r="R1195" s="200"/>
      <c r="S1195" s="200"/>
      <c r="T1195" s="201"/>
      <c r="AT1195" s="202" t="s">
        <v>146</v>
      </c>
      <c r="AU1195" s="202" t="s">
        <v>92</v>
      </c>
      <c r="AV1195" s="13" t="s">
        <v>92</v>
      </c>
      <c r="AW1195" s="13" t="s">
        <v>42</v>
      </c>
      <c r="AX1195" s="13" t="s">
        <v>82</v>
      </c>
      <c r="AY1195" s="202" t="s">
        <v>135</v>
      </c>
    </row>
    <row r="1196" spans="2:51" s="13" customFormat="1" ht="11.25">
      <c r="B1196" s="191"/>
      <c r="C1196" s="192"/>
      <c r="D1196" s="193" t="s">
        <v>146</v>
      </c>
      <c r="E1196" s="194" t="s">
        <v>44</v>
      </c>
      <c r="F1196" s="195" t="s">
        <v>1490</v>
      </c>
      <c r="G1196" s="192"/>
      <c r="H1196" s="196">
        <v>24.05</v>
      </c>
      <c r="I1196" s="197"/>
      <c r="J1196" s="192"/>
      <c r="K1196" s="192"/>
      <c r="L1196" s="198"/>
      <c r="M1196" s="199"/>
      <c r="N1196" s="200"/>
      <c r="O1196" s="200"/>
      <c r="P1196" s="200"/>
      <c r="Q1196" s="200"/>
      <c r="R1196" s="200"/>
      <c r="S1196" s="200"/>
      <c r="T1196" s="201"/>
      <c r="AT1196" s="202" t="s">
        <v>146</v>
      </c>
      <c r="AU1196" s="202" t="s">
        <v>92</v>
      </c>
      <c r="AV1196" s="13" t="s">
        <v>92</v>
      </c>
      <c r="AW1196" s="13" t="s">
        <v>42</v>
      </c>
      <c r="AX1196" s="13" t="s">
        <v>82</v>
      </c>
      <c r="AY1196" s="202" t="s">
        <v>135</v>
      </c>
    </row>
    <row r="1197" spans="2:51" s="13" customFormat="1" ht="11.25">
      <c r="B1197" s="191"/>
      <c r="C1197" s="192"/>
      <c r="D1197" s="193" t="s">
        <v>146</v>
      </c>
      <c r="E1197" s="194" t="s">
        <v>44</v>
      </c>
      <c r="F1197" s="195" t="s">
        <v>223</v>
      </c>
      <c r="G1197" s="192"/>
      <c r="H1197" s="196">
        <v>22.97</v>
      </c>
      <c r="I1197" s="197"/>
      <c r="J1197" s="192"/>
      <c r="K1197" s="192"/>
      <c r="L1197" s="198"/>
      <c r="M1197" s="199"/>
      <c r="N1197" s="200"/>
      <c r="O1197" s="200"/>
      <c r="P1197" s="200"/>
      <c r="Q1197" s="200"/>
      <c r="R1197" s="200"/>
      <c r="S1197" s="200"/>
      <c r="T1197" s="201"/>
      <c r="AT1197" s="202" t="s">
        <v>146</v>
      </c>
      <c r="AU1197" s="202" t="s">
        <v>92</v>
      </c>
      <c r="AV1197" s="13" t="s">
        <v>92</v>
      </c>
      <c r="AW1197" s="13" t="s">
        <v>42</v>
      </c>
      <c r="AX1197" s="13" t="s">
        <v>82</v>
      </c>
      <c r="AY1197" s="202" t="s">
        <v>135</v>
      </c>
    </row>
    <row r="1198" spans="2:51" s="13" customFormat="1" ht="11.25">
      <c r="B1198" s="191"/>
      <c r="C1198" s="192"/>
      <c r="D1198" s="193" t="s">
        <v>146</v>
      </c>
      <c r="E1198" s="194" t="s">
        <v>44</v>
      </c>
      <c r="F1198" s="195" t="s">
        <v>1491</v>
      </c>
      <c r="G1198" s="192"/>
      <c r="H1198" s="196">
        <v>29.69</v>
      </c>
      <c r="I1198" s="197"/>
      <c r="J1198" s="192"/>
      <c r="K1198" s="192"/>
      <c r="L1198" s="198"/>
      <c r="M1198" s="199"/>
      <c r="N1198" s="200"/>
      <c r="O1198" s="200"/>
      <c r="P1198" s="200"/>
      <c r="Q1198" s="200"/>
      <c r="R1198" s="200"/>
      <c r="S1198" s="200"/>
      <c r="T1198" s="201"/>
      <c r="AT1198" s="202" t="s">
        <v>146</v>
      </c>
      <c r="AU1198" s="202" t="s">
        <v>92</v>
      </c>
      <c r="AV1198" s="13" t="s">
        <v>92</v>
      </c>
      <c r="AW1198" s="13" t="s">
        <v>42</v>
      </c>
      <c r="AX1198" s="13" t="s">
        <v>82</v>
      </c>
      <c r="AY1198" s="202" t="s">
        <v>135</v>
      </c>
    </row>
    <row r="1199" spans="2:51" s="13" customFormat="1" ht="11.25">
      <c r="B1199" s="191"/>
      <c r="C1199" s="192"/>
      <c r="D1199" s="193" t="s">
        <v>146</v>
      </c>
      <c r="E1199" s="194" t="s">
        <v>44</v>
      </c>
      <c r="F1199" s="195" t="s">
        <v>1492</v>
      </c>
      <c r="G1199" s="192"/>
      <c r="H1199" s="196">
        <v>14.99</v>
      </c>
      <c r="I1199" s="197"/>
      <c r="J1199" s="192"/>
      <c r="K1199" s="192"/>
      <c r="L1199" s="198"/>
      <c r="M1199" s="199"/>
      <c r="N1199" s="200"/>
      <c r="O1199" s="200"/>
      <c r="P1199" s="200"/>
      <c r="Q1199" s="200"/>
      <c r="R1199" s="200"/>
      <c r="S1199" s="200"/>
      <c r="T1199" s="201"/>
      <c r="AT1199" s="202" t="s">
        <v>146</v>
      </c>
      <c r="AU1199" s="202" t="s">
        <v>92</v>
      </c>
      <c r="AV1199" s="13" t="s">
        <v>92</v>
      </c>
      <c r="AW1199" s="13" t="s">
        <v>42</v>
      </c>
      <c r="AX1199" s="13" t="s">
        <v>82</v>
      </c>
      <c r="AY1199" s="202" t="s">
        <v>135</v>
      </c>
    </row>
    <row r="1200" spans="2:51" s="13" customFormat="1" ht="11.25">
      <c r="B1200" s="191"/>
      <c r="C1200" s="192"/>
      <c r="D1200" s="193" t="s">
        <v>146</v>
      </c>
      <c r="E1200" s="194" t="s">
        <v>44</v>
      </c>
      <c r="F1200" s="195" t="s">
        <v>1493</v>
      </c>
      <c r="G1200" s="192"/>
      <c r="H1200" s="196">
        <v>8.3000000000000007</v>
      </c>
      <c r="I1200" s="197"/>
      <c r="J1200" s="192"/>
      <c r="K1200" s="192"/>
      <c r="L1200" s="198"/>
      <c r="M1200" s="199"/>
      <c r="N1200" s="200"/>
      <c r="O1200" s="200"/>
      <c r="P1200" s="200"/>
      <c r="Q1200" s="200"/>
      <c r="R1200" s="200"/>
      <c r="S1200" s="200"/>
      <c r="T1200" s="201"/>
      <c r="AT1200" s="202" t="s">
        <v>146</v>
      </c>
      <c r="AU1200" s="202" t="s">
        <v>92</v>
      </c>
      <c r="AV1200" s="13" t="s">
        <v>92</v>
      </c>
      <c r="AW1200" s="13" t="s">
        <v>42</v>
      </c>
      <c r="AX1200" s="13" t="s">
        <v>82</v>
      </c>
      <c r="AY1200" s="202" t="s">
        <v>135</v>
      </c>
    </row>
    <row r="1201" spans="1:65" s="13" customFormat="1" ht="11.25">
      <c r="B1201" s="191"/>
      <c r="C1201" s="192"/>
      <c r="D1201" s="193" t="s">
        <v>146</v>
      </c>
      <c r="E1201" s="194" t="s">
        <v>44</v>
      </c>
      <c r="F1201" s="195" t="s">
        <v>1494</v>
      </c>
      <c r="G1201" s="192"/>
      <c r="H1201" s="196">
        <v>5.64</v>
      </c>
      <c r="I1201" s="197"/>
      <c r="J1201" s="192"/>
      <c r="K1201" s="192"/>
      <c r="L1201" s="198"/>
      <c r="M1201" s="199"/>
      <c r="N1201" s="200"/>
      <c r="O1201" s="200"/>
      <c r="P1201" s="200"/>
      <c r="Q1201" s="200"/>
      <c r="R1201" s="200"/>
      <c r="S1201" s="200"/>
      <c r="T1201" s="201"/>
      <c r="AT1201" s="202" t="s">
        <v>146</v>
      </c>
      <c r="AU1201" s="202" t="s">
        <v>92</v>
      </c>
      <c r="AV1201" s="13" t="s">
        <v>92</v>
      </c>
      <c r="AW1201" s="13" t="s">
        <v>42</v>
      </c>
      <c r="AX1201" s="13" t="s">
        <v>82</v>
      </c>
      <c r="AY1201" s="202" t="s">
        <v>135</v>
      </c>
    </row>
    <row r="1202" spans="1:65" s="13" customFormat="1" ht="11.25">
      <c r="B1202" s="191"/>
      <c r="C1202" s="192"/>
      <c r="D1202" s="193" t="s">
        <v>146</v>
      </c>
      <c r="E1202" s="194" t="s">
        <v>44</v>
      </c>
      <c r="F1202" s="195" t="s">
        <v>1495</v>
      </c>
      <c r="G1202" s="192"/>
      <c r="H1202" s="196">
        <v>5.7</v>
      </c>
      <c r="I1202" s="197"/>
      <c r="J1202" s="192"/>
      <c r="K1202" s="192"/>
      <c r="L1202" s="198"/>
      <c r="M1202" s="199"/>
      <c r="N1202" s="200"/>
      <c r="O1202" s="200"/>
      <c r="P1202" s="200"/>
      <c r="Q1202" s="200"/>
      <c r="R1202" s="200"/>
      <c r="S1202" s="200"/>
      <c r="T1202" s="201"/>
      <c r="AT1202" s="202" t="s">
        <v>146</v>
      </c>
      <c r="AU1202" s="202" t="s">
        <v>92</v>
      </c>
      <c r="AV1202" s="13" t="s">
        <v>92</v>
      </c>
      <c r="AW1202" s="13" t="s">
        <v>42</v>
      </c>
      <c r="AX1202" s="13" t="s">
        <v>82</v>
      </c>
      <c r="AY1202" s="202" t="s">
        <v>135</v>
      </c>
    </row>
    <row r="1203" spans="1:65" s="13" customFormat="1" ht="11.25">
      <c r="B1203" s="191"/>
      <c r="C1203" s="192"/>
      <c r="D1203" s="193" t="s">
        <v>146</v>
      </c>
      <c r="E1203" s="194" t="s">
        <v>44</v>
      </c>
      <c r="F1203" s="195" t="s">
        <v>1496</v>
      </c>
      <c r="G1203" s="192"/>
      <c r="H1203" s="196">
        <v>9.68</v>
      </c>
      <c r="I1203" s="197"/>
      <c r="J1203" s="192"/>
      <c r="K1203" s="192"/>
      <c r="L1203" s="198"/>
      <c r="M1203" s="199"/>
      <c r="N1203" s="200"/>
      <c r="O1203" s="200"/>
      <c r="P1203" s="200"/>
      <c r="Q1203" s="200"/>
      <c r="R1203" s="200"/>
      <c r="S1203" s="200"/>
      <c r="T1203" s="201"/>
      <c r="AT1203" s="202" t="s">
        <v>146</v>
      </c>
      <c r="AU1203" s="202" t="s">
        <v>92</v>
      </c>
      <c r="AV1203" s="13" t="s">
        <v>92</v>
      </c>
      <c r="AW1203" s="13" t="s">
        <v>42</v>
      </c>
      <c r="AX1203" s="13" t="s">
        <v>82</v>
      </c>
      <c r="AY1203" s="202" t="s">
        <v>135</v>
      </c>
    </row>
    <row r="1204" spans="1:65" s="13" customFormat="1" ht="11.25">
      <c r="B1204" s="191"/>
      <c r="C1204" s="192"/>
      <c r="D1204" s="193" t="s">
        <v>146</v>
      </c>
      <c r="E1204" s="194" t="s">
        <v>44</v>
      </c>
      <c r="F1204" s="195" t="s">
        <v>1497</v>
      </c>
      <c r="G1204" s="192"/>
      <c r="H1204" s="196">
        <v>22.58</v>
      </c>
      <c r="I1204" s="197"/>
      <c r="J1204" s="192"/>
      <c r="K1204" s="192"/>
      <c r="L1204" s="198"/>
      <c r="M1204" s="199"/>
      <c r="N1204" s="200"/>
      <c r="O1204" s="200"/>
      <c r="P1204" s="200"/>
      <c r="Q1204" s="200"/>
      <c r="R1204" s="200"/>
      <c r="S1204" s="200"/>
      <c r="T1204" s="201"/>
      <c r="AT1204" s="202" t="s">
        <v>146</v>
      </c>
      <c r="AU1204" s="202" t="s">
        <v>92</v>
      </c>
      <c r="AV1204" s="13" t="s">
        <v>92</v>
      </c>
      <c r="AW1204" s="13" t="s">
        <v>42</v>
      </c>
      <c r="AX1204" s="13" t="s">
        <v>82</v>
      </c>
      <c r="AY1204" s="202" t="s">
        <v>135</v>
      </c>
    </row>
    <row r="1205" spans="1:65" s="13" customFormat="1" ht="11.25">
      <c r="B1205" s="191"/>
      <c r="C1205" s="192"/>
      <c r="D1205" s="193" t="s">
        <v>146</v>
      </c>
      <c r="E1205" s="194" t="s">
        <v>44</v>
      </c>
      <c r="F1205" s="195" t="s">
        <v>1498</v>
      </c>
      <c r="G1205" s="192"/>
      <c r="H1205" s="196">
        <v>25.86</v>
      </c>
      <c r="I1205" s="197"/>
      <c r="J1205" s="192"/>
      <c r="K1205" s="192"/>
      <c r="L1205" s="198"/>
      <c r="M1205" s="199"/>
      <c r="N1205" s="200"/>
      <c r="O1205" s="200"/>
      <c r="P1205" s="200"/>
      <c r="Q1205" s="200"/>
      <c r="R1205" s="200"/>
      <c r="S1205" s="200"/>
      <c r="T1205" s="201"/>
      <c r="AT1205" s="202" t="s">
        <v>146</v>
      </c>
      <c r="AU1205" s="202" t="s">
        <v>92</v>
      </c>
      <c r="AV1205" s="13" t="s">
        <v>92</v>
      </c>
      <c r="AW1205" s="13" t="s">
        <v>42</v>
      </c>
      <c r="AX1205" s="13" t="s">
        <v>82</v>
      </c>
      <c r="AY1205" s="202" t="s">
        <v>135</v>
      </c>
    </row>
    <row r="1206" spans="1:65" s="13" customFormat="1" ht="11.25">
      <c r="B1206" s="191"/>
      <c r="C1206" s="192"/>
      <c r="D1206" s="193" t="s">
        <v>146</v>
      </c>
      <c r="E1206" s="194" t="s">
        <v>44</v>
      </c>
      <c r="F1206" s="195" t="s">
        <v>1499</v>
      </c>
      <c r="G1206" s="192"/>
      <c r="H1206" s="196">
        <v>59.6</v>
      </c>
      <c r="I1206" s="197"/>
      <c r="J1206" s="192"/>
      <c r="K1206" s="192"/>
      <c r="L1206" s="198"/>
      <c r="M1206" s="199"/>
      <c r="N1206" s="200"/>
      <c r="O1206" s="200"/>
      <c r="P1206" s="200"/>
      <c r="Q1206" s="200"/>
      <c r="R1206" s="200"/>
      <c r="S1206" s="200"/>
      <c r="T1206" s="201"/>
      <c r="AT1206" s="202" t="s">
        <v>146</v>
      </c>
      <c r="AU1206" s="202" t="s">
        <v>92</v>
      </c>
      <c r="AV1206" s="13" t="s">
        <v>92</v>
      </c>
      <c r="AW1206" s="13" t="s">
        <v>42</v>
      </c>
      <c r="AX1206" s="13" t="s">
        <v>82</v>
      </c>
      <c r="AY1206" s="202" t="s">
        <v>135</v>
      </c>
    </row>
    <row r="1207" spans="1:65" s="14" customFormat="1" ht="11.25">
      <c r="B1207" s="203"/>
      <c r="C1207" s="204"/>
      <c r="D1207" s="193" t="s">
        <v>146</v>
      </c>
      <c r="E1207" s="205" t="s">
        <v>44</v>
      </c>
      <c r="F1207" s="206" t="s">
        <v>159</v>
      </c>
      <c r="G1207" s="204"/>
      <c r="H1207" s="207">
        <v>622.5300000000002</v>
      </c>
      <c r="I1207" s="208"/>
      <c r="J1207" s="204"/>
      <c r="K1207" s="204"/>
      <c r="L1207" s="209"/>
      <c r="M1207" s="210"/>
      <c r="N1207" s="211"/>
      <c r="O1207" s="211"/>
      <c r="P1207" s="211"/>
      <c r="Q1207" s="211"/>
      <c r="R1207" s="211"/>
      <c r="S1207" s="211"/>
      <c r="T1207" s="212"/>
      <c r="AT1207" s="213" t="s">
        <v>146</v>
      </c>
      <c r="AU1207" s="213" t="s">
        <v>92</v>
      </c>
      <c r="AV1207" s="14" t="s">
        <v>142</v>
      </c>
      <c r="AW1207" s="14" t="s">
        <v>42</v>
      </c>
      <c r="AX1207" s="14" t="s">
        <v>90</v>
      </c>
      <c r="AY1207" s="213" t="s">
        <v>135</v>
      </c>
    </row>
    <row r="1208" spans="1:65" s="2" customFormat="1" ht="37.9" customHeight="1">
      <c r="A1208" s="36"/>
      <c r="B1208" s="37"/>
      <c r="C1208" s="224" t="s">
        <v>1500</v>
      </c>
      <c r="D1208" s="224" t="s">
        <v>381</v>
      </c>
      <c r="E1208" s="225" t="s">
        <v>1501</v>
      </c>
      <c r="F1208" s="226" t="s">
        <v>1502</v>
      </c>
      <c r="G1208" s="227" t="s">
        <v>168</v>
      </c>
      <c r="H1208" s="228">
        <v>684.78300000000002</v>
      </c>
      <c r="I1208" s="229"/>
      <c r="J1208" s="230">
        <f>ROUND(I1208*H1208,2)</f>
        <v>0</v>
      </c>
      <c r="K1208" s="231"/>
      <c r="L1208" s="232"/>
      <c r="M1208" s="233" t="s">
        <v>44</v>
      </c>
      <c r="N1208" s="234" t="s">
        <v>53</v>
      </c>
      <c r="O1208" s="66"/>
      <c r="P1208" s="182">
        <f>O1208*H1208</f>
        <v>0</v>
      </c>
      <c r="Q1208" s="182">
        <v>3.5500000000000002E-3</v>
      </c>
      <c r="R1208" s="182">
        <f>Q1208*H1208</f>
        <v>2.4309796500000003</v>
      </c>
      <c r="S1208" s="182">
        <v>0</v>
      </c>
      <c r="T1208" s="183">
        <f>S1208*H1208</f>
        <v>0</v>
      </c>
      <c r="U1208" s="36"/>
      <c r="V1208" s="36"/>
      <c r="W1208" s="36"/>
      <c r="X1208" s="36"/>
      <c r="Y1208" s="36"/>
      <c r="Z1208" s="36"/>
      <c r="AA1208" s="36"/>
      <c r="AB1208" s="36"/>
      <c r="AC1208" s="36"/>
      <c r="AD1208" s="36"/>
      <c r="AE1208" s="36"/>
      <c r="AR1208" s="184" t="s">
        <v>519</v>
      </c>
      <c r="AT1208" s="184" t="s">
        <v>381</v>
      </c>
      <c r="AU1208" s="184" t="s">
        <v>92</v>
      </c>
      <c r="AY1208" s="18" t="s">
        <v>135</v>
      </c>
      <c r="BE1208" s="185">
        <f>IF(N1208="základní",J1208,0)</f>
        <v>0</v>
      </c>
      <c r="BF1208" s="185">
        <f>IF(N1208="snížená",J1208,0)</f>
        <v>0</v>
      </c>
      <c r="BG1208" s="185">
        <f>IF(N1208="zákl. přenesená",J1208,0)</f>
        <v>0</v>
      </c>
      <c r="BH1208" s="185">
        <f>IF(N1208="sníž. přenesená",J1208,0)</f>
        <v>0</v>
      </c>
      <c r="BI1208" s="185">
        <f>IF(N1208="nulová",J1208,0)</f>
        <v>0</v>
      </c>
      <c r="BJ1208" s="18" t="s">
        <v>90</v>
      </c>
      <c r="BK1208" s="185">
        <f>ROUND(I1208*H1208,2)</f>
        <v>0</v>
      </c>
      <c r="BL1208" s="18" t="s">
        <v>346</v>
      </c>
      <c r="BM1208" s="184" t="s">
        <v>1503</v>
      </c>
    </row>
    <row r="1209" spans="1:65" s="2" customFormat="1" ht="11.25">
      <c r="A1209" s="36"/>
      <c r="B1209" s="37"/>
      <c r="C1209" s="38"/>
      <c r="D1209" s="186" t="s">
        <v>144</v>
      </c>
      <c r="E1209" s="38"/>
      <c r="F1209" s="187" t="s">
        <v>1504</v>
      </c>
      <c r="G1209" s="38"/>
      <c r="H1209" s="38"/>
      <c r="I1209" s="188"/>
      <c r="J1209" s="38"/>
      <c r="K1209" s="38"/>
      <c r="L1209" s="41"/>
      <c r="M1209" s="189"/>
      <c r="N1209" s="190"/>
      <c r="O1209" s="66"/>
      <c r="P1209" s="66"/>
      <c r="Q1209" s="66"/>
      <c r="R1209" s="66"/>
      <c r="S1209" s="66"/>
      <c r="T1209" s="67"/>
      <c r="U1209" s="36"/>
      <c r="V1209" s="36"/>
      <c r="W1209" s="36"/>
      <c r="X1209" s="36"/>
      <c r="Y1209" s="36"/>
      <c r="Z1209" s="36"/>
      <c r="AA1209" s="36"/>
      <c r="AB1209" s="36"/>
      <c r="AC1209" s="36"/>
      <c r="AD1209" s="36"/>
      <c r="AE1209" s="36"/>
      <c r="AT1209" s="18" t="s">
        <v>144</v>
      </c>
      <c r="AU1209" s="18" t="s">
        <v>92</v>
      </c>
    </row>
    <row r="1210" spans="1:65" s="13" customFormat="1" ht="11.25">
      <c r="B1210" s="191"/>
      <c r="C1210" s="192"/>
      <c r="D1210" s="193" t="s">
        <v>146</v>
      </c>
      <c r="E1210" s="192"/>
      <c r="F1210" s="195" t="s">
        <v>1505</v>
      </c>
      <c r="G1210" s="192"/>
      <c r="H1210" s="196">
        <v>684.78300000000002</v>
      </c>
      <c r="I1210" s="197"/>
      <c r="J1210" s="192"/>
      <c r="K1210" s="192"/>
      <c r="L1210" s="198"/>
      <c r="M1210" s="199"/>
      <c r="N1210" s="200"/>
      <c r="O1210" s="200"/>
      <c r="P1210" s="200"/>
      <c r="Q1210" s="200"/>
      <c r="R1210" s="200"/>
      <c r="S1210" s="200"/>
      <c r="T1210" s="201"/>
      <c r="AT1210" s="202" t="s">
        <v>146</v>
      </c>
      <c r="AU1210" s="202" t="s">
        <v>92</v>
      </c>
      <c r="AV1210" s="13" t="s">
        <v>92</v>
      </c>
      <c r="AW1210" s="13" t="s">
        <v>4</v>
      </c>
      <c r="AX1210" s="13" t="s">
        <v>90</v>
      </c>
      <c r="AY1210" s="202" t="s">
        <v>135</v>
      </c>
    </row>
    <row r="1211" spans="1:65" s="2" customFormat="1" ht="16.5" customHeight="1">
      <c r="A1211" s="36"/>
      <c r="B1211" s="37"/>
      <c r="C1211" s="172" t="s">
        <v>1506</v>
      </c>
      <c r="D1211" s="172" t="s">
        <v>138</v>
      </c>
      <c r="E1211" s="173" t="s">
        <v>1507</v>
      </c>
      <c r="F1211" s="174" t="s">
        <v>1508</v>
      </c>
      <c r="G1211" s="175" t="s">
        <v>515</v>
      </c>
      <c r="H1211" s="176">
        <v>502.06</v>
      </c>
      <c r="I1211" s="177"/>
      <c r="J1211" s="178">
        <f>ROUND(I1211*H1211,2)</f>
        <v>0</v>
      </c>
      <c r="K1211" s="179"/>
      <c r="L1211" s="41"/>
      <c r="M1211" s="180" t="s">
        <v>44</v>
      </c>
      <c r="N1211" s="181" t="s">
        <v>53</v>
      </c>
      <c r="O1211" s="66"/>
      <c r="P1211" s="182">
        <f>O1211*H1211</f>
        <v>0</v>
      </c>
      <c r="Q1211" s="182">
        <v>3.0000000000000001E-5</v>
      </c>
      <c r="R1211" s="182">
        <f>Q1211*H1211</f>
        <v>1.50618E-2</v>
      </c>
      <c r="S1211" s="182">
        <v>0</v>
      </c>
      <c r="T1211" s="183">
        <f>S1211*H1211</f>
        <v>0</v>
      </c>
      <c r="U1211" s="36"/>
      <c r="V1211" s="36"/>
      <c r="W1211" s="36"/>
      <c r="X1211" s="36"/>
      <c r="Y1211" s="36"/>
      <c r="Z1211" s="36"/>
      <c r="AA1211" s="36"/>
      <c r="AB1211" s="36"/>
      <c r="AC1211" s="36"/>
      <c r="AD1211" s="36"/>
      <c r="AE1211" s="36"/>
      <c r="AR1211" s="184" t="s">
        <v>346</v>
      </c>
      <c r="AT1211" s="184" t="s">
        <v>138</v>
      </c>
      <c r="AU1211" s="184" t="s">
        <v>92</v>
      </c>
      <c r="AY1211" s="18" t="s">
        <v>135</v>
      </c>
      <c r="BE1211" s="185">
        <f>IF(N1211="základní",J1211,0)</f>
        <v>0</v>
      </c>
      <c r="BF1211" s="185">
        <f>IF(N1211="snížená",J1211,0)</f>
        <v>0</v>
      </c>
      <c r="BG1211" s="185">
        <f>IF(N1211="zákl. přenesená",J1211,0)</f>
        <v>0</v>
      </c>
      <c r="BH1211" s="185">
        <f>IF(N1211="sníž. přenesená",J1211,0)</f>
        <v>0</v>
      </c>
      <c r="BI1211" s="185">
        <f>IF(N1211="nulová",J1211,0)</f>
        <v>0</v>
      </c>
      <c r="BJ1211" s="18" t="s">
        <v>90</v>
      </c>
      <c r="BK1211" s="185">
        <f>ROUND(I1211*H1211,2)</f>
        <v>0</v>
      </c>
      <c r="BL1211" s="18" t="s">
        <v>346</v>
      </c>
      <c r="BM1211" s="184" t="s">
        <v>1509</v>
      </c>
    </row>
    <row r="1212" spans="1:65" s="2" customFormat="1" ht="11.25">
      <c r="A1212" s="36"/>
      <c r="B1212" s="37"/>
      <c r="C1212" s="38"/>
      <c r="D1212" s="186" t="s">
        <v>144</v>
      </c>
      <c r="E1212" s="38"/>
      <c r="F1212" s="187" t="s">
        <v>1510</v>
      </c>
      <c r="G1212" s="38"/>
      <c r="H1212" s="38"/>
      <c r="I1212" s="188"/>
      <c r="J1212" s="38"/>
      <c r="K1212" s="38"/>
      <c r="L1212" s="41"/>
      <c r="M1212" s="189"/>
      <c r="N1212" s="190"/>
      <c r="O1212" s="66"/>
      <c r="P1212" s="66"/>
      <c r="Q1212" s="66"/>
      <c r="R1212" s="66"/>
      <c r="S1212" s="66"/>
      <c r="T1212" s="67"/>
      <c r="U1212" s="36"/>
      <c r="V1212" s="36"/>
      <c r="W1212" s="36"/>
      <c r="X1212" s="36"/>
      <c r="Y1212" s="36"/>
      <c r="Z1212" s="36"/>
      <c r="AA1212" s="36"/>
      <c r="AB1212" s="36"/>
      <c r="AC1212" s="36"/>
      <c r="AD1212" s="36"/>
      <c r="AE1212" s="36"/>
      <c r="AT1212" s="18" t="s">
        <v>144</v>
      </c>
      <c r="AU1212" s="18" t="s">
        <v>92</v>
      </c>
    </row>
    <row r="1213" spans="1:65" s="15" customFormat="1" ht="11.25">
      <c r="B1213" s="214"/>
      <c r="C1213" s="215"/>
      <c r="D1213" s="193" t="s">
        <v>146</v>
      </c>
      <c r="E1213" s="216" t="s">
        <v>44</v>
      </c>
      <c r="F1213" s="217" t="s">
        <v>185</v>
      </c>
      <c r="G1213" s="215"/>
      <c r="H1213" s="216" t="s">
        <v>44</v>
      </c>
      <c r="I1213" s="218"/>
      <c r="J1213" s="215"/>
      <c r="K1213" s="215"/>
      <c r="L1213" s="219"/>
      <c r="M1213" s="220"/>
      <c r="N1213" s="221"/>
      <c r="O1213" s="221"/>
      <c r="P1213" s="221"/>
      <c r="Q1213" s="221"/>
      <c r="R1213" s="221"/>
      <c r="S1213" s="221"/>
      <c r="T1213" s="222"/>
      <c r="AT1213" s="223" t="s">
        <v>146</v>
      </c>
      <c r="AU1213" s="223" t="s">
        <v>92</v>
      </c>
      <c r="AV1213" s="15" t="s">
        <v>90</v>
      </c>
      <c r="AW1213" s="15" t="s">
        <v>42</v>
      </c>
      <c r="AX1213" s="15" t="s">
        <v>82</v>
      </c>
      <c r="AY1213" s="223" t="s">
        <v>135</v>
      </c>
    </row>
    <row r="1214" spans="1:65" s="13" customFormat="1" ht="11.25">
      <c r="B1214" s="191"/>
      <c r="C1214" s="192"/>
      <c r="D1214" s="193" t="s">
        <v>146</v>
      </c>
      <c r="E1214" s="194" t="s">
        <v>44</v>
      </c>
      <c r="F1214" s="195" t="s">
        <v>1511</v>
      </c>
      <c r="G1214" s="192"/>
      <c r="H1214" s="196">
        <v>94</v>
      </c>
      <c r="I1214" s="197"/>
      <c r="J1214" s="192"/>
      <c r="K1214" s="192"/>
      <c r="L1214" s="198"/>
      <c r="M1214" s="199"/>
      <c r="N1214" s="200"/>
      <c r="O1214" s="200"/>
      <c r="P1214" s="200"/>
      <c r="Q1214" s="200"/>
      <c r="R1214" s="200"/>
      <c r="S1214" s="200"/>
      <c r="T1214" s="201"/>
      <c r="AT1214" s="202" t="s">
        <v>146</v>
      </c>
      <c r="AU1214" s="202" t="s">
        <v>92</v>
      </c>
      <c r="AV1214" s="13" t="s">
        <v>92</v>
      </c>
      <c r="AW1214" s="13" t="s">
        <v>42</v>
      </c>
      <c r="AX1214" s="13" t="s">
        <v>82</v>
      </c>
      <c r="AY1214" s="202" t="s">
        <v>135</v>
      </c>
    </row>
    <row r="1215" spans="1:65" s="13" customFormat="1" ht="11.25">
      <c r="B1215" s="191"/>
      <c r="C1215" s="192"/>
      <c r="D1215" s="193" t="s">
        <v>146</v>
      </c>
      <c r="E1215" s="194" t="s">
        <v>44</v>
      </c>
      <c r="F1215" s="195" t="s">
        <v>1512</v>
      </c>
      <c r="G1215" s="192"/>
      <c r="H1215" s="196">
        <v>-16</v>
      </c>
      <c r="I1215" s="197"/>
      <c r="J1215" s="192"/>
      <c r="K1215" s="192"/>
      <c r="L1215" s="198"/>
      <c r="M1215" s="199"/>
      <c r="N1215" s="200"/>
      <c r="O1215" s="200"/>
      <c r="P1215" s="200"/>
      <c r="Q1215" s="200"/>
      <c r="R1215" s="200"/>
      <c r="S1215" s="200"/>
      <c r="T1215" s="201"/>
      <c r="AT1215" s="202" t="s">
        <v>146</v>
      </c>
      <c r="AU1215" s="202" t="s">
        <v>92</v>
      </c>
      <c r="AV1215" s="13" t="s">
        <v>92</v>
      </c>
      <c r="AW1215" s="13" t="s">
        <v>42</v>
      </c>
      <c r="AX1215" s="13" t="s">
        <v>82</v>
      </c>
      <c r="AY1215" s="202" t="s">
        <v>135</v>
      </c>
    </row>
    <row r="1216" spans="1:65" s="13" customFormat="1" ht="11.25">
      <c r="B1216" s="191"/>
      <c r="C1216" s="192"/>
      <c r="D1216" s="193" t="s">
        <v>146</v>
      </c>
      <c r="E1216" s="194" t="s">
        <v>44</v>
      </c>
      <c r="F1216" s="195" t="s">
        <v>1513</v>
      </c>
      <c r="G1216" s="192"/>
      <c r="H1216" s="196">
        <v>22.58</v>
      </c>
      <c r="I1216" s="197"/>
      <c r="J1216" s="192"/>
      <c r="K1216" s="192"/>
      <c r="L1216" s="198"/>
      <c r="M1216" s="199"/>
      <c r="N1216" s="200"/>
      <c r="O1216" s="200"/>
      <c r="P1216" s="200"/>
      <c r="Q1216" s="200"/>
      <c r="R1216" s="200"/>
      <c r="S1216" s="200"/>
      <c r="T1216" s="201"/>
      <c r="AT1216" s="202" t="s">
        <v>146</v>
      </c>
      <c r="AU1216" s="202" t="s">
        <v>92</v>
      </c>
      <c r="AV1216" s="13" t="s">
        <v>92</v>
      </c>
      <c r="AW1216" s="13" t="s">
        <v>42</v>
      </c>
      <c r="AX1216" s="13" t="s">
        <v>82</v>
      </c>
      <c r="AY1216" s="202" t="s">
        <v>135</v>
      </c>
    </row>
    <row r="1217" spans="2:51" s="13" customFormat="1" ht="11.25">
      <c r="B1217" s="191"/>
      <c r="C1217" s="192"/>
      <c r="D1217" s="193" t="s">
        <v>146</v>
      </c>
      <c r="E1217" s="194" t="s">
        <v>44</v>
      </c>
      <c r="F1217" s="195" t="s">
        <v>1514</v>
      </c>
      <c r="G1217" s="192"/>
      <c r="H1217" s="196">
        <v>17.8</v>
      </c>
      <c r="I1217" s="197"/>
      <c r="J1217" s="192"/>
      <c r="K1217" s="192"/>
      <c r="L1217" s="198"/>
      <c r="M1217" s="199"/>
      <c r="N1217" s="200"/>
      <c r="O1217" s="200"/>
      <c r="P1217" s="200"/>
      <c r="Q1217" s="200"/>
      <c r="R1217" s="200"/>
      <c r="S1217" s="200"/>
      <c r="T1217" s="201"/>
      <c r="AT1217" s="202" t="s">
        <v>146</v>
      </c>
      <c r="AU1217" s="202" t="s">
        <v>92</v>
      </c>
      <c r="AV1217" s="13" t="s">
        <v>92</v>
      </c>
      <c r="AW1217" s="13" t="s">
        <v>42</v>
      </c>
      <c r="AX1217" s="13" t="s">
        <v>82</v>
      </c>
      <c r="AY1217" s="202" t="s">
        <v>135</v>
      </c>
    </row>
    <row r="1218" spans="2:51" s="13" customFormat="1" ht="11.25">
      <c r="B1218" s="191"/>
      <c r="C1218" s="192"/>
      <c r="D1218" s="193" t="s">
        <v>146</v>
      </c>
      <c r="E1218" s="194" t="s">
        <v>44</v>
      </c>
      <c r="F1218" s="195" t="s">
        <v>1515</v>
      </c>
      <c r="G1218" s="192"/>
      <c r="H1218" s="196">
        <v>17.8</v>
      </c>
      <c r="I1218" s="197"/>
      <c r="J1218" s="192"/>
      <c r="K1218" s="192"/>
      <c r="L1218" s="198"/>
      <c r="M1218" s="199"/>
      <c r="N1218" s="200"/>
      <c r="O1218" s="200"/>
      <c r="P1218" s="200"/>
      <c r="Q1218" s="200"/>
      <c r="R1218" s="200"/>
      <c r="S1218" s="200"/>
      <c r="T1218" s="201"/>
      <c r="AT1218" s="202" t="s">
        <v>146</v>
      </c>
      <c r="AU1218" s="202" t="s">
        <v>92</v>
      </c>
      <c r="AV1218" s="13" t="s">
        <v>92</v>
      </c>
      <c r="AW1218" s="13" t="s">
        <v>42</v>
      </c>
      <c r="AX1218" s="13" t="s">
        <v>82</v>
      </c>
      <c r="AY1218" s="202" t="s">
        <v>135</v>
      </c>
    </row>
    <row r="1219" spans="2:51" s="13" customFormat="1" ht="11.25">
      <c r="B1219" s="191"/>
      <c r="C1219" s="192"/>
      <c r="D1219" s="193" t="s">
        <v>146</v>
      </c>
      <c r="E1219" s="194" t="s">
        <v>44</v>
      </c>
      <c r="F1219" s="195" t="s">
        <v>1516</v>
      </c>
      <c r="G1219" s="192"/>
      <c r="H1219" s="196">
        <v>4.5999999999999996</v>
      </c>
      <c r="I1219" s="197"/>
      <c r="J1219" s="192"/>
      <c r="K1219" s="192"/>
      <c r="L1219" s="198"/>
      <c r="M1219" s="199"/>
      <c r="N1219" s="200"/>
      <c r="O1219" s="200"/>
      <c r="P1219" s="200"/>
      <c r="Q1219" s="200"/>
      <c r="R1219" s="200"/>
      <c r="S1219" s="200"/>
      <c r="T1219" s="201"/>
      <c r="AT1219" s="202" t="s">
        <v>146</v>
      </c>
      <c r="AU1219" s="202" t="s">
        <v>92</v>
      </c>
      <c r="AV1219" s="13" t="s">
        <v>92</v>
      </c>
      <c r="AW1219" s="13" t="s">
        <v>42</v>
      </c>
      <c r="AX1219" s="13" t="s">
        <v>82</v>
      </c>
      <c r="AY1219" s="202" t="s">
        <v>135</v>
      </c>
    </row>
    <row r="1220" spans="2:51" s="13" customFormat="1" ht="11.25">
      <c r="B1220" s="191"/>
      <c r="C1220" s="192"/>
      <c r="D1220" s="193" t="s">
        <v>146</v>
      </c>
      <c r="E1220" s="194" t="s">
        <v>44</v>
      </c>
      <c r="F1220" s="195" t="s">
        <v>1517</v>
      </c>
      <c r="G1220" s="192"/>
      <c r="H1220" s="196">
        <v>4.5999999999999996</v>
      </c>
      <c r="I1220" s="197"/>
      <c r="J1220" s="192"/>
      <c r="K1220" s="192"/>
      <c r="L1220" s="198"/>
      <c r="M1220" s="199"/>
      <c r="N1220" s="200"/>
      <c r="O1220" s="200"/>
      <c r="P1220" s="200"/>
      <c r="Q1220" s="200"/>
      <c r="R1220" s="200"/>
      <c r="S1220" s="200"/>
      <c r="T1220" s="201"/>
      <c r="AT1220" s="202" t="s">
        <v>146</v>
      </c>
      <c r="AU1220" s="202" t="s">
        <v>92</v>
      </c>
      <c r="AV1220" s="13" t="s">
        <v>92</v>
      </c>
      <c r="AW1220" s="13" t="s">
        <v>42</v>
      </c>
      <c r="AX1220" s="13" t="s">
        <v>82</v>
      </c>
      <c r="AY1220" s="202" t="s">
        <v>135</v>
      </c>
    </row>
    <row r="1221" spans="2:51" s="13" customFormat="1" ht="11.25">
      <c r="B1221" s="191"/>
      <c r="C1221" s="192"/>
      <c r="D1221" s="193" t="s">
        <v>146</v>
      </c>
      <c r="E1221" s="194" t="s">
        <v>44</v>
      </c>
      <c r="F1221" s="195" t="s">
        <v>1518</v>
      </c>
      <c r="G1221" s="192"/>
      <c r="H1221" s="196">
        <v>4.5999999999999996</v>
      </c>
      <c r="I1221" s="197"/>
      <c r="J1221" s="192"/>
      <c r="K1221" s="192"/>
      <c r="L1221" s="198"/>
      <c r="M1221" s="199"/>
      <c r="N1221" s="200"/>
      <c r="O1221" s="200"/>
      <c r="P1221" s="200"/>
      <c r="Q1221" s="200"/>
      <c r="R1221" s="200"/>
      <c r="S1221" s="200"/>
      <c r="T1221" s="201"/>
      <c r="AT1221" s="202" t="s">
        <v>146</v>
      </c>
      <c r="AU1221" s="202" t="s">
        <v>92</v>
      </c>
      <c r="AV1221" s="13" t="s">
        <v>92</v>
      </c>
      <c r="AW1221" s="13" t="s">
        <v>42</v>
      </c>
      <c r="AX1221" s="13" t="s">
        <v>82</v>
      </c>
      <c r="AY1221" s="202" t="s">
        <v>135</v>
      </c>
    </row>
    <row r="1222" spans="2:51" s="13" customFormat="1" ht="11.25">
      <c r="B1222" s="191"/>
      <c r="C1222" s="192"/>
      <c r="D1222" s="193" t="s">
        <v>146</v>
      </c>
      <c r="E1222" s="194" t="s">
        <v>44</v>
      </c>
      <c r="F1222" s="195" t="s">
        <v>1519</v>
      </c>
      <c r="G1222" s="192"/>
      <c r="H1222" s="196">
        <v>4.5999999999999996</v>
      </c>
      <c r="I1222" s="197"/>
      <c r="J1222" s="192"/>
      <c r="K1222" s="192"/>
      <c r="L1222" s="198"/>
      <c r="M1222" s="199"/>
      <c r="N1222" s="200"/>
      <c r="O1222" s="200"/>
      <c r="P1222" s="200"/>
      <c r="Q1222" s="200"/>
      <c r="R1222" s="200"/>
      <c r="S1222" s="200"/>
      <c r="T1222" s="201"/>
      <c r="AT1222" s="202" t="s">
        <v>146</v>
      </c>
      <c r="AU1222" s="202" t="s">
        <v>92</v>
      </c>
      <c r="AV1222" s="13" t="s">
        <v>92</v>
      </c>
      <c r="AW1222" s="13" t="s">
        <v>42</v>
      </c>
      <c r="AX1222" s="13" t="s">
        <v>82</v>
      </c>
      <c r="AY1222" s="202" t="s">
        <v>135</v>
      </c>
    </row>
    <row r="1223" spans="2:51" s="13" customFormat="1" ht="11.25">
      <c r="B1223" s="191"/>
      <c r="C1223" s="192"/>
      <c r="D1223" s="193" t="s">
        <v>146</v>
      </c>
      <c r="E1223" s="194" t="s">
        <v>44</v>
      </c>
      <c r="F1223" s="195" t="s">
        <v>1520</v>
      </c>
      <c r="G1223" s="192"/>
      <c r="H1223" s="196">
        <v>4.5999999999999996</v>
      </c>
      <c r="I1223" s="197"/>
      <c r="J1223" s="192"/>
      <c r="K1223" s="192"/>
      <c r="L1223" s="198"/>
      <c r="M1223" s="199"/>
      <c r="N1223" s="200"/>
      <c r="O1223" s="200"/>
      <c r="P1223" s="200"/>
      <c r="Q1223" s="200"/>
      <c r="R1223" s="200"/>
      <c r="S1223" s="200"/>
      <c r="T1223" s="201"/>
      <c r="AT1223" s="202" t="s">
        <v>146</v>
      </c>
      <c r="AU1223" s="202" t="s">
        <v>92</v>
      </c>
      <c r="AV1223" s="13" t="s">
        <v>92</v>
      </c>
      <c r="AW1223" s="13" t="s">
        <v>42</v>
      </c>
      <c r="AX1223" s="13" t="s">
        <v>82</v>
      </c>
      <c r="AY1223" s="202" t="s">
        <v>135</v>
      </c>
    </row>
    <row r="1224" spans="2:51" s="13" customFormat="1" ht="11.25">
      <c r="B1224" s="191"/>
      <c r="C1224" s="192"/>
      <c r="D1224" s="193" t="s">
        <v>146</v>
      </c>
      <c r="E1224" s="194" t="s">
        <v>44</v>
      </c>
      <c r="F1224" s="195" t="s">
        <v>1521</v>
      </c>
      <c r="G1224" s="192"/>
      <c r="H1224" s="196">
        <v>20.05</v>
      </c>
      <c r="I1224" s="197"/>
      <c r="J1224" s="192"/>
      <c r="K1224" s="192"/>
      <c r="L1224" s="198"/>
      <c r="M1224" s="199"/>
      <c r="N1224" s="200"/>
      <c r="O1224" s="200"/>
      <c r="P1224" s="200"/>
      <c r="Q1224" s="200"/>
      <c r="R1224" s="200"/>
      <c r="S1224" s="200"/>
      <c r="T1224" s="201"/>
      <c r="AT1224" s="202" t="s">
        <v>146</v>
      </c>
      <c r="AU1224" s="202" t="s">
        <v>92</v>
      </c>
      <c r="AV1224" s="13" t="s">
        <v>92</v>
      </c>
      <c r="AW1224" s="13" t="s">
        <v>42</v>
      </c>
      <c r="AX1224" s="13" t="s">
        <v>82</v>
      </c>
      <c r="AY1224" s="202" t="s">
        <v>135</v>
      </c>
    </row>
    <row r="1225" spans="2:51" s="13" customFormat="1" ht="11.25">
      <c r="B1225" s="191"/>
      <c r="C1225" s="192"/>
      <c r="D1225" s="193" t="s">
        <v>146</v>
      </c>
      <c r="E1225" s="194" t="s">
        <v>44</v>
      </c>
      <c r="F1225" s="195" t="s">
        <v>1522</v>
      </c>
      <c r="G1225" s="192"/>
      <c r="H1225" s="196">
        <v>20.05</v>
      </c>
      <c r="I1225" s="197"/>
      <c r="J1225" s="192"/>
      <c r="K1225" s="192"/>
      <c r="L1225" s="198"/>
      <c r="M1225" s="199"/>
      <c r="N1225" s="200"/>
      <c r="O1225" s="200"/>
      <c r="P1225" s="200"/>
      <c r="Q1225" s="200"/>
      <c r="R1225" s="200"/>
      <c r="S1225" s="200"/>
      <c r="T1225" s="201"/>
      <c r="AT1225" s="202" t="s">
        <v>146</v>
      </c>
      <c r="AU1225" s="202" t="s">
        <v>92</v>
      </c>
      <c r="AV1225" s="13" t="s">
        <v>92</v>
      </c>
      <c r="AW1225" s="13" t="s">
        <v>42</v>
      </c>
      <c r="AX1225" s="13" t="s">
        <v>82</v>
      </c>
      <c r="AY1225" s="202" t="s">
        <v>135</v>
      </c>
    </row>
    <row r="1226" spans="2:51" s="13" customFormat="1" ht="11.25">
      <c r="B1226" s="191"/>
      <c r="C1226" s="192"/>
      <c r="D1226" s="193" t="s">
        <v>146</v>
      </c>
      <c r="E1226" s="194" t="s">
        <v>44</v>
      </c>
      <c r="F1226" s="195" t="s">
        <v>1523</v>
      </c>
      <c r="G1226" s="192"/>
      <c r="H1226" s="196">
        <v>20.05</v>
      </c>
      <c r="I1226" s="197"/>
      <c r="J1226" s="192"/>
      <c r="K1226" s="192"/>
      <c r="L1226" s="198"/>
      <c r="M1226" s="199"/>
      <c r="N1226" s="200"/>
      <c r="O1226" s="200"/>
      <c r="P1226" s="200"/>
      <c r="Q1226" s="200"/>
      <c r="R1226" s="200"/>
      <c r="S1226" s="200"/>
      <c r="T1226" s="201"/>
      <c r="AT1226" s="202" t="s">
        <v>146</v>
      </c>
      <c r="AU1226" s="202" t="s">
        <v>92</v>
      </c>
      <c r="AV1226" s="13" t="s">
        <v>92</v>
      </c>
      <c r="AW1226" s="13" t="s">
        <v>42</v>
      </c>
      <c r="AX1226" s="13" t="s">
        <v>82</v>
      </c>
      <c r="AY1226" s="202" t="s">
        <v>135</v>
      </c>
    </row>
    <row r="1227" spans="2:51" s="13" customFormat="1" ht="11.25">
      <c r="B1227" s="191"/>
      <c r="C1227" s="192"/>
      <c r="D1227" s="193" t="s">
        <v>146</v>
      </c>
      <c r="E1227" s="194" t="s">
        <v>44</v>
      </c>
      <c r="F1227" s="195" t="s">
        <v>1524</v>
      </c>
      <c r="G1227" s="192"/>
      <c r="H1227" s="196">
        <v>20.05</v>
      </c>
      <c r="I1227" s="197"/>
      <c r="J1227" s="192"/>
      <c r="K1227" s="192"/>
      <c r="L1227" s="198"/>
      <c r="M1227" s="199"/>
      <c r="N1227" s="200"/>
      <c r="O1227" s="200"/>
      <c r="P1227" s="200"/>
      <c r="Q1227" s="200"/>
      <c r="R1227" s="200"/>
      <c r="S1227" s="200"/>
      <c r="T1227" s="201"/>
      <c r="AT1227" s="202" t="s">
        <v>146</v>
      </c>
      <c r="AU1227" s="202" t="s">
        <v>92</v>
      </c>
      <c r="AV1227" s="13" t="s">
        <v>92</v>
      </c>
      <c r="AW1227" s="13" t="s">
        <v>42</v>
      </c>
      <c r="AX1227" s="13" t="s">
        <v>82</v>
      </c>
      <c r="AY1227" s="202" t="s">
        <v>135</v>
      </c>
    </row>
    <row r="1228" spans="2:51" s="13" customFormat="1" ht="11.25">
      <c r="B1228" s="191"/>
      <c r="C1228" s="192"/>
      <c r="D1228" s="193" t="s">
        <v>146</v>
      </c>
      <c r="E1228" s="194" t="s">
        <v>44</v>
      </c>
      <c r="F1228" s="195" t="s">
        <v>1525</v>
      </c>
      <c r="G1228" s="192"/>
      <c r="H1228" s="196">
        <v>20.05</v>
      </c>
      <c r="I1228" s="197"/>
      <c r="J1228" s="192"/>
      <c r="K1228" s="192"/>
      <c r="L1228" s="198"/>
      <c r="M1228" s="199"/>
      <c r="N1228" s="200"/>
      <c r="O1228" s="200"/>
      <c r="P1228" s="200"/>
      <c r="Q1228" s="200"/>
      <c r="R1228" s="200"/>
      <c r="S1228" s="200"/>
      <c r="T1228" s="201"/>
      <c r="AT1228" s="202" t="s">
        <v>146</v>
      </c>
      <c r="AU1228" s="202" t="s">
        <v>92</v>
      </c>
      <c r="AV1228" s="13" t="s">
        <v>92</v>
      </c>
      <c r="AW1228" s="13" t="s">
        <v>42</v>
      </c>
      <c r="AX1228" s="13" t="s">
        <v>82</v>
      </c>
      <c r="AY1228" s="202" t="s">
        <v>135</v>
      </c>
    </row>
    <row r="1229" spans="2:51" s="13" customFormat="1" ht="11.25">
      <c r="B1229" s="191"/>
      <c r="C1229" s="192"/>
      <c r="D1229" s="193" t="s">
        <v>146</v>
      </c>
      <c r="E1229" s="194" t="s">
        <v>44</v>
      </c>
      <c r="F1229" s="195" t="s">
        <v>1526</v>
      </c>
      <c r="G1229" s="192"/>
      <c r="H1229" s="196">
        <v>20.05</v>
      </c>
      <c r="I1229" s="197"/>
      <c r="J1229" s="192"/>
      <c r="K1229" s="192"/>
      <c r="L1229" s="198"/>
      <c r="M1229" s="199"/>
      <c r="N1229" s="200"/>
      <c r="O1229" s="200"/>
      <c r="P1229" s="200"/>
      <c r="Q1229" s="200"/>
      <c r="R1229" s="200"/>
      <c r="S1229" s="200"/>
      <c r="T1229" s="201"/>
      <c r="AT1229" s="202" t="s">
        <v>146</v>
      </c>
      <c r="AU1229" s="202" t="s">
        <v>92</v>
      </c>
      <c r="AV1229" s="13" t="s">
        <v>92</v>
      </c>
      <c r="AW1229" s="13" t="s">
        <v>42</v>
      </c>
      <c r="AX1229" s="13" t="s">
        <v>82</v>
      </c>
      <c r="AY1229" s="202" t="s">
        <v>135</v>
      </c>
    </row>
    <row r="1230" spans="2:51" s="13" customFormat="1" ht="11.25">
      <c r="B1230" s="191"/>
      <c r="C1230" s="192"/>
      <c r="D1230" s="193" t="s">
        <v>146</v>
      </c>
      <c r="E1230" s="194" t="s">
        <v>44</v>
      </c>
      <c r="F1230" s="195" t="s">
        <v>1527</v>
      </c>
      <c r="G1230" s="192"/>
      <c r="H1230" s="196">
        <v>20.05</v>
      </c>
      <c r="I1230" s="197"/>
      <c r="J1230" s="192"/>
      <c r="K1230" s="192"/>
      <c r="L1230" s="198"/>
      <c r="M1230" s="199"/>
      <c r="N1230" s="200"/>
      <c r="O1230" s="200"/>
      <c r="P1230" s="200"/>
      <c r="Q1230" s="200"/>
      <c r="R1230" s="200"/>
      <c r="S1230" s="200"/>
      <c r="T1230" s="201"/>
      <c r="AT1230" s="202" t="s">
        <v>146</v>
      </c>
      <c r="AU1230" s="202" t="s">
        <v>92</v>
      </c>
      <c r="AV1230" s="13" t="s">
        <v>92</v>
      </c>
      <c r="AW1230" s="13" t="s">
        <v>42</v>
      </c>
      <c r="AX1230" s="13" t="s">
        <v>82</v>
      </c>
      <c r="AY1230" s="202" t="s">
        <v>135</v>
      </c>
    </row>
    <row r="1231" spans="2:51" s="13" customFormat="1" ht="11.25">
      <c r="B1231" s="191"/>
      <c r="C1231" s="192"/>
      <c r="D1231" s="193" t="s">
        <v>146</v>
      </c>
      <c r="E1231" s="194" t="s">
        <v>44</v>
      </c>
      <c r="F1231" s="195" t="s">
        <v>1528</v>
      </c>
      <c r="G1231" s="192"/>
      <c r="H1231" s="196">
        <v>20.05</v>
      </c>
      <c r="I1231" s="197"/>
      <c r="J1231" s="192"/>
      <c r="K1231" s="192"/>
      <c r="L1231" s="198"/>
      <c r="M1231" s="199"/>
      <c r="N1231" s="200"/>
      <c r="O1231" s="200"/>
      <c r="P1231" s="200"/>
      <c r="Q1231" s="200"/>
      <c r="R1231" s="200"/>
      <c r="S1231" s="200"/>
      <c r="T1231" s="201"/>
      <c r="AT1231" s="202" t="s">
        <v>146</v>
      </c>
      <c r="AU1231" s="202" t="s">
        <v>92</v>
      </c>
      <c r="AV1231" s="13" t="s">
        <v>92</v>
      </c>
      <c r="AW1231" s="13" t="s">
        <v>42</v>
      </c>
      <c r="AX1231" s="13" t="s">
        <v>82</v>
      </c>
      <c r="AY1231" s="202" t="s">
        <v>135</v>
      </c>
    </row>
    <row r="1232" spans="2:51" s="13" customFormat="1" ht="11.25">
      <c r="B1232" s="191"/>
      <c r="C1232" s="192"/>
      <c r="D1232" s="193" t="s">
        <v>146</v>
      </c>
      <c r="E1232" s="194" t="s">
        <v>44</v>
      </c>
      <c r="F1232" s="195" t="s">
        <v>1529</v>
      </c>
      <c r="G1232" s="192"/>
      <c r="H1232" s="196">
        <v>20.05</v>
      </c>
      <c r="I1232" s="197"/>
      <c r="J1232" s="192"/>
      <c r="K1232" s="192"/>
      <c r="L1232" s="198"/>
      <c r="M1232" s="199"/>
      <c r="N1232" s="200"/>
      <c r="O1232" s="200"/>
      <c r="P1232" s="200"/>
      <c r="Q1232" s="200"/>
      <c r="R1232" s="200"/>
      <c r="S1232" s="200"/>
      <c r="T1232" s="201"/>
      <c r="AT1232" s="202" t="s">
        <v>146</v>
      </c>
      <c r="AU1232" s="202" t="s">
        <v>92</v>
      </c>
      <c r="AV1232" s="13" t="s">
        <v>92</v>
      </c>
      <c r="AW1232" s="13" t="s">
        <v>42</v>
      </c>
      <c r="AX1232" s="13" t="s">
        <v>82</v>
      </c>
      <c r="AY1232" s="202" t="s">
        <v>135</v>
      </c>
    </row>
    <row r="1233" spans="1:65" s="13" customFormat="1" ht="11.25">
      <c r="B1233" s="191"/>
      <c r="C1233" s="192"/>
      <c r="D1233" s="193" t="s">
        <v>146</v>
      </c>
      <c r="E1233" s="194" t="s">
        <v>44</v>
      </c>
      <c r="F1233" s="195" t="s">
        <v>1530</v>
      </c>
      <c r="G1233" s="192"/>
      <c r="H1233" s="196">
        <v>20.05</v>
      </c>
      <c r="I1233" s="197"/>
      <c r="J1233" s="192"/>
      <c r="K1233" s="192"/>
      <c r="L1233" s="198"/>
      <c r="M1233" s="199"/>
      <c r="N1233" s="200"/>
      <c r="O1233" s="200"/>
      <c r="P1233" s="200"/>
      <c r="Q1233" s="200"/>
      <c r="R1233" s="200"/>
      <c r="S1233" s="200"/>
      <c r="T1233" s="201"/>
      <c r="AT1233" s="202" t="s">
        <v>146</v>
      </c>
      <c r="AU1233" s="202" t="s">
        <v>92</v>
      </c>
      <c r="AV1233" s="13" t="s">
        <v>92</v>
      </c>
      <c r="AW1233" s="13" t="s">
        <v>42</v>
      </c>
      <c r="AX1233" s="13" t="s">
        <v>82</v>
      </c>
      <c r="AY1233" s="202" t="s">
        <v>135</v>
      </c>
    </row>
    <row r="1234" spans="1:65" s="13" customFormat="1" ht="11.25">
      <c r="B1234" s="191"/>
      <c r="C1234" s="192"/>
      <c r="D1234" s="193" t="s">
        <v>146</v>
      </c>
      <c r="E1234" s="194" t="s">
        <v>44</v>
      </c>
      <c r="F1234" s="195" t="s">
        <v>1531</v>
      </c>
      <c r="G1234" s="192"/>
      <c r="H1234" s="196">
        <v>22.58</v>
      </c>
      <c r="I1234" s="197"/>
      <c r="J1234" s="192"/>
      <c r="K1234" s="192"/>
      <c r="L1234" s="198"/>
      <c r="M1234" s="199"/>
      <c r="N1234" s="200"/>
      <c r="O1234" s="200"/>
      <c r="P1234" s="200"/>
      <c r="Q1234" s="200"/>
      <c r="R1234" s="200"/>
      <c r="S1234" s="200"/>
      <c r="T1234" s="201"/>
      <c r="AT1234" s="202" t="s">
        <v>146</v>
      </c>
      <c r="AU1234" s="202" t="s">
        <v>92</v>
      </c>
      <c r="AV1234" s="13" t="s">
        <v>92</v>
      </c>
      <c r="AW1234" s="13" t="s">
        <v>42</v>
      </c>
      <c r="AX1234" s="13" t="s">
        <v>82</v>
      </c>
      <c r="AY1234" s="202" t="s">
        <v>135</v>
      </c>
    </row>
    <row r="1235" spans="1:65" s="13" customFormat="1" ht="11.25">
      <c r="B1235" s="191"/>
      <c r="C1235" s="192"/>
      <c r="D1235" s="193" t="s">
        <v>146</v>
      </c>
      <c r="E1235" s="194" t="s">
        <v>44</v>
      </c>
      <c r="F1235" s="195" t="s">
        <v>1532</v>
      </c>
      <c r="G1235" s="192"/>
      <c r="H1235" s="196">
        <v>0</v>
      </c>
      <c r="I1235" s="197"/>
      <c r="J1235" s="192"/>
      <c r="K1235" s="192"/>
      <c r="L1235" s="198"/>
      <c r="M1235" s="199"/>
      <c r="N1235" s="200"/>
      <c r="O1235" s="200"/>
      <c r="P1235" s="200"/>
      <c r="Q1235" s="200"/>
      <c r="R1235" s="200"/>
      <c r="S1235" s="200"/>
      <c r="T1235" s="201"/>
      <c r="AT1235" s="202" t="s">
        <v>146</v>
      </c>
      <c r="AU1235" s="202" t="s">
        <v>92</v>
      </c>
      <c r="AV1235" s="13" t="s">
        <v>92</v>
      </c>
      <c r="AW1235" s="13" t="s">
        <v>42</v>
      </c>
      <c r="AX1235" s="13" t="s">
        <v>82</v>
      </c>
      <c r="AY1235" s="202" t="s">
        <v>135</v>
      </c>
    </row>
    <row r="1236" spans="1:65" s="13" customFormat="1" ht="11.25">
      <c r="B1236" s="191"/>
      <c r="C1236" s="192"/>
      <c r="D1236" s="193" t="s">
        <v>146</v>
      </c>
      <c r="E1236" s="194" t="s">
        <v>44</v>
      </c>
      <c r="F1236" s="195" t="s">
        <v>1533</v>
      </c>
      <c r="G1236" s="192"/>
      <c r="H1236" s="196">
        <v>10.42</v>
      </c>
      <c r="I1236" s="197"/>
      <c r="J1236" s="192"/>
      <c r="K1236" s="192"/>
      <c r="L1236" s="198"/>
      <c r="M1236" s="199"/>
      <c r="N1236" s="200"/>
      <c r="O1236" s="200"/>
      <c r="P1236" s="200"/>
      <c r="Q1236" s="200"/>
      <c r="R1236" s="200"/>
      <c r="S1236" s="200"/>
      <c r="T1236" s="201"/>
      <c r="AT1236" s="202" t="s">
        <v>146</v>
      </c>
      <c r="AU1236" s="202" t="s">
        <v>92</v>
      </c>
      <c r="AV1236" s="13" t="s">
        <v>92</v>
      </c>
      <c r="AW1236" s="13" t="s">
        <v>42</v>
      </c>
      <c r="AX1236" s="13" t="s">
        <v>82</v>
      </c>
      <c r="AY1236" s="202" t="s">
        <v>135</v>
      </c>
    </row>
    <row r="1237" spans="1:65" s="13" customFormat="1" ht="11.25">
      <c r="B1237" s="191"/>
      <c r="C1237" s="192"/>
      <c r="D1237" s="193" t="s">
        <v>146</v>
      </c>
      <c r="E1237" s="194" t="s">
        <v>44</v>
      </c>
      <c r="F1237" s="195" t="s">
        <v>1534</v>
      </c>
      <c r="G1237" s="192"/>
      <c r="H1237" s="196">
        <v>8.5</v>
      </c>
      <c r="I1237" s="197"/>
      <c r="J1237" s="192"/>
      <c r="K1237" s="192"/>
      <c r="L1237" s="198"/>
      <c r="M1237" s="199"/>
      <c r="N1237" s="200"/>
      <c r="O1237" s="200"/>
      <c r="P1237" s="200"/>
      <c r="Q1237" s="200"/>
      <c r="R1237" s="200"/>
      <c r="S1237" s="200"/>
      <c r="T1237" s="201"/>
      <c r="AT1237" s="202" t="s">
        <v>146</v>
      </c>
      <c r="AU1237" s="202" t="s">
        <v>92</v>
      </c>
      <c r="AV1237" s="13" t="s">
        <v>92</v>
      </c>
      <c r="AW1237" s="13" t="s">
        <v>42</v>
      </c>
      <c r="AX1237" s="13" t="s">
        <v>82</v>
      </c>
      <c r="AY1237" s="202" t="s">
        <v>135</v>
      </c>
    </row>
    <row r="1238" spans="1:65" s="13" customFormat="1" ht="11.25">
      <c r="B1238" s="191"/>
      <c r="C1238" s="192"/>
      <c r="D1238" s="193" t="s">
        <v>146</v>
      </c>
      <c r="E1238" s="194" t="s">
        <v>44</v>
      </c>
      <c r="F1238" s="195" t="s">
        <v>1535</v>
      </c>
      <c r="G1238" s="192"/>
      <c r="H1238" s="196">
        <v>8.9</v>
      </c>
      <c r="I1238" s="197"/>
      <c r="J1238" s="192"/>
      <c r="K1238" s="192"/>
      <c r="L1238" s="198"/>
      <c r="M1238" s="199"/>
      <c r="N1238" s="200"/>
      <c r="O1238" s="200"/>
      <c r="P1238" s="200"/>
      <c r="Q1238" s="200"/>
      <c r="R1238" s="200"/>
      <c r="S1238" s="200"/>
      <c r="T1238" s="201"/>
      <c r="AT1238" s="202" t="s">
        <v>146</v>
      </c>
      <c r="AU1238" s="202" t="s">
        <v>92</v>
      </c>
      <c r="AV1238" s="13" t="s">
        <v>92</v>
      </c>
      <c r="AW1238" s="13" t="s">
        <v>42</v>
      </c>
      <c r="AX1238" s="13" t="s">
        <v>82</v>
      </c>
      <c r="AY1238" s="202" t="s">
        <v>135</v>
      </c>
    </row>
    <row r="1239" spans="1:65" s="13" customFormat="1" ht="11.25">
      <c r="B1239" s="191"/>
      <c r="C1239" s="192"/>
      <c r="D1239" s="193" t="s">
        <v>146</v>
      </c>
      <c r="E1239" s="194" t="s">
        <v>44</v>
      </c>
      <c r="F1239" s="195" t="s">
        <v>1536</v>
      </c>
      <c r="G1239" s="192"/>
      <c r="H1239" s="196">
        <v>11.7</v>
      </c>
      <c r="I1239" s="197"/>
      <c r="J1239" s="192"/>
      <c r="K1239" s="192"/>
      <c r="L1239" s="198"/>
      <c r="M1239" s="199"/>
      <c r="N1239" s="200"/>
      <c r="O1239" s="200"/>
      <c r="P1239" s="200"/>
      <c r="Q1239" s="200"/>
      <c r="R1239" s="200"/>
      <c r="S1239" s="200"/>
      <c r="T1239" s="201"/>
      <c r="AT1239" s="202" t="s">
        <v>146</v>
      </c>
      <c r="AU1239" s="202" t="s">
        <v>92</v>
      </c>
      <c r="AV1239" s="13" t="s">
        <v>92</v>
      </c>
      <c r="AW1239" s="13" t="s">
        <v>42</v>
      </c>
      <c r="AX1239" s="13" t="s">
        <v>82</v>
      </c>
      <c r="AY1239" s="202" t="s">
        <v>135</v>
      </c>
    </row>
    <row r="1240" spans="1:65" s="13" customFormat="1" ht="11.25">
      <c r="B1240" s="191"/>
      <c r="C1240" s="192"/>
      <c r="D1240" s="193" t="s">
        <v>146</v>
      </c>
      <c r="E1240" s="194" t="s">
        <v>44</v>
      </c>
      <c r="F1240" s="195" t="s">
        <v>1537</v>
      </c>
      <c r="G1240" s="192"/>
      <c r="H1240" s="196">
        <v>20.48</v>
      </c>
      <c r="I1240" s="197"/>
      <c r="J1240" s="192"/>
      <c r="K1240" s="192"/>
      <c r="L1240" s="198"/>
      <c r="M1240" s="199"/>
      <c r="N1240" s="200"/>
      <c r="O1240" s="200"/>
      <c r="P1240" s="200"/>
      <c r="Q1240" s="200"/>
      <c r="R1240" s="200"/>
      <c r="S1240" s="200"/>
      <c r="T1240" s="201"/>
      <c r="AT1240" s="202" t="s">
        <v>146</v>
      </c>
      <c r="AU1240" s="202" t="s">
        <v>92</v>
      </c>
      <c r="AV1240" s="13" t="s">
        <v>92</v>
      </c>
      <c r="AW1240" s="13" t="s">
        <v>42</v>
      </c>
      <c r="AX1240" s="13" t="s">
        <v>82</v>
      </c>
      <c r="AY1240" s="202" t="s">
        <v>135</v>
      </c>
    </row>
    <row r="1241" spans="1:65" s="13" customFormat="1" ht="11.25">
      <c r="B1241" s="191"/>
      <c r="C1241" s="192"/>
      <c r="D1241" s="193" t="s">
        <v>146</v>
      </c>
      <c r="E1241" s="194" t="s">
        <v>44</v>
      </c>
      <c r="F1241" s="195" t="s">
        <v>1538</v>
      </c>
      <c r="G1241" s="192"/>
      <c r="H1241" s="196">
        <v>21.02</v>
      </c>
      <c r="I1241" s="197"/>
      <c r="J1241" s="192"/>
      <c r="K1241" s="192"/>
      <c r="L1241" s="198"/>
      <c r="M1241" s="199"/>
      <c r="N1241" s="200"/>
      <c r="O1241" s="200"/>
      <c r="P1241" s="200"/>
      <c r="Q1241" s="200"/>
      <c r="R1241" s="200"/>
      <c r="S1241" s="200"/>
      <c r="T1241" s="201"/>
      <c r="AT1241" s="202" t="s">
        <v>146</v>
      </c>
      <c r="AU1241" s="202" t="s">
        <v>92</v>
      </c>
      <c r="AV1241" s="13" t="s">
        <v>92</v>
      </c>
      <c r="AW1241" s="13" t="s">
        <v>42</v>
      </c>
      <c r="AX1241" s="13" t="s">
        <v>82</v>
      </c>
      <c r="AY1241" s="202" t="s">
        <v>135</v>
      </c>
    </row>
    <row r="1242" spans="1:65" s="13" customFormat="1" ht="11.25">
      <c r="B1242" s="191"/>
      <c r="C1242" s="192"/>
      <c r="D1242" s="193" t="s">
        <v>146</v>
      </c>
      <c r="E1242" s="194" t="s">
        <v>44</v>
      </c>
      <c r="F1242" s="195" t="s">
        <v>1539</v>
      </c>
      <c r="G1242" s="192"/>
      <c r="H1242" s="196">
        <v>47.58</v>
      </c>
      <c r="I1242" s="197"/>
      <c r="J1242" s="192"/>
      <c r="K1242" s="192"/>
      <c r="L1242" s="198"/>
      <c r="M1242" s="199"/>
      <c r="N1242" s="200"/>
      <c r="O1242" s="200"/>
      <c r="P1242" s="200"/>
      <c r="Q1242" s="200"/>
      <c r="R1242" s="200"/>
      <c r="S1242" s="200"/>
      <c r="T1242" s="201"/>
      <c r="AT1242" s="202" t="s">
        <v>146</v>
      </c>
      <c r="AU1242" s="202" t="s">
        <v>92</v>
      </c>
      <c r="AV1242" s="13" t="s">
        <v>92</v>
      </c>
      <c r="AW1242" s="13" t="s">
        <v>42</v>
      </c>
      <c r="AX1242" s="13" t="s">
        <v>82</v>
      </c>
      <c r="AY1242" s="202" t="s">
        <v>135</v>
      </c>
    </row>
    <row r="1243" spans="1:65" s="13" customFormat="1" ht="11.25">
      <c r="B1243" s="191"/>
      <c r="C1243" s="192"/>
      <c r="D1243" s="193" t="s">
        <v>146</v>
      </c>
      <c r="E1243" s="194" t="s">
        <v>44</v>
      </c>
      <c r="F1243" s="195" t="s">
        <v>1540</v>
      </c>
      <c r="G1243" s="192"/>
      <c r="H1243" s="196">
        <v>-8.8000000000000007</v>
      </c>
      <c r="I1243" s="197"/>
      <c r="J1243" s="192"/>
      <c r="K1243" s="192"/>
      <c r="L1243" s="198"/>
      <c r="M1243" s="199"/>
      <c r="N1243" s="200"/>
      <c r="O1243" s="200"/>
      <c r="P1243" s="200"/>
      <c r="Q1243" s="200"/>
      <c r="R1243" s="200"/>
      <c r="S1243" s="200"/>
      <c r="T1243" s="201"/>
      <c r="AT1243" s="202" t="s">
        <v>146</v>
      </c>
      <c r="AU1243" s="202" t="s">
        <v>92</v>
      </c>
      <c r="AV1243" s="13" t="s">
        <v>92</v>
      </c>
      <c r="AW1243" s="13" t="s">
        <v>42</v>
      </c>
      <c r="AX1243" s="13" t="s">
        <v>82</v>
      </c>
      <c r="AY1243" s="202" t="s">
        <v>135</v>
      </c>
    </row>
    <row r="1244" spans="1:65" s="14" customFormat="1" ht="11.25">
      <c r="B1244" s="203"/>
      <c r="C1244" s="204"/>
      <c r="D1244" s="193" t="s">
        <v>146</v>
      </c>
      <c r="E1244" s="205" t="s">
        <v>44</v>
      </c>
      <c r="F1244" s="206" t="s">
        <v>159</v>
      </c>
      <c r="G1244" s="204"/>
      <c r="H1244" s="207">
        <v>502.06</v>
      </c>
      <c r="I1244" s="208"/>
      <c r="J1244" s="204"/>
      <c r="K1244" s="204"/>
      <c r="L1244" s="209"/>
      <c r="M1244" s="210"/>
      <c r="N1244" s="211"/>
      <c r="O1244" s="211"/>
      <c r="P1244" s="211"/>
      <c r="Q1244" s="211"/>
      <c r="R1244" s="211"/>
      <c r="S1244" s="211"/>
      <c r="T1244" s="212"/>
      <c r="AT1244" s="213" t="s">
        <v>146</v>
      </c>
      <c r="AU1244" s="213" t="s">
        <v>92</v>
      </c>
      <c r="AV1244" s="14" t="s">
        <v>142</v>
      </c>
      <c r="AW1244" s="14" t="s">
        <v>42</v>
      </c>
      <c r="AX1244" s="14" t="s">
        <v>90</v>
      </c>
      <c r="AY1244" s="213" t="s">
        <v>135</v>
      </c>
    </row>
    <row r="1245" spans="1:65" s="2" customFormat="1" ht="37.9" customHeight="1">
      <c r="A1245" s="36"/>
      <c r="B1245" s="37"/>
      <c r="C1245" s="224" t="s">
        <v>1541</v>
      </c>
      <c r="D1245" s="224" t="s">
        <v>381</v>
      </c>
      <c r="E1245" s="225" t="s">
        <v>1501</v>
      </c>
      <c r="F1245" s="226" t="s">
        <v>1502</v>
      </c>
      <c r="G1245" s="227" t="s">
        <v>168</v>
      </c>
      <c r="H1245" s="228">
        <v>87.031999999999996</v>
      </c>
      <c r="I1245" s="229"/>
      <c r="J1245" s="230">
        <f>ROUND(I1245*H1245,2)</f>
        <v>0</v>
      </c>
      <c r="K1245" s="231"/>
      <c r="L1245" s="232"/>
      <c r="M1245" s="233" t="s">
        <v>44</v>
      </c>
      <c r="N1245" s="234" t="s">
        <v>53</v>
      </c>
      <c r="O1245" s="66"/>
      <c r="P1245" s="182">
        <f>O1245*H1245</f>
        <v>0</v>
      </c>
      <c r="Q1245" s="182">
        <v>3.5500000000000002E-3</v>
      </c>
      <c r="R1245" s="182">
        <f>Q1245*H1245</f>
        <v>0.3089636</v>
      </c>
      <c r="S1245" s="182">
        <v>0</v>
      </c>
      <c r="T1245" s="183">
        <f>S1245*H1245</f>
        <v>0</v>
      </c>
      <c r="U1245" s="36"/>
      <c r="V1245" s="36"/>
      <c r="W1245" s="36"/>
      <c r="X1245" s="36"/>
      <c r="Y1245" s="36"/>
      <c r="Z1245" s="36"/>
      <c r="AA1245" s="36"/>
      <c r="AB1245" s="36"/>
      <c r="AC1245" s="36"/>
      <c r="AD1245" s="36"/>
      <c r="AE1245" s="36"/>
      <c r="AR1245" s="184" t="s">
        <v>519</v>
      </c>
      <c r="AT1245" s="184" t="s">
        <v>381</v>
      </c>
      <c r="AU1245" s="184" t="s">
        <v>92</v>
      </c>
      <c r="AY1245" s="18" t="s">
        <v>135</v>
      </c>
      <c r="BE1245" s="185">
        <f>IF(N1245="základní",J1245,0)</f>
        <v>0</v>
      </c>
      <c r="BF1245" s="185">
        <f>IF(N1245="snížená",J1245,0)</f>
        <v>0</v>
      </c>
      <c r="BG1245" s="185">
        <f>IF(N1245="zákl. přenesená",J1245,0)</f>
        <v>0</v>
      </c>
      <c r="BH1245" s="185">
        <f>IF(N1245="sníž. přenesená",J1245,0)</f>
        <v>0</v>
      </c>
      <c r="BI1245" s="185">
        <f>IF(N1245="nulová",J1245,0)</f>
        <v>0</v>
      </c>
      <c r="BJ1245" s="18" t="s">
        <v>90</v>
      </c>
      <c r="BK1245" s="185">
        <f>ROUND(I1245*H1245,2)</f>
        <v>0</v>
      </c>
      <c r="BL1245" s="18" t="s">
        <v>346</v>
      </c>
      <c r="BM1245" s="184" t="s">
        <v>1542</v>
      </c>
    </row>
    <row r="1246" spans="1:65" s="2" customFormat="1" ht="11.25">
      <c r="A1246" s="36"/>
      <c r="B1246" s="37"/>
      <c r="C1246" s="38"/>
      <c r="D1246" s="186" t="s">
        <v>144</v>
      </c>
      <c r="E1246" s="38"/>
      <c r="F1246" s="187" t="s">
        <v>1504</v>
      </c>
      <c r="G1246" s="38"/>
      <c r="H1246" s="38"/>
      <c r="I1246" s="188"/>
      <c r="J1246" s="38"/>
      <c r="K1246" s="38"/>
      <c r="L1246" s="41"/>
      <c r="M1246" s="189"/>
      <c r="N1246" s="190"/>
      <c r="O1246" s="66"/>
      <c r="P1246" s="66"/>
      <c r="Q1246" s="66"/>
      <c r="R1246" s="66"/>
      <c r="S1246" s="66"/>
      <c r="T1246" s="67"/>
      <c r="U1246" s="36"/>
      <c r="V1246" s="36"/>
      <c r="W1246" s="36"/>
      <c r="X1246" s="36"/>
      <c r="Y1246" s="36"/>
      <c r="Z1246" s="36"/>
      <c r="AA1246" s="36"/>
      <c r="AB1246" s="36"/>
      <c r="AC1246" s="36"/>
      <c r="AD1246" s="36"/>
      <c r="AE1246" s="36"/>
      <c r="AT1246" s="18" t="s">
        <v>144</v>
      </c>
      <c r="AU1246" s="18" t="s">
        <v>92</v>
      </c>
    </row>
    <row r="1247" spans="1:65" s="13" customFormat="1" ht="11.25">
      <c r="B1247" s="191"/>
      <c r="C1247" s="192"/>
      <c r="D1247" s="193" t="s">
        <v>146</v>
      </c>
      <c r="E1247" s="192"/>
      <c r="F1247" s="195" t="s">
        <v>1543</v>
      </c>
      <c r="G1247" s="192"/>
      <c r="H1247" s="196">
        <v>87.031999999999996</v>
      </c>
      <c r="I1247" s="197"/>
      <c r="J1247" s="192"/>
      <c r="K1247" s="192"/>
      <c r="L1247" s="198"/>
      <c r="M1247" s="199"/>
      <c r="N1247" s="200"/>
      <c r="O1247" s="200"/>
      <c r="P1247" s="200"/>
      <c r="Q1247" s="200"/>
      <c r="R1247" s="200"/>
      <c r="S1247" s="200"/>
      <c r="T1247" s="201"/>
      <c r="AT1247" s="202" t="s">
        <v>146</v>
      </c>
      <c r="AU1247" s="202" t="s">
        <v>92</v>
      </c>
      <c r="AV1247" s="13" t="s">
        <v>92</v>
      </c>
      <c r="AW1247" s="13" t="s">
        <v>4</v>
      </c>
      <c r="AX1247" s="13" t="s">
        <v>90</v>
      </c>
      <c r="AY1247" s="202" t="s">
        <v>135</v>
      </c>
    </row>
    <row r="1248" spans="1:65" s="2" customFormat="1" ht="24.2" customHeight="1">
      <c r="A1248" s="36"/>
      <c r="B1248" s="37"/>
      <c r="C1248" s="172" t="s">
        <v>1544</v>
      </c>
      <c r="D1248" s="172" t="s">
        <v>138</v>
      </c>
      <c r="E1248" s="173" t="s">
        <v>1545</v>
      </c>
      <c r="F1248" s="174" t="s">
        <v>1546</v>
      </c>
      <c r="G1248" s="175" t="s">
        <v>371</v>
      </c>
      <c r="H1248" s="176">
        <v>7.6790000000000003</v>
      </c>
      <c r="I1248" s="177"/>
      <c r="J1248" s="178">
        <f>ROUND(I1248*H1248,2)</f>
        <v>0</v>
      </c>
      <c r="K1248" s="179"/>
      <c r="L1248" s="41"/>
      <c r="M1248" s="180" t="s">
        <v>44</v>
      </c>
      <c r="N1248" s="181" t="s">
        <v>53</v>
      </c>
      <c r="O1248" s="66"/>
      <c r="P1248" s="182">
        <f>O1248*H1248</f>
        <v>0</v>
      </c>
      <c r="Q1248" s="182">
        <v>0</v>
      </c>
      <c r="R1248" s="182">
        <f>Q1248*H1248</f>
        <v>0</v>
      </c>
      <c r="S1248" s="182">
        <v>0</v>
      </c>
      <c r="T1248" s="183">
        <f>S1248*H1248</f>
        <v>0</v>
      </c>
      <c r="U1248" s="36"/>
      <c r="V1248" s="36"/>
      <c r="W1248" s="36"/>
      <c r="X1248" s="36"/>
      <c r="Y1248" s="36"/>
      <c r="Z1248" s="36"/>
      <c r="AA1248" s="36"/>
      <c r="AB1248" s="36"/>
      <c r="AC1248" s="36"/>
      <c r="AD1248" s="36"/>
      <c r="AE1248" s="36"/>
      <c r="AR1248" s="184" t="s">
        <v>346</v>
      </c>
      <c r="AT1248" s="184" t="s">
        <v>138</v>
      </c>
      <c r="AU1248" s="184" t="s">
        <v>92</v>
      </c>
      <c r="AY1248" s="18" t="s">
        <v>135</v>
      </c>
      <c r="BE1248" s="185">
        <f>IF(N1248="základní",J1248,0)</f>
        <v>0</v>
      </c>
      <c r="BF1248" s="185">
        <f>IF(N1248="snížená",J1248,0)</f>
        <v>0</v>
      </c>
      <c r="BG1248" s="185">
        <f>IF(N1248="zákl. přenesená",J1248,0)</f>
        <v>0</v>
      </c>
      <c r="BH1248" s="185">
        <f>IF(N1248="sníž. přenesená",J1248,0)</f>
        <v>0</v>
      </c>
      <c r="BI1248" s="185">
        <f>IF(N1248="nulová",J1248,0)</f>
        <v>0</v>
      </c>
      <c r="BJ1248" s="18" t="s">
        <v>90</v>
      </c>
      <c r="BK1248" s="185">
        <f>ROUND(I1248*H1248,2)</f>
        <v>0</v>
      </c>
      <c r="BL1248" s="18" t="s">
        <v>346</v>
      </c>
      <c r="BM1248" s="184" t="s">
        <v>1547</v>
      </c>
    </row>
    <row r="1249" spans="1:65" s="2" customFormat="1" ht="11.25">
      <c r="A1249" s="36"/>
      <c r="B1249" s="37"/>
      <c r="C1249" s="38"/>
      <c r="D1249" s="186" t="s">
        <v>144</v>
      </c>
      <c r="E1249" s="38"/>
      <c r="F1249" s="187" t="s">
        <v>1548</v>
      </c>
      <c r="G1249" s="38"/>
      <c r="H1249" s="38"/>
      <c r="I1249" s="188"/>
      <c r="J1249" s="38"/>
      <c r="K1249" s="38"/>
      <c r="L1249" s="41"/>
      <c r="M1249" s="189"/>
      <c r="N1249" s="190"/>
      <c r="O1249" s="66"/>
      <c r="P1249" s="66"/>
      <c r="Q1249" s="66"/>
      <c r="R1249" s="66"/>
      <c r="S1249" s="66"/>
      <c r="T1249" s="67"/>
      <c r="U1249" s="36"/>
      <c r="V1249" s="36"/>
      <c r="W1249" s="36"/>
      <c r="X1249" s="36"/>
      <c r="Y1249" s="36"/>
      <c r="Z1249" s="36"/>
      <c r="AA1249" s="36"/>
      <c r="AB1249" s="36"/>
      <c r="AC1249" s="36"/>
      <c r="AD1249" s="36"/>
      <c r="AE1249" s="36"/>
      <c r="AT1249" s="18" t="s">
        <v>144</v>
      </c>
      <c r="AU1249" s="18" t="s">
        <v>92</v>
      </c>
    </row>
    <row r="1250" spans="1:65" s="2" customFormat="1" ht="24.2" customHeight="1">
      <c r="A1250" s="36"/>
      <c r="B1250" s="37"/>
      <c r="C1250" s="172" t="s">
        <v>1549</v>
      </c>
      <c r="D1250" s="172" t="s">
        <v>138</v>
      </c>
      <c r="E1250" s="173" t="s">
        <v>1550</v>
      </c>
      <c r="F1250" s="174" t="s">
        <v>1551</v>
      </c>
      <c r="G1250" s="175" t="s">
        <v>371</v>
      </c>
      <c r="H1250" s="176">
        <v>7.6790000000000003</v>
      </c>
      <c r="I1250" s="177"/>
      <c r="J1250" s="178">
        <f>ROUND(I1250*H1250,2)</f>
        <v>0</v>
      </c>
      <c r="K1250" s="179"/>
      <c r="L1250" s="41"/>
      <c r="M1250" s="180" t="s">
        <v>44</v>
      </c>
      <c r="N1250" s="181" t="s">
        <v>53</v>
      </c>
      <c r="O1250" s="66"/>
      <c r="P1250" s="182">
        <f>O1250*H1250</f>
        <v>0</v>
      </c>
      <c r="Q1250" s="182">
        <v>0</v>
      </c>
      <c r="R1250" s="182">
        <f>Q1250*H1250</f>
        <v>0</v>
      </c>
      <c r="S1250" s="182">
        <v>0</v>
      </c>
      <c r="T1250" s="183">
        <f>S1250*H1250</f>
        <v>0</v>
      </c>
      <c r="U1250" s="36"/>
      <c r="V1250" s="36"/>
      <c r="W1250" s="36"/>
      <c r="X1250" s="36"/>
      <c r="Y1250" s="36"/>
      <c r="Z1250" s="36"/>
      <c r="AA1250" s="36"/>
      <c r="AB1250" s="36"/>
      <c r="AC1250" s="36"/>
      <c r="AD1250" s="36"/>
      <c r="AE1250" s="36"/>
      <c r="AR1250" s="184" t="s">
        <v>346</v>
      </c>
      <c r="AT1250" s="184" t="s">
        <v>138</v>
      </c>
      <c r="AU1250" s="184" t="s">
        <v>92</v>
      </c>
      <c r="AY1250" s="18" t="s">
        <v>135</v>
      </c>
      <c r="BE1250" s="185">
        <f>IF(N1250="základní",J1250,0)</f>
        <v>0</v>
      </c>
      <c r="BF1250" s="185">
        <f>IF(N1250="snížená",J1250,0)</f>
        <v>0</v>
      </c>
      <c r="BG1250" s="185">
        <f>IF(N1250="zákl. přenesená",J1250,0)</f>
        <v>0</v>
      </c>
      <c r="BH1250" s="185">
        <f>IF(N1250="sníž. přenesená",J1250,0)</f>
        <v>0</v>
      </c>
      <c r="BI1250" s="185">
        <f>IF(N1250="nulová",J1250,0)</f>
        <v>0</v>
      </c>
      <c r="BJ1250" s="18" t="s">
        <v>90</v>
      </c>
      <c r="BK1250" s="185">
        <f>ROUND(I1250*H1250,2)</f>
        <v>0</v>
      </c>
      <c r="BL1250" s="18" t="s">
        <v>346</v>
      </c>
      <c r="BM1250" s="184" t="s">
        <v>1552</v>
      </c>
    </row>
    <row r="1251" spans="1:65" s="2" customFormat="1" ht="11.25">
      <c r="A1251" s="36"/>
      <c r="B1251" s="37"/>
      <c r="C1251" s="38"/>
      <c r="D1251" s="186" t="s">
        <v>144</v>
      </c>
      <c r="E1251" s="38"/>
      <c r="F1251" s="187" t="s">
        <v>1553</v>
      </c>
      <c r="G1251" s="38"/>
      <c r="H1251" s="38"/>
      <c r="I1251" s="188"/>
      <c r="J1251" s="38"/>
      <c r="K1251" s="38"/>
      <c r="L1251" s="41"/>
      <c r="M1251" s="189"/>
      <c r="N1251" s="190"/>
      <c r="O1251" s="66"/>
      <c r="P1251" s="66"/>
      <c r="Q1251" s="66"/>
      <c r="R1251" s="66"/>
      <c r="S1251" s="66"/>
      <c r="T1251" s="67"/>
      <c r="U1251" s="36"/>
      <c r="V1251" s="36"/>
      <c r="W1251" s="36"/>
      <c r="X1251" s="36"/>
      <c r="Y1251" s="36"/>
      <c r="Z1251" s="36"/>
      <c r="AA1251" s="36"/>
      <c r="AB1251" s="36"/>
      <c r="AC1251" s="36"/>
      <c r="AD1251" s="36"/>
      <c r="AE1251" s="36"/>
      <c r="AT1251" s="18" t="s">
        <v>144</v>
      </c>
      <c r="AU1251" s="18" t="s">
        <v>92</v>
      </c>
    </row>
    <row r="1252" spans="1:65" s="12" customFormat="1" ht="22.9" customHeight="1">
      <c r="B1252" s="156"/>
      <c r="C1252" s="157"/>
      <c r="D1252" s="158" t="s">
        <v>81</v>
      </c>
      <c r="E1252" s="170" t="s">
        <v>1554</v>
      </c>
      <c r="F1252" s="170" t="s">
        <v>1555</v>
      </c>
      <c r="G1252" s="157"/>
      <c r="H1252" s="157"/>
      <c r="I1252" s="160"/>
      <c r="J1252" s="171">
        <f>BK1252</f>
        <v>0</v>
      </c>
      <c r="K1252" s="157"/>
      <c r="L1252" s="162"/>
      <c r="M1252" s="163"/>
      <c r="N1252" s="164"/>
      <c r="O1252" s="164"/>
      <c r="P1252" s="165">
        <f>SUM(P1253:P1345)</f>
        <v>0</v>
      </c>
      <c r="Q1252" s="164"/>
      <c r="R1252" s="165">
        <f>SUM(R1253:R1345)</f>
        <v>8.8326702000000008</v>
      </c>
      <c r="S1252" s="164"/>
      <c r="T1252" s="166">
        <f>SUM(T1253:T1345)</f>
        <v>18.530491999999999</v>
      </c>
      <c r="AR1252" s="167" t="s">
        <v>92</v>
      </c>
      <c r="AT1252" s="168" t="s">
        <v>81</v>
      </c>
      <c r="AU1252" s="168" t="s">
        <v>90</v>
      </c>
      <c r="AY1252" s="167" t="s">
        <v>135</v>
      </c>
      <c r="BK1252" s="169">
        <f>SUM(BK1253:BK1345)</f>
        <v>0</v>
      </c>
    </row>
    <row r="1253" spans="1:65" s="2" customFormat="1" ht="16.5" customHeight="1">
      <c r="A1253" s="36"/>
      <c r="B1253" s="37"/>
      <c r="C1253" s="172" t="s">
        <v>1556</v>
      </c>
      <c r="D1253" s="172" t="s">
        <v>138</v>
      </c>
      <c r="E1253" s="173" t="s">
        <v>1557</v>
      </c>
      <c r="F1253" s="174" t="s">
        <v>1558</v>
      </c>
      <c r="G1253" s="175" t="s">
        <v>168</v>
      </c>
      <c r="H1253" s="176">
        <v>449.69499999999999</v>
      </c>
      <c r="I1253" s="177"/>
      <c r="J1253" s="178">
        <f>ROUND(I1253*H1253,2)</f>
        <v>0</v>
      </c>
      <c r="K1253" s="179"/>
      <c r="L1253" s="41"/>
      <c r="M1253" s="180" t="s">
        <v>44</v>
      </c>
      <c r="N1253" s="181" t="s">
        <v>53</v>
      </c>
      <c r="O1253" s="66"/>
      <c r="P1253" s="182">
        <f>O1253*H1253</f>
        <v>0</v>
      </c>
      <c r="Q1253" s="182">
        <v>2.9999999999999997E-4</v>
      </c>
      <c r="R1253" s="182">
        <f>Q1253*H1253</f>
        <v>0.13490849999999999</v>
      </c>
      <c r="S1253" s="182">
        <v>0</v>
      </c>
      <c r="T1253" s="183">
        <f>S1253*H1253</f>
        <v>0</v>
      </c>
      <c r="U1253" s="36"/>
      <c r="V1253" s="36"/>
      <c r="W1253" s="36"/>
      <c r="X1253" s="36"/>
      <c r="Y1253" s="36"/>
      <c r="Z1253" s="36"/>
      <c r="AA1253" s="36"/>
      <c r="AB1253" s="36"/>
      <c r="AC1253" s="36"/>
      <c r="AD1253" s="36"/>
      <c r="AE1253" s="36"/>
      <c r="AR1253" s="184" t="s">
        <v>346</v>
      </c>
      <c r="AT1253" s="184" t="s">
        <v>138</v>
      </c>
      <c r="AU1253" s="184" t="s">
        <v>92</v>
      </c>
      <c r="AY1253" s="18" t="s">
        <v>135</v>
      </c>
      <c r="BE1253" s="185">
        <f>IF(N1253="základní",J1253,0)</f>
        <v>0</v>
      </c>
      <c r="BF1253" s="185">
        <f>IF(N1253="snížená",J1253,0)</f>
        <v>0</v>
      </c>
      <c r="BG1253" s="185">
        <f>IF(N1253="zákl. přenesená",J1253,0)</f>
        <v>0</v>
      </c>
      <c r="BH1253" s="185">
        <f>IF(N1253="sníž. přenesená",J1253,0)</f>
        <v>0</v>
      </c>
      <c r="BI1253" s="185">
        <f>IF(N1253="nulová",J1253,0)</f>
        <v>0</v>
      </c>
      <c r="BJ1253" s="18" t="s">
        <v>90</v>
      </c>
      <c r="BK1253" s="185">
        <f>ROUND(I1253*H1253,2)</f>
        <v>0</v>
      </c>
      <c r="BL1253" s="18" t="s">
        <v>346</v>
      </c>
      <c r="BM1253" s="184" t="s">
        <v>1559</v>
      </c>
    </row>
    <row r="1254" spans="1:65" s="2" customFormat="1" ht="11.25">
      <c r="A1254" s="36"/>
      <c r="B1254" s="37"/>
      <c r="C1254" s="38"/>
      <c r="D1254" s="186" t="s">
        <v>144</v>
      </c>
      <c r="E1254" s="38"/>
      <c r="F1254" s="187" t="s">
        <v>1560</v>
      </c>
      <c r="G1254" s="38"/>
      <c r="H1254" s="38"/>
      <c r="I1254" s="188"/>
      <c r="J1254" s="38"/>
      <c r="K1254" s="38"/>
      <c r="L1254" s="41"/>
      <c r="M1254" s="189"/>
      <c r="N1254" s="190"/>
      <c r="O1254" s="66"/>
      <c r="P1254" s="66"/>
      <c r="Q1254" s="66"/>
      <c r="R1254" s="66"/>
      <c r="S1254" s="66"/>
      <c r="T1254" s="67"/>
      <c r="U1254" s="36"/>
      <c r="V1254" s="36"/>
      <c r="W1254" s="36"/>
      <c r="X1254" s="36"/>
      <c r="Y1254" s="36"/>
      <c r="Z1254" s="36"/>
      <c r="AA1254" s="36"/>
      <c r="AB1254" s="36"/>
      <c r="AC1254" s="36"/>
      <c r="AD1254" s="36"/>
      <c r="AE1254" s="36"/>
      <c r="AT1254" s="18" t="s">
        <v>144</v>
      </c>
      <c r="AU1254" s="18" t="s">
        <v>92</v>
      </c>
    </row>
    <row r="1255" spans="1:65" s="2" customFormat="1" ht="24.2" customHeight="1">
      <c r="A1255" s="36"/>
      <c r="B1255" s="37"/>
      <c r="C1255" s="172" t="s">
        <v>1561</v>
      </c>
      <c r="D1255" s="172" t="s">
        <v>138</v>
      </c>
      <c r="E1255" s="173" t="s">
        <v>1562</v>
      </c>
      <c r="F1255" s="174" t="s">
        <v>1563</v>
      </c>
      <c r="G1255" s="175" t="s">
        <v>168</v>
      </c>
      <c r="H1255" s="176">
        <v>449.69499999999999</v>
      </c>
      <c r="I1255" s="177"/>
      <c r="J1255" s="178">
        <f>ROUND(I1255*H1255,2)</f>
        <v>0</v>
      </c>
      <c r="K1255" s="179"/>
      <c r="L1255" s="41"/>
      <c r="M1255" s="180" t="s">
        <v>44</v>
      </c>
      <c r="N1255" s="181" t="s">
        <v>53</v>
      </c>
      <c r="O1255" s="66"/>
      <c r="P1255" s="182">
        <f>O1255*H1255</f>
        <v>0</v>
      </c>
      <c r="Q1255" s="182">
        <v>1.5E-3</v>
      </c>
      <c r="R1255" s="182">
        <f>Q1255*H1255</f>
        <v>0.67454250000000004</v>
      </c>
      <c r="S1255" s="182">
        <v>0</v>
      </c>
      <c r="T1255" s="183">
        <f>S1255*H1255</f>
        <v>0</v>
      </c>
      <c r="U1255" s="36"/>
      <c r="V1255" s="36"/>
      <c r="W1255" s="36"/>
      <c r="X1255" s="36"/>
      <c r="Y1255" s="36"/>
      <c r="Z1255" s="36"/>
      <c r="AA1255" s="36"/>
      <c r="AB1255" s="36"/>
      <c r="AC1255" s="36"/>
      <c r="AD1255" s="36"/>
      <c r="AE1255" s="36"/>
      <c r="AR1255" s="184" t="s">
        <v>346</v>
      </c>
      <c r="AT1255" s="184" t="s">
        <v>138</v>
      </c>
      <c r="AU1255" s="184" t="s">
        <v>92</v>
      </c>
      <c r="AY1255" s="18" t="s">
        <v>135</v>
      </c>
      <c r="BE1255" s="185">
        <f>IF(N1255="základní",J1255,0)</f>
        <v>0</v>
      </c>
      <c r="BF1255" s="185">
        <f>IF(N1255="snížená",J1255,0)</f>
        <v>0</v>
      </c>
      <c r="BG1255" s="185">
        <f>IF(N1255="zákl. přenesená",J1255,0)</f>
        <v>0</v>
      </c>
      <c r="BH1255" s="185">
        <f>IF(N1255="sníž. přenesená",J1255,0)</f>
        <v>0</v>
      </c>
      <c r="BI1255" s="185">
        <f>IF(N1255="nulová",J1255,0)</f>
        <v>0</v>
      </c>
      <c r="BJ1255" s="18" t="s">
        <v>90</v>
      </c>
      <c r="BK1255" s="185">
        <f>ROUND(I1255*H1255,2)</f>
        <v>0</v>
      </c>
      <c r="BL1255" s="18" t="s">
        <v>346</v>
      </c>
      <c r="BM1255" s="184" t="s">
        <v>1564</v>
      </c>
    </row>
    <row r="1256" spans="1:65" s="2" customFormat="1" ht="11.25">
      <c r="A1256" s="36"/>
      <c r="B1256" s="37"/>
      <c r="C1256" s="38"/>
      <c r="D1256" s="186" t="s">
        <v>144</v>
      </c>
      <c r="E1256" s="38"/>
      <c r="F1256" s="187" t="s">
        <v>1565</v>
      </c>
      <c r="G1256" s="38"/>
      <c r="H1256" s="38"/>
      <c r="I1256" s="188"/>
      <c r="J1256" s="38"/>
      <c r="K1256" s="38"/>
      <c r="L1256" s="41"/>
      <c r="M1256" s="189"/>
      <c r="N1256" s="190"/>
      <c r="O1256" s="66"/>
      <c r="P1256" s="66"/>
      <c r="Q1256" s="66"/>
      <c r="R1256" s="66"/>
      <c r="S1256" s="66"/>
      <c r="T1256" s="67"/>
      <c r="U1256" s="36"/>
      <c r="V1256" s="36"/>
      <c r="W1256" s="36"/>
      <c r="X1256" s="36"/>
      <c r="Y1256" s="36"/>
      <c r="Z1256" s="36"/>
      <c r="AA1256" s="36"/>
      <c r="AB1256" s="36"/>
      <c r="AC1256" s="36"/>
      <c r="AD1256" s="36"/>
      <c r="AE1256" s="36"/>
      <c r="AT1256" s="18" t="s">
        <v>144</v>
      </c>
      <c r="AU1256" s="18" t="s">
        <v>92</v>
      </c>
    </row>
    <row r="1257" spans="1:65" s="2" customFormat="1" ht="24.2" customHeight="1">
      <c r="A1257" s="36"/>
      <c r="B1257" s="37"/>
      <c r="C1257" s="172" t="s">
        <v>1566</v>
      </c>
      <c r="D1257" s="172" t="s">
        <v>138</v>
      </c>
      <c r="E1257" s="173" t="s">
        <v>1567</v>
      </c>
      <c r="F1257" s="174" t="s">
        <v>1568</v>
      </c>
      <c r="G1257" s="175" t="s">
        <v>168</v>
      </c>
      <c r="H1257" s="176">
        <v>227.36799999999999</v>
      </c>
      <c r="I1257" s="177"/>
      <c r="J1257" s="178">
        <f>ROUND(I1257*H1257,2)</f>
        <v>0</v>
      </c>
      <c r="K1257" s="179"/>
      <c r="L1257" s="41"/>
      <c r="M1257" s="180" t="s">
        <v>44</v>
      </c>
      <c r="N1257" s="181" t="s">
        <v>53</v>
      </c>
      <c r="O1257" s="66"/>
      <c r="P1257" s="182">
        <f>O1257*H1257</f>
        <v>0</v>
      </c>
      <c r="Q1257" s="182">
        <v>0</v>
      </c>
      <c r="R1257" s="182">
        <f>Q1257*H1257</f>
        <v>0</v>
      </c>
      <c r="S1257" s="182">
        <v>8.1500000000000003E-2</v>
      </c>
      <c r="T1257" s="183">
        <f>S1257*H1257</f>
        <v>18.530491999999999</v>
      </c>
      <c r="U1257" s="36"/>
      <c r="V1257" s="36"/>
      <c r="W1257" s="36"/>
      <c r="X1257" s="36"/>
      <c r="Y1257" s="36"/>
      <c r="Z1257" s="36"/>
      <c r="AA1257" s="36"/>
      <c r="AB1257" s="36"/>
      <c r="AC1257" s="36"/>
      <c r="AD1257" s="36"/>
      <c r="AE1257" s="36"/>
      <c r="AR1257" s="184" t="s">
        <v>346</v>
      </c>
      <c r="AT1257" s="184" t="s">
        <v>138</v>
      </c>
      <c r="AU1257" s="184" t="s">
        <v>92</v>
      </c>
      <c r="AY1257" s="18" t="s">
        <v>135</v>
      </c>
      <c r="BE1257" s="185">
        <f>IF(N1257="základní",J1257,0)</f>
        <v>0</v>
      </c>
      <c r="BF1257" s="185">
        <f>IF(N1257="snížená",J1257,0)</f>
        <v>0</v>
      </c>
      <c r="BG1257" s="185">
        <f>IF(N1257="zákl. přenesená",J1257,0)</f>
        <v>0</v>
      </c>
      <c r="BH1257" s="185">
        <f>IF(N1257="sníž. přenesená",J1257,0)</f>
        <v>0</v>
      </c>
      <c r="BI1257" s="185">
        <f>IF(N1257="nulová",J1257,0)</f>
        <v>0</v>
      </c>
      <c r="BJ1257" s="18" t="s">
        <v>90</v>
      </c>
      <c r="BK1257" s="185">
        <f>ROUND(I1257*H1257,2)</f>
        <v>0</v>
      </c>
      <c r="BL1257" s="18" t="s">
        <v>346</v>
      </c>
      <c r="BM1257" s="184" t="s">
        <v>1569</v>
      </c>
    </row>
    <row r="1258" spans="1:65" s="2" customFormat="1" ht="11.25">
      <c r="A1258" s="36"/>
      <c r="B1258" s="37"/>
      <c r="C1258" s="38"/>
      <c r="D1258" s="186" t="s">
        <v>144</v>
      </c>
      <c r="E1258" s="38"/>
      <c r="F1258" s="187" t="s">
        <v>1570</v>
      </c>
      <c r="G1258" s="38"/>
      <c r="H1258" s="38"/>
      <c r="I1258" s="188"/>
      <c r="J1258" s="38"/>
      <c r="K1258" s="38"/>
      <c r="L1258" s="41"/>
      <c r="M1258" s="189"/>
      <c r="N1258" s="190"/>
      <c r="O1258" s="66"/>
      <c r="P1258" s="66"/>
      <c r="Q1258" s="66"/>
      <c r="R1258" s="66"/>
      <c r="S1258" s="66"/>
      <c r="T1258" s="67"/>
      <c r="U1258" s="36"/>
      <c r="V1258" s="36"/>
      <c r="W1258" s="36"/>
      <c r="X1258" s="36"/>
      <c r="Y1258" s="36"/>
      <c r="Z1258" s="36"/>
      <c r="AA1258" s="36"/>
      <c r="AB1258" s="36"/>
      <c r="AC1258" s="36"/>
      <c r="AD1258" s="36"/>
      <c r="AE1258" s="36"/>
      <c r="AT1258" s="18" t="s">
        <v>144</v>
      </c>
      <c r="AU1258" s="18" t="s">
        <v>92</v>
      </c>
    </row>
    <row r="1259" spans="1:65" s="13" customFormat="1" ht="11.25">
      <c r="B1259" s="191"/>
      <c r="C1259" s="192"/>
      <c r="D1259" s="193" t="s">
        <v>146</v>
      </c>
      <c r="E1259" s="194" t="s">
        <v>44</v>
      </c>
      <c r="F1259" s="195" t="s">
        <v>1571</v>
      </c>
      <c r="G1259" s="192"/>
      <c r="H1259" s="196">
        <v>4.4000000000000004</v>
      </c>
      <c r="I1259" s="197"/>
      <c r="J1259" s="192"/>
      <c r="K1259" s="192"/>
      <c r="L1259" s="198"/>
      <c r="M1259" s="199"/>
      <c r="N1259" s="200"/>
      <c r="O1259" s="200"/>
      <c r="P1259" s="200"/>
      <c r="Q1259" s="200"/>
      <c r="R1259" s="200"/>
      <c r="S1259" s="200"/>
      <c r="T1259" s="201"/>
      <c r="AT1259" s="202" t="s">
        <v>146</v>
      </c>
      <c r="AU1259" s="202" t="s">
        <v>92</v>
      </c>
      <c r="AV1259" s="13" t="s">
        <v>92</v>
      </c>
      <c r="AW1259" s="13" t="s">
        <v>42</v>
      </c>
      <c r="AX1259" s="13" t="s">
        <v>82</v>
      </c>
      <c r="AY1259" s="202" t="s">
        <v>135</v>
      </c>
    </row>
    <row r="1260" spans="1:65" s="13" customFormat="1" ht="11.25">
      <c r="B1260" s="191"/>
      <c r="C1260" s="192"/>
      <c r="D1260" s="193" t="s">
        <v>146</v>
      </c>
      <c r="E1260" s="194" t="s">
        <v>44</v>
      </c>
      <c r="F1260" s="195" t="s">
        <v>1572</v>
      </c>
      <c r="G1260" s="192"/>
      <c r="H1260" s="196">
        <v>2.6</v>
      </c>
      <c r="I1260" s="197"/>
      <c r="J1260" s="192"/>
      <c r="K1260" s="192"/>
      <c r="L1260" s="198"/>
      <c r="M1260" s="199"/>
      <c r="N1260" s="200"/>
      <c r="O1260" s="200"/>
      <c r="P1260" s="200"/>
      <c r="Q1260" s="200"/>
      <c r="R1260" s="200"/>
      <c r="S1260" s="200"/>
      <c r="T1260" s="201"/>
      <c r="AT1260" s="202" t="s">
        <v>146</v>
      </c>
      <c r="AU1260" s="202" t="s">
        <v>92</v>
      </c>
      <c r="AV1260" s="13" t="s">
        <v>92</v>
      </c>
      <c r="AW1260" s="13" t="s">
        <v>42</v>
      </c>
      <c r="AX1260" s="13" t="s">
        <v>82</v>
      </c>
      <c r="AY1260" s="202" t="s">
        <v>135</v>
      </c>
    </row>
    <row r="1261" spans="1:65" s="13" customFormat="1" ht="11.25">
      <c r="B1261" s="191"/>
      <c r="C1261" s="192"/>
      <c r="D1261" s="193" t="s">
        <v>146</v>
      </c>
      <c r="E1261" s="194" t="s">
        <v>44</v>
      </c>
      <c r="F1261" s="195" t="s">
        <v>1573</v>
      </c>
      <c r="G1261" s="192"/>
      <c r="H1261" s="196">
        <v>4.4000000000000004</v>
      </c>
      <c r="I1261" s="197"/>
      <c r="J1261" s="192"/>
      <c r="K1261" s="192"/>
      <c r="L1261" s="198"/>
      <c r="M1261" s="199"/>
      <c r="N1261" s="200"/>
      <c r="O1261" s="200"/>
      <c r="P1261" s="200"/>
      <c r="Q1261" s="200"/>
      <c r="R1261" s="200"/>
      <c r="S1261" s="200"/>
      <c r="T1261" s="201"/>
      <c r="AT1261" s="202" t="s">
        <v>146</v>
      </c>
      <c r="AU1261" s="202" t="s">
        <v>92</v>
      </c>
      <c r="AV1261" s="13" t="s">
        <v>92</v>
      </c>
      <c r="AW1261" s="13" t="s">
        <v>42</v>
      </c>
      <c r="AX1261" s="13" t="s">
        <v>82</v>
      </c>
      <c r="AY1261" s="202" t="s">
        <v>135</v>
      </c>
    </row>
    <row r="1262" spans="1:65" s="13" customFormat="1" ht="11.25">
      <c r="B1262" s="191"/>
      <c r="C1262" s="192"/>
      <c r="D1262" s="193" t="s">
        <v>146</v>
      </c>
      <c r="E1262" s="194" t="s">
        <v>44</v>
      </c>
      <c r="F1262" s="195" t="s">
        <v>1574</v>
      </c>
      <c r="G1262" s="192"/>
      <c r="H1262" s="196">
        <v>2.6</v>
      </c>
      <c r="I1262" s="197"/>
      <c r="J1262" s="192"/>
      <c r="K1262" s="192"/>
      <c r="L1262" s="198"/>
      <c r="M1262" s="199"/>
      <c r="N1262" s="200"/>
      <c r="O1262" s="200"/>
      <c r="P1262" s="200"/>
      <c r="Q1262" s="200"/>
      <c r="R1262" s="200"/>
      <c r="S1262" s="200"/>
      <c r="T1262" s="201"/>
      <c r="AT1262" s="202" t="s">
        <v>146</v>
      </c>
      <c r="AU1262" s="202" t="s">
        <v>92</v>
      </c>
      <c r="AV1262" s="13" t="s">
        <v>92</v>
      </c>
      <c r="AW1262" s="13" t="s">
        <v>42</v>
      </c>
      <c r="AX1262" s="13" t="s">
        <v>82</v>
      </c>
      <c r="AY1262" s="202" t="s">
        <v>135</v>
      </c>
    </row>
    <row r="1263" spans="1:65" s="13" customFormat="1" ht="11.25">
      <c r="B1263" s="191"/>
      <c r="C1263" s="192"/>
      <c r="D1263" s="193" t="s">
        <v>146</v>
      </c>
      <c r="E1263" s="194" t="s">
        <v>44</v>
      </c>
      <c r="F1263" s="195" t="s">
        <v>1575</v>
      </c>
      <c r="G1263" s="192"/>
      <c r="H1263" s="196">
        <v>10.54</v>
      </c>
      <c r="I1263" s="197"/>
      <c r="J1263" s="192"/>
      <c r="K1263" s="192"/>
      <c r="L1263" s="198"/>
      <c r="M1263" s="199"/>
      <c r="N1263" s="200"/>
      <c r="O1263" s="200"/>
      <c r="P1263" s="200"/>
      <c r="Q1263" s="200"/>
      <c r="R1263" s="200"/>
      <c r="S1263" s="200"/>
      <c r="T1263" s="201"/>
      <c r="AT1263" s="202" t="s">
        <v>146</v>
      </c>
      <c r="AU1263" s="202" t="s">
        <v>92</v>
      </c>
      <c r="AV1263" s="13" t="s">
        <v>92</v>
      </c>
      <c r="AW1263" s="13" t="s">
        <v>42</v>
      </c>
      <c r="AX1263" s="13" t="s">
        <v>82</v>
      </c>
      <c r="AY1263" s="202" t="s">
        <v>135</v>
      </c>
    </row>
    <row r="1264" spans="1:65" s="13" customFormat="1" ht="11.25">
      <c r="B1264" s="191"/>
      <c r="C1264" s="192"/>
      <c r="D1264" s="193" t="s">
        <v>146</v>
      </c>
      <c r="E1264" s="194" t="s">
        <v>44</v>
      </c>
      <c r="F1264" s="195" t="s">
        <v>1576</v>
      </c>
      <c r="G1264" s="192"/>
      <c r="H1264" s="196">
        <v>5.14</v>
      </c>
      <c r="I1264" s="197"/>
      <c r="J1264" s="192"/>
      <c r="K1264" s="192"/>
      <c r="L1264" s="198"/>
      <c r="M1264" s="199"/>
      <c r="N1264" s="200"/>
      <c r="O1264" s="200"/>
      <c r="P1264" s="200"/>
      <c r="Q1264" s="200"/>
      <c r="R1264" s="200"/>
      <c r="S1264" s="200"/>
      <c r="T1264" s="201"/>
      <c r="AT1264" s="202" t="s">
        <v>146</v>
      </c>
      <c r="AU1264" s="202" t="s">
        <v>92</v>
      </c>
      <c r="AV1264" s="13" t="s">
        <v>92</v>
      </c>
      <c r="AW1264" s="13" t="s">
        <v>42</v>
      </c>
      <c r="AX1264" s="13" t="s">
        <v>82</v>
      </c>
      <c r="AY1264" s="202" t="s">
        <v>135</v>
      </c>
    </row>
    <row r="1265" spans="2:51" s="13" customFormat="1" ht="11.25">
      <c r="B1265" s="191"/>
      <c r="C1265" s="192"/>
      <c r="D1265" s="193" t="s">
        <v>146</v>
      </c>
      <c r="E1265" s="194" t="s">
        <v>44</v>
      </c>
      <c r="F1265" s="195" t="s">
        <v>1577</v>
      </c>
      <c r="G1265" s="192"/>
      <c r="H1265" s="196">
        <v>5.14</v>
      </c>
      <c r="I1265" s="197"/>
      <c r="J1265" s="192"/>
      <c r="K1265" s="192"/>
      <c r="L1265" s="198"/>
      <c r="M1265" s="199"/>
      <c r="N1265" s="200"/>
      <c r="O1265" s="200"/>
      <c r="P1265" s="200"/>
      <c r="Q1265" s="200"/>
      <c r="R1265" s="200"/>
      <c r="S1265" s="200"/>
      <c r="T1265" s="201"/>
      <c r="AT1265" s="202" t="s">
        <v>146</v>
      </c>
      <c r="AU1265" s="202" t="s">
        <v>92</v>
      </c>
      <c r="AV1265" s="13" t="s">
        <v>92</v>
      </c>
      <c r="AW1265" s="13" t="s">
        <v>42</v>
      </c>
      <c r="AX1265" s="13" t="s">
        <v>82</v>
      </c>
      <c r="AY1265" s="202" t="s">
        <v>135</v>
      </c>
    </row>
    <row r="1266" spans="2:51" s="13" customFormat="1" ht="11.25">
      <c r="B1266" s="191"/>
      <c r="C1266" s="192"/>
      <c r="D1266" s="193" t="s">
        <v>146</v>
      </c>
      <c r="E1266" s="194" t="s">
        <v>44</v>
      </c>
      <c r="F1266" s="195" t="s">
        <v>1578</v>
      </c>
      <c r="G1266" s="192"/>
      <c r="H1266" s="196">
        <v>10.54</v>
      </c>
      <c r="I1266" s="197"/>
      <c r="J1266" s="192"/>
      <c r="K1266" s="192"/>
      <c r="L1266" s="198"/>
      <c r="M1266" s="199"/>
      <c r="N1266" s="200"/>
      <c r="O1266" s="200"/>
      <c r="P1266" s="200"/>
      <c r="Q1266" s="200"/>
      <c r="R1266" s="200"/>
      <c r="S1266" s="200"/>
      <c r="T1266" s="201"/>
      <c r="AT1266" s="202" t="s">
        <v>146</v>
      </c>
      <c r="AU1266" s="202" t="s">
        <v>92</v>
      </c>
      <c r="AV1266" s="13" t="s">
        <v>92</v>
      </c>
      <c r="AW1266" s="13" t="s">
        <v>42</v>
      </c>
      <c r="AX1266" s="13" t="s">
        <v>82</v>
      </c>
      <c r="AY1266" s="202" t="s">
        <v>135</v>
      </c>
    </row>
    <row r="1267" spans="2:51" s="13" customFormat="1" ht="11.25">
      <c r="B1267" s="191"/>
      <c r="C1267" s="192"/>
      <c r="D1267" s="193" t="s">
        <v>146</v>
      </c>
      <c r="E1267" s="194" t="s">
        <v>44</v>
      </c>
      <c r="F1267" s="195" t="s">
        <v>1579</v>
      </c>
      <c r="G1267" s="192"/>
      <c r="H1267" s="196">
        <v>5.14</v>
      </c>
      <c r="I1267" s="197"/>
      <c r="J1267" s="192"/>
      <c r="K1267" s="192"/>
      <c r="L1267" s="198"/>
      <c r="M1267" s="199"/>
      <c r="N1267" s="200"/>
      <c r="O1267" s="200"/>
      <c r="P1267" s="200"/>
      <c r="Q1267" s="200"/>
      <c r="R1267" s="200"/>
      <c r="S1267" s="200"/>
      <c r="T1267" s="201"/>
      <c r="AT1267" s="202" t="s">
        <v>146</v>
      </c>
      <c r="AU1267" s="202" t="s">
        <v>92</v>
      </c>
      <c r="AV1267" s="13" t="s">
        <v>92</v>
      </c>
      <c r="AW1267" s="13" t="s">
        <v>42</v>
      </c>
      <c r="AX1267" s="13" t="s">
        <v>82</v>
      </c>
      <c r="AY1267" s="202" t="s">
        <v>135</v>
      </c>
    </row>
    <row r="1268" spans="2:51" s="13" customFormat="1" ht="11.25">
      <c r="B1268" s="191"/>
      <c r="C1268" s="192"/>
      <c r="D1268" s="193" t="s">
        <v>146</v>
      </c>
      <c r="E1268" s="194" t="s">
        <v>44</v>
      </c>
      <c r="F1268" s="195" t="s">
        <v>1580</v>
      </c>
      <c r="G1268" s="192"/>
      <c r="H1268" s="196">
        <v>5.14</v>
      </c>
      <c r="I1268" s="197"/>
      <c r="J1268" s="192"/>
      <c r="K1268" s="192"/>
      <c r="L1268" s="198"/>
      <c r="M1268" s="199"/>
      <c r="N1268" s="200"/>
      <c r="O1268" s="200"/>
      <c r="P1268" s="200"/>
      <c r="Q1268" s="200"/>
      <c r="R1268" s="200"/>
      <c r="S1268" s="200"/>
      <c r="T1268" s="201"/>
      <c r="AT1268" s="202" t="s">
        <v>146</v>
      </c>
      <c r="AU1268" s="202" t="s">
        <v>92</v>
      </c>
      <c r="AV1268" s="13" t="s">
        <v>92</v>
      </c>
      <c r="AW1268" s="13" t="s">
        <v>42</v>
      </c>
      <c r="AX1268" s="13" t="s">
        <v>82</v>
      </c>
      <c r="AY1268" s="202" t="s">
        <v>135</v>
      </c>
    </row>
    <row r="1269" spans="2:51" s="13" customFormat="1" ht="11.25">
      <c r="B1269" s="191"/>
      <c r="C1269" s="192"/>
      <c r="D1269" s="193" t="s">
        <v>146</v>
      </c>
      <c r="E1269" s="194" t="s">
        <v>44</v>
      </c>
      <c r="F1269" s="195" t="s">
        <v>1581</v>
      </c>
      <c r="G1269" s="192"/>
      <c r="H1269" s="196">
        <v>10.54</v>
      </c>
      <c r="I1269" s="197"/>
      <c r="J1269" s="192"/>
      <c r="K1269" s="192"/>
      <c r="L1269" s="198"/>
      <c r="M1269" s="199"/>
      <c r="N1269" s="200"/>
      <c r="O1269" s="200"/>
      <c r="P1269" s="200"/>
      <c r="Q1269" s="200"/>
      <c r="R1269" s="200"/>
      <c r="S1269" s="200"/>
      <c r="T1269" s="201"/>
      <c r="AT1269" s="202" t="s">
        <v>146</v>
      </c>
      <c r="AU1269" s="202" t="s">
        <v>92</v>
      </c>
      <c r="AV1269" s="13" t="s">
        <v>92</v>
      </c>
      <c r="AW1269" s="13" t="s">
        <v>42</v>
      </c>
      <c r="AX1269" s="13" t="s">
        <v>82</v>
      </c>
      <c r="AY1269" s="202" t="s">
        <v>135</v>
      </c>
    </row>
    <row r="1270" spans="2:51" s="13" customFormat="1" ht="11.25">
      <c r="B1270" s="191"/>
      <c r="C1270" s="192"/>
      <c r="D1270" s="193" t="s">
        <v>146</v>
      </c>
      <c r="E1270" s="194" t="s">
        <v>44</v>
      </c>
      <c r="F1270" s="195" t="s">
        <v>1582</v>
      </c>
      <c r="G1270" s="192"/>
      <c r="H1270" s="196">
        <v>5.14</v>
      </c>
      <c r="I1270" s="197"/>
      <c r="J1270" s="192"/>
      <c r="K1270" s="192"/>
      <c r="L1270" s="198"/>
      <c r="M1270" s="199"/>
      <c r="N1270" s="200"/>
      <c r="O1270" s="200"/>
      <c r="P1270" s="200"/>
      <c r="Q1270" s="200"/>
      <c r="R1270" s="200"/>
      <c r="S1270" s="200"/>
      <c r="T1270" s="201"/>
      <c r="AT1270" s="202" t="s">
        <v>146</v>
      </c>
      <c r="AU1270" s="202" t="s">
        <v>92</v>
      </c>
      <c r="AV1270" s="13" t="s">
        <v>92</v>
      </c>
      <c r="AW1270" s="13" t="s">
        <v>42</v>
      </c>
      <c r="AX1270" s="13" t="s">
        <v>82</v>
      </c>
      <c r="AY1270" s="202" t="s">
        <v>135</v>
      </c>
    </row>
    <row r="1271" spans="2:51" s="13" customFormat="1" ht="11.25">
      <c r="B1271" s="191"/>
      <c r="C1271" s="192"/>
      <c r="D1271" s="193" t="s">
        <v>146</v>
      </c>
      <c r="E1271" s="194" t="s">
        <v>44</v>
      </c>
      <c r="F1271" s="195" t="s">
        <v>1583</v>
      </c>
      <c r="G1271" s="192"/>
      <c r="H1271" s="196">
        <v>5.14</v>
      </c>
      <c r="I1271" s="197"/>
      <c r="J1271" s="192"/>
      <c r="K1271" s="192"/>
      <c r="L1271" s="198"/>
      <c r="M1271" s="199"/>
      <c r="N1271" s="200"/>
      <c r="O1271" s="200"/>
      <c r="P1271" s="200"/>
      <c r="Q1271" s="200"/>
      <c r="R1271" s="200"/>
      <c r="S1271" s="200"/>
      <c r="T1271" s="201"/>
      <c r="AT1271" s="202" t="s">
        <v>146</v>
      </c>
      <c r="AU1271" s="202" t="s">
        <v>92</v>
      </c>
      <c r="AV1271" s="13" t="s">
        <v>92</v>
      </c>
      <c r="AW1271" s="13" t="s">
        <v>42</v>
      </c>
      <c r="AX1271" s="13" t="s">
        <v>82</v>
      </c>
      <c r="AY1271" s="202" t="s">
        <v>135</v>
      </c>
    </row>
    <row r="1272" spans="2:51" s="13" customFormat="1" ht="11.25">
      <c r="B1272" s="191"/>
      <c r="C1272" s="192"/>
      <c r="D1272" s="193" t="s">
        <v>146</v>
      </c>
      <c r="E1272" s="194" t="s">
        <v>44</v>
      </c>
      <c r="F1272" s="195" t="s">
        <v>1584</v>
      </c>
      <c r="G1272" s="192"/>
      <c r="H1272" s="196">
        <v>10.54</v>
      </c>
      <c r="I1272" s="197"/>
      <c r="J1272" s="192"/>
      <c r="K1272" s="192"/>
      <c r="L1272" s="198"/>
      <c r="M1272" s="199"/>
      <c r="N1272" s="200"/>
      <c r="O1272" s="200"/>
      <c r="P1272" s="200"/>
      <c r="Q1272" s="200"/>
      <c r="R1272" s="200"/>
      <c r="S1272" s="200"/>
      <c r="T1272" s="201"/>
      <c r="AT1272" s="202" t="s">
        <v>146</v>
      </c>
      <c r="AU1272" s="202" t="s">
        <v>92</v>
      </c>
      <c r="AV1272" s="13" t="s">
        <v>92</v>
      </c>
      <c r="AW1272" s="13" t="s">
        <v>42</v>
      </c>
      <c r="AX1272" s="13" t="s">
        <v>82</v>
      </c>
      <c r="AY1272" s="202" t="s">
        <v>135</v>
      </c>
    </row>
    <row r="1273" spans="2:51" s="13" customFormat="1" ht="11.25">
      <c r="B1273" s="191"/>
      <c r="C1273" s="192"/>
      <c r="D1273" s="193" t="s">
        <v>146</v>
      </c>
      <c r="E1273" s="194" t="s">
        <v>44</v>
      </c>
      <c r="F1273" s="195" t="s">
        <v>1585</v>
      </c>
      <c r="G1273" s="192"/>
      <c r="H1273" s="196">
        <v>5.14</v>
      </c>
      <c r="I1273" s="197"/>
      <c r="J1273" s="192"/>
      <c r="K1273" s="192"/>
      <c r="L1273" s="198"/>
      <c r="M1273" s="199"/>
      <c r="N1273" s="200"/>
      <c r="O1273" s="200"/>
      <c r="P1273" s="200"/>
      <c r="Q1273" s="200"/>
      <c r="R1273" s="200"/>
      <c r="S1273" s="200"/>
      <c r="T1273" s="201"/>
      <c r="AT1273" s="202" t="s">
        <v>146</v>
      </c>
      <c r="AU1273" s="202" t="s">
        <v>92</v>
      </c>
      <c r="AV1273" s="13" t="s">
        <v>92</v>
      </c>
      <c r="AW1273" s="13" t="s">
        <v>42</v>
      </c>
      <c r="AX1273" s="13" t="s">
        <v>82</v>
      </c>
      <c r="AY1273" s="202" t="s">
        <v>135</v>
      </c>
    </row>
    <row r="1274" spans="2:51" s="13" customFormat="1" ht="11.25">
      <c r="B1274" s="191"/>
      <c r="C1274" s="192"/>
      <c r="D1274" s="193" t="s">
        <v>146</v>
      </c>
      <c r="E1274" s="194" t="s">
        <v>44</v>
      </c>
      <c r="F1274" s="195" t="s">
        <v>1586</v>
      </c>
      <c r="G1274" s="192"/>
      <c r="H1274" s="196">
        <v>5.14</v>
      </c>
      <c r="I1274" s="197"/>
      <c r="J1274" s="192"/>
      <c r="K1274" s="192"/>
      <c r="L1274" s="198"/>
      <c r="M1274" s="199"/>
      <c r="N1274" s="200"/>
      <c r="O1274" s="200"/>
      <c r="P1274" s="200"/>
      <c r="Q1274" s="200"/>
      <c r="R1274" s="200"/>
      <c r="S1274" s="200"/>
      <c r="T1274" s="201"/>
      <c r="AT1274" s="202" t="s">
        <v>146</v>
      </c>
      <c r="AU1274" s="202" t="s">
        <v>92</v>
      </c>
      <c r="AV1274" s="13" t="s">
        <v>92</v>
      </c>
      <c r="AW1274" s="13" t="s">
        <v>42</v>
      </c>
      <c r="AX1274" s="13" t="s">
        <v>82</v>
      </c>
      <c r="AY1274" s="202" t="s">
        <v>135</v>
      </c>
    </row>
    <row r="1275" spans="2:51" s="13" customFormat="1" ht="11.25">
      <c r="B1275" s="191"/>
      <c r="C1275" s="192"/>
      <c r="D1275" s="193" t="s">
        <v>146</v>
      </c>
      <c r="E1275" s="194" t="s">
        <v>44</v>
      </c>
      <c r="F1275" s="195" t="s">
        <v>1587</v>
      </c>
      <c r="G1275" s="192"/>
      <c r="H1275" s="196">
        <v>10.54</v>
      </c>
      <c r="I1275" s="197"/>
      <c r="J1275" s="192"/>
      <c r="K1275" s="192"/>
      <c r="L1275" s="198"/>
      <c r="M1275" s="199"/>
      <c r="N1275" s="200"/>
      <c r="O1275" s="200"/>
      <c r="P1275" s="200"/>
      <c r="Q1275" s="200"/>
      <c r="R1275" s="200"/>
      <c r="S1275" s="200"/>
      <c r="T1275" s="201"/>
      <c r="AT1275" s="202" t="s">
        <v>146</v>
      </c>
      <c r="AU1275" s="202" t="s">
        <v>92</v>
      </c>
      <c r="AV1275" s="13" t="s">
        <v>92</v>
      </c>
      <c r="AW1275" s="13" t="s">
        <v>42</v>
      </c>
      <c r="AX1275" s="13" t="s">
        <v>82</v>
      </c>
      <c r="AY1275" s="202" t="s">
        <v>135</v>
      </c>
    </row>
    <row r="1276" spans="2:51" s="13" customFormat="1" ht="11.25">
      <c r="B1276" s="191"/>
      <c r="C1276" s="192"/>
      <c r="D1276" s="193" t="s">
        <v>146</v>
      </c>
      <c r="E1276" s="194" t="s">
        <v>44</v>
      </c>
      <c r="F1276" s="195" t="s">
        <v>1588</v>
      </c>
      <c r="G1276" s="192"/>
      <c r="H1276" s="196">
        <v>5.14</v>
      </c>
      <c r="I1276" s="197"/>
      <c r="J1276" s="192"/>
      <c r="K1276" s="192"/>
      <c r="L1276" s="198"/>
      <c r="M1276" s="199"/>
      <c r="N1276" s="200"/>
      <c r="O1276" s="200"/>
      <c r="P1276" s="200"/>
      <c r="Q1276" s="200"/>
      <c r="R1276" s="200"/>
      <c r="S1276" s="200"/>
      <c r="T1276" s="201"/>
      <c r="AT1276" s="202" t="s">
        <v>146</v>
      </c>
      <c r="AU1276" s="202" t="s">
        <v>92</v>
      </c>
      <c r="AV1276" s="13" t="s">
        <v>92</v>
      </c>
      <c r="AW1276" s="13" t="s">
        <v>42</v>
      </c>
      <c r="AX1276" s="13" t="s">
        <v>82</v>
      </c>
      <c r="AY1276" s="202" t="s">
        <v>135</v>
      </c>
    </row>
    <row r="1277" spans="2:51" s="13" customFormat="1" ht="11.25">
      <c r="B1277" s="191"/>
      <c r="C1277" s="192"/>
      <c r="D1277" s="193" t="s">
        <v>146</v>
      </c>
      <c r="E1277" s="194" t="s">
        <v>44</v>
      </c>
      <c r="F1277" s="195" t="s">
        <v>1589</v>
      </c>
      <c r="G1277" s="192"/>
      <c r="H1277" s="196">
        <v>5.14</v>
      </c>
      <c r="I1277" s="197"/>
      <c r="J1277" s="192"/>
      <c r="K1277" s="192"/>
      <c r="L1277" s="198"/>
      <c r="M1277" s="199"/>
      <c r="N1277" s="200"/>
      <c r="O1277" s="200"/>
      <c r="P1277" s="200"/>
      <c r="Q1277" s="200"/>
      <c r="R1277" s="200"/>
      <c r="S1277" s="200"/>
      <c r="T1277" s="201"/>
      <c r="AT1277" s="202" t="s">
        <v>146</v>
      </c>
      <c r="AU1277" s="202" t="s">
        <v>92</v>
      </c>
      <c r="AV1277" s="13" t="s">
        <v>92</v>
      </c>
      <c r="AW1277" s="13" t="s">
        <v>42</v>
      </c>
      <c r="AX1277" s="13" t="s">
        <v>82</v>
      </c>
      <c r="AY1277" s="202" t="s">
        <v>135</v>
      </c>
    </row>
    <row r="1278" spans="2:51" s="13" customFormat="1" ht="11.25">
      <c r="B1278" s="191"/>
      <c r="C1278" s="192"/>
      <c r="D1278" s="193" t="s">
        <v>146</v>
      </c>
      <c r="E1278" s="194" t="s">
        <v>44</v>
      </c>
      <c r="F1278" s="195" t="s">
        <v>1590</v>
      </c>
      <c r="G1278" s="192"/>
      <c r="H1278" s="196">
        <v>4</v>
      </c>
      <c r="I1278" s="197"/>
      <c r="J1278" s="192"/>
      <c r="K1278" s="192"/>
      <c r="L1278" s="198"/>
      <c r="M1278" s="199"/>
      <c r="N1278" s="200"/>
      <c r="O1278" s="200"/>
      <c r="P1278" s="200"/>
      <c r="Q1278" s="200"/>
      <c r="R1278" s="200"/>
      <c r="S1278" s="200"/>
      <c r="T1278" s="201"/>
      <c r="AT1278" s="202" t="s">
        <v>146</v>
      </c>
      <c r="AU1278" s="202" t="s">
        <v>92</v>
      </c>
      <c r="AV1278" s="13" t="s">
        <v>92</v>
      </c>
      <c r="AW1278" s="13" t="s">
        <v>42</v>
      </c>
      <c r="AX1278" s="13" t="s">
        <v>82</v>
      </c>
      <c r="AY1278" s="202" t="s">
        <v>135</v>
      </c>
    </row>
    <row r="1279" spans="2:51" s="13" customFormat="1" ht="11.25">
      <c r="B1279" s="191"/>
      <c r="C1279" s="192"/>
      <c r="D1279" s="193" t="s">
        <v>146</v>
      </c>
      <c r="E1279" s="194" t="s">
        <v>44</v>
      </c>
      <c r="F1279" s="195" t="s">
        <v>1591</v>
      </c>
      <c r="G1279" s="192"/>
      <c r="H1279" s="196">
        <v>18.68</v>
      </c>
      <c r="I1279" s="197"/>
      <c r="J1279" s="192"/>
      <c r="K1279" s="192"/>
      <c r="L1279" s="198"/>
      <c r="M1279" s="199"/>
      <c r="N1279" s="200"/>
      <c r="O1279" s="200"/>
      <c r="P1279" s="200"/>
      <c r="Q1279" s="200"/>
      <c r="R1279" s="200"/>
      <c r="S1279" s="200"/>
      <c r="T1279" s="201"/>
      <c r="AT1279" s="202" t="s">
        <v>146</v>
      </c>
      <c r="AU1279" s="202" t="s">
        <v>92</v>
      </c>
      <c r="AV1279" s="13" t="s">
        <v>92</v>
      </c>
      <c r="AW1279" s="13" t="s">
        <v>42</v>
      </c>
      <c r="AX1279" s="13" t="s">
        <v>82</v>
      </c>
      <c r="AY1279" s="202" t="s">
        <v>135</v>
      </c>
    </row>
    <row r="1280" spans="2:51" s="13" customFormat="1" ht="11.25">
      <c r="B1280" s="191"/>
      <c r="C1280" s="192"/>
      <c r="D1280" s="193" t="s">
        <v>146</v>
      </c>
      <c r="E1280" s="194" t="s">
        <v>44</v>
      </c>
      <c r="F1280" s="195" t="s">
        <v>1592</v>
      </c>
      <c r="G1280" s="192"/>
      <c r="H1280" s="196">
        <v>36.552999999999997</v>
      </c>
      <c r="I1280" s="197"/>
      <c r="J1280" s="192"/>
      <c r="K1280" s="192"/>
      <c r="L1280" s="198"/>
      <c r="M1280" s="199"/>
      <c r="N1280" s="200"/>
      <c r="O1280" s="200"/>
      <c r="P1280" s="200"/>
      <c r="Q1280" s="200"/>
      <c r="R1280" s="200"/>
      <c r="S1280" s="200"/>
      <c r="T1280" s="201"/>
      <c r="AT1280" s="202" t="s">
        <v>146</v>
      </c>
      <c r="AU1280" s="202" t="s">
        <v>92</v>
      </c>
      <c r="AV1280" s="13" t="s">
        <v>92</v>
      </c>
      <c r="AW1280" s="13" t="s">
        <v>42</v>
      </c>
      <c r="AX1280" s="13" t="s">
        <v>82</v>
      </c>
      <c r="AY1280" s="202" t="s">
        <v>135</v>
      </c>
    </row>
    <row r="1281" spans="1:65" s="15" customFormat="1" ht="11.25">
      <c r="B1281" s="214"/>
      <c r="C1281" s="215"/>
      <c r="D1281" s="193" t="s">
        <v>146</v>
      </c>
      <c r="E1281" s="216" t="s">
        <v>44</v>
      </c>
      <c r="F1281" s="217" t="s">
        <v>1593</v>
      </c>
      <c r="G1281" s="215"/>
      <c r="H1281" s="216" t="s">
        <v>44</v>
      </c>
      <c r="I1281" s="218"/>
      <c r="J1281" s="215"/>
      <c r="K1281" s="215"/>
      <c r="L1281" s="219"/>
      <c r="M1281" s="220"/>
      <c r="N1281" s="221"/>
      <c r="O1281" s="221"/>
      <c r="P1281" s="221"/>
      <c r="Q1281" s="221"/>
      <c r="R1281" s="221"/>
      <c r="S1281" s="221"/>
      <c r="T1281" s="222"/>
      <c r="AT1281" s="223" t="s">
        <v>146</v>
      </c>
      <c r="AU1281" s="223" t="s">
        <v>92</v>
      </c>
      <c r="AV1281" s="15" t="s">
        <v>90</v>
      </c>
      <c r="AW1281" s="15" t="s">
        <v>42</v>
      </c>
      <c r="AX1281" s="15" t="s">
        <v>82</v>
      </c>
      <c r="AY1281" s="223" t="s">
        <v>135</v>
      </c>
    </row>
    <row r="1282" spans="1:65" s="13" customFormat="1" ht="11.25">
      <c r="B1282" s="191"/>
      <c r="C1282" s="192"/>
      <c r="D1282" s="193" t="s">
        <v>146</v>
      </c>
      <c r="E1282" s="194" t="s">
        <v>44</v>
      </c>
      <c r="F1282" s="195" t="s">
        <v>1594</v>
      </c>
      <c r="G1282" s="192"/>
      <c r="H1282" s="196">
        <v>3.48</v>
      </c>
      <c r="I1282" s="197"/>
      <c r="J1282" s="192"/>
      <c r="K1282" s="192"/>
      <c r="L1282" s="198"/>
      <c r="M1282" s="199"/>
      <c r="N1282" s="200"/>
      <c r="O1282" s="200"/>
      <c r="P1282" s="200"/>
      <c r="Q1282" s="200"/>
      <c r="R1282" s="200"/>
      <c r="S1282" s="200"/>
      <c r="T1282" s="201"/>
      <c r="AT1282" s="202" t="s">
        <v>146</v>
      </c>
      <c r="AU1282" s="202" t="s">
        <v>92</v>
      </c>
      <c r="AV1282" s="13" t="s">
        <v>92</v>
      </c>
      <c r="AW1282" s="13" t="s">
        <v>42</v>
      </c>
      <c r="AX1282" s="13" t="s">
        <v>82</v>
      </c>
      <c r="AY1282" s="202" t="s">
        <v>135</v>
      </c>
    </row>
    <row r="1283" spans="1:65" s="13" customFormat="1" ht="11.25">
      <c r="B1283" s="191"/>
      <c r="C1283" s="192"/>
      <c r="D1283" s="193" t="s">
        <v>146</v>
      </c>
      <c r="E1283" s="194" t="s">
        <v>44</v>
      </c>
      <c r="F1283" s="195" t="s">
        <v>1595</v>
      </c>
      <c r="G1283" s="192"/>
      <c r="H1283" s="196">
        <v>4.54</v>
      </c>
      <c r="I1283" s="197"/>
      <c r="J1283" s="192"/>
      <c r="K1283" s="192"/>
      <c r="L1283" s="198"/>
      <c r="M1283" s="199"/>
      <c r="N1283" s="200"/>
      <c r="O1283" s="200"/>
      <c r="P1283" s="200"/>
      <c r="Q1283" s="200"/>
      <c r="R1283" s="200"/>
      <c r="S1283" s="200"/>
      <c r="T1283" s="201"/>
      <c r="AT1283" s="202" t="s">
        <v>146</v>
      </c>
      <c r="AU1283" s="202" t="s">
        <v>92</v>
      </c>
      <c r="AV1283" s="13" t="s">
        <v>92</v>
      </c>
      <c r="AW1283" s="13" t="s">
        <v>42</v>
      </c>
      <c r="AX1283" s="13" t="s">
        <v>82</v>
      </c>
      <c r="AY1283" s="202" t="s">
        <v>135</v>
      </c>
    </row>
    <row r="1284" spans="1:65" s="13" customFormat="1" ht="11.25">
      <c r="B1284" s="191"/>
      <c r="C1284" s="192"/>
      <c r="D1284" s="193" t="s">
        <v>146</v>
      </c>
      <c r="E1284" s="194" t="s">
        <v>44</v>
      </c>
      <c r="F1284" s="195" t="s">
        <v>1596</v>
      </c>
      <c r="G1284" s="192"/>
      <c r="H1284" s="196">
        <v>5.72</v>
      </c>
      <c r="I1284" s="197"/>
      <c r="J1284" s="192"/>
      <c r="K1284" s="192"/>
      <c r="L1284" s="198"/>
      <c r="M1284" s="199"/>
      <c r="N1284" s="200"/>
      <c r="O1284" s="200"/>
      <c r="P1284" s="200"/>
      <c r="Q1284" s="200"/>
      <c r="R1284" s="200"/>
      <c r="S1284" s="200"/>
      <c r="T1284" s="201"/>
      <c r="AT1284" s="202" t="s">
        <v>146</v>
      </c>
      <c r="AU1284" s="202" t="s">
        <v>92</v>
      </c>
      <c r="AV1284" s="13" t="s">
        <v>92</v>
      </c>
      <c r="AW1284" s="13" t="s">
        <v>42</v>
      </c>
      <c r="AX1284" s="13" t="s">
        <v>82</v>
      </c>
      <c r="AY1284" s="202" t="s">
        <v>135</v>
      </c>
    </row>
    <row r="1285" spans="1:65" s="13" customFormat="1" ht="11.25">
      <c r="B1285" s="191"/>
      <c r="C1285" s="192"/>
      <c r="D1285" s="193" t="s">
        <v>146</v>
      </c>
      <c r="E1285" s="194" t="s">
        <v>44</v>
      </c>
      <c r="F1285" s="195" t="s">
        <v>1597</v>
      </c>
      <c r="G1285" s="192"/>
      <c r="H1285" s="196">
        <v>4.2</v>
      </c>
      <c r="I1285" s="197"/>
      <c r="J1285" s="192"/>
      <c r="K1285" s="192"/>
      <c r="L1285" s="198"/>
      <c r="M1285" s="199"/>
      <c r="N1285" s="200"/>
      <c r="O1285" s="200"/>
      <c r="P1285" s="200"/>
      <c r="Q1285" s="200"/>
      <c r="R1285" s="200"/>
      <c r="S1285" s="200"/>
      <c r="T1285" s="201"/>
      <c r="AT1285" s="202" t="s">
        <v>146</v>
      </c>
      <c r="AU1285" s="202" t="s">
        <v>92</v>
      </c>
      <c r="AV1285" s="13" t="s">
        <v>92</v>
      </c>
      <c r="AW1285" s="13" t="s">
        <v>42</v>
      </c>
      <c r="AX1285" s="13" t="s">
        <v>82</v>
      </c>
      <c r="AY1285" s="202" t="s">
        <v>135</v>
      </c>
    </row>
    <row r="1286" spans="1:65" s="13" customFormat="1" ht="11.25">
      <c r="B1286" s="191"/>
      <c r="C1286" s="192"/>
      <c r="D1286" s="193" t="s">
        <v>146</v>
      </c>
      <c r="E1286" s="194" t="s">
        <v>44</v>
      </c>
      <c r="F1286" s="195" t="s">
        <v>1598</v>
      </c>
      <c r="G1286" s="192"/>
      <c r="H1286" s="196">
        <v>19.899999999999999</v>
      </c>
      <c r="I1286" s="197"/>
      <c r="J1286" s="192"/>
      <c r="K1286" s="192"/>
      <c r="L1286" s="198"/>
      <c r="M1286" s="199"/>
      <c r="N1286" s="200"/>
      <c r="O1286" s="200"/>
      <c r="P1286" s="200"/>
      <c r="Q1286" s="200"/>
      <c r="R1286" s="200"/>
      <c r="S1286" s="200"/>
      <c r="T1286" s="201"/>
      <c r="AT1286" s="202" t="s">
        <v>146</v>
      </c>
      <c r="AU1286" s="202" t="s">
        <v>92</v>
      </c>
      <c r="AV1286" s="13" t="s">
        <v>92</v>
      </c>
      <c r="AW1286" s="13" t="s">
        <v>42</v>
      </c>
      <c r="AX1286" s="13" t="s">
        <v>82</v>
      </c>
      <c r="AY1286" s="202" t="s">
        <v>135</v>
      </c>
    </row>
    <row r="1287" spans="1:65" s="13" customFormat="1" ht="11.25">
      <c r="B1287" s="191"/>
      <c r="C1287" s="192"/>
      <c r="D1287" s="193" t="s">
        <v>146</v>
      </c>
      <c r="E1287" s="194" t="s">
        <v>44</v>
      </c>
      <c r="F1287" s="195" t="s">
        <v>1599</v>
      </c>
      <c r="G1287" s="192"/>
      <c r="H1287" s="196">
        <v>4.6950000000000003</v>
      </c>
      <c r="I1287" s="197"/>
      <c r="J1287" s="192"/>
      <c r="K1287" s="192"/>
      <c r="L1287" s="198"/>
      <c r="M1287" s="199"/>
      <c r="N1287" s="200"/>
      <c r="O1287" s="200"/>
      <c r="P1287" s="200"/>
      <c r="Q1287" s="200"/>
      <c r="R1287" s="200"/>
      <c r="S1287" s="200"/>
      <c r="T1287" s="201"/>
      <c r="AT1287" s="202" t="s">
        <v>146</v>
      </c>
      <c r="AU1287" s="202" t="s">
        <v>92</v>
      </c>
      <c r="AV1287" s="13" t="s">
        <v>92</v>
      </c>
      <c r="AW1287" s="13" t="s">
        <v>42</v>
      </c>
      <c r="AX1287" s="13" t="s">
        <v>82</v>
      </c>
      <c r="AY1287" s="202" t="s">
        <v>135</v>
      </c>
    </row>
    <row r="1288" spans="1:65" s="13" customFormat="1" ht="11.25">
      <c r="B1288" s="191"/>
      <c r="C1288" s="192"/>
      <c r="D1288" s="193" t="s">
        <v>146</v>
      </c>
      <c r="E1288" s="194" t="s">
        <v>44</v>
      </c>
      <c r="F1288" s="195" t="s">
        <v>1600</v>
      </c>
      <c r="G1288" s="192"/>
      <c r="H1288" s="196">
        <v>1.5</v>
      </c>
      <c r="I1288" s="197"/>
      <c r="J1288" s="192"/>
      <c r="K1288" s="192"/>
      <c r="L1288" s="198"/>
      <c r="M1288" s="199"/>
      <c r="N1288" s="200"/>
      <c r="O1288" s="200"/>
      <c r="P1288" s="200"/>
      <c r="Q1288" s="200"/>
      <c r="R1288" s="200"/>
      <c r="S1288" s="200"/>
      <c r="T1288" s="201"/>
      <c r="AT1288" s="202" t="s">
        <v>146</v>
      </c>
      <c r="AU1288" s="202" t="s">
        <v>92</v>
      </c>
      <c r="AV1288" s="13" t="s">
        <v>92</v>
      </c>
      <c r="AW1288" s="13" t="s">
        <v>42</v>
      </c>
      <c r="AX1288" s="13" t="s">
        <v>82</v>
      </c>
      <c r="AY1288" s="202" t="s">
        <v>135</v>
      </c>
    </row>
    <row r="1289" spans="1:65" s="13" customFormat="1" ht="11.25">
      <c r="B1289" s="191"/>
      <c r="C1289" s="192"/>
      <c r="D1289" s="193" t="s">
        <v>146</v>
      </c>
      <c r="E1289" s="194" t="s">
        <v>44</v>
      </c>
      <c r="F1289" s="195" t="s">
        <v>1601</v>
      </c>
      <c r="G1289" s="192"/>
      <c r="H1289" s="196">
        <v>6</v>
      </c>
      <c r="I1289" s="197"/>
      <c r="J1289" s="192"/>
      <c r="K1289" s="192"/>
      <c r="L1289" s="198"/>
      <c r="M1289" s="199"/>
      <c r="N1289" s="200"/>
      <c r="O1289" s="200"/>
      <c r="P1289" s="200"/>
      <c r="Q1289" s="200"/>
      <c r="R1289" s="200"/>
      <c r="S1289" s="200"/>
      <c r="T1289" s="201"/>
      <c r="AT1289" s="202" t="s">
        <v>146</v>
      </c>
      <c r="AU1289" s="202" t="s">
        <v>92</v>
      </c>
      <c r="AV1289" s="13" t="s">
        <v>92</v>
      </c>
      <c r="AW1289" s="13" t="s">
        <v>42</v>
      </c>
      <c r="AX1289" s="13" t="s">
        <v>82</v>
      </c>
      <c r="AY1289" s="202" t="s">
        <v>135</v>
      </c>
    </row>
    <row r="1290" spans="1:65" s="14" customFormat="1" ht="11.25">
      <c r="B1290" s="203"/>
      <c r="C1290" s="204"/>
      <c r="D1290" s="193" t="s">
        <v>146</v>
      </c>
      <c r="E1290" s="205" t="s">
        <v>44</v>
      </c>
      <c r="F1290" s="206" t="s">
        <v>159</v>
      </c>
      <c r="G1290" s="204"/>
      <c r="H1290" s="207">
        <v>227.36799999999999</v>
      </c>
      <c r="I1290" s="208"/>
      <c r="J1290" s="204"/>
      <c r="K1290" s="204"/>
      <c r="L1290" s="209"/>
      <c r="M1290" s="210"/>
      <c r="N1290" s="211"/>
      <c r="O1290" s="211"/>
      <c r="P1290" s="211"/>
      <c r="Q1290" s="211"/>
      <c r="R1290" s="211"/>
      <c r="S1290" s="211"/>
      <c r="T1290" s="212"/>
      <c r="AT1290" s="213" t="s">
        <v>146</v>
      </c>
      <c r="AU1290" s="213" t="s">
        <v>92</v>
      </c>
      <c r="AV1290" s="14" t="s">
        <v>142</v>
      </c>
      <c r="AW1290" s="14" t="s">
        <v>42</v>
      </c>
      <c r="AX1290" s="14" t="s">
        <v>90</v>
      </c>
      <c r="AY1290" s="213" t="s">
        <v>135</v>
      </c>
    </row>
    <row r="1291" spans="1:65" s="2" customFormat="1" ht="33" customHeight="1">
      <c r="A1291" s="36"/>
      <c r="B1291" s="37"/>
      <c r="C1291" s="172" t="s">
        <v>1602</v>
      </c>
      <c r="D1291" s="172" t="s">
        <v>138</v>
      </c>
      <c r="E1291" s="173" t="s">
        <v>1603</v>
      </c>
      <c r="F1291" s="174" t="s">
        <v>1604</v>
      </c>
      <c r="G1291" s="175" t="s">
        <v>168</v>
      </c>
      <c r="H1291" s="176">
        <v>417.11200000000002</v>
      </c>
      <c r="I1291" s="177"/>
      <c r="J1291" s="178">
        <f>ROUND(I1291*H1291,2)</f>
        <v>0</v>
      </c>
      <c r="K1291" s="179"/>
      <c r="L1291" s="41"/>
      <c r="M1291" s="180" t="s">
        <v>44</v>
      </c>
      <c r="N1291" s="181" t="s">
        <v>53</v>
      </c>
      <c r="O1291" s="66"/>
      <c r="P1291" s="182">
        <f>O1291*H1291</f>
        <v>0</v>
      </c>
      <c r="Q1291" s="182">
        <v>5.1999999999999998E-3</v>
      </c>
      <c r="R1291" s="182">
        <f>Q1291*H1291</f>
        <v>2.1689824</v>
      </c>
      <c r="S1291" s="182">
        <v>0</v>
      </c>
      <c r="T1291" s="183">
        <f>S1291*H1291</f>
        <v>0</v>
      </c>
      <c r="U1291" s="36"/>
      <c r="V1291" s="36"/>
      <c r="W1291" s="36"/>
      <c r="X1291" s="36"/>
      <c r="Y1291" s="36"/>
      <c r="Z1291" s="36"/>
      <c r="AA1291" s="36"/>
      <c r="AB1291" s="36"/>
      <c r="AC1291" s="36"/>
      <c r="AD1291" s="36"/>
      <c r="AE1291" s="36"/>
      <c r="AR1291" s="184" t="s">
        <v>346</v>
      </c>
      <c r="AT1291" s="184" t="s">
        <v>138</v>
      </c>
      <c r="AU1291" s="184" t="s">
        <v>92</v>
      </c>
      <c r="AY1291" s="18" t="s">
        <v>135</v>
      </c>
      <c r="BE1291" s="185">
        <f>IF(N1291="základní",J1291,0)</f>
        <v>0</v>
      </c>
      <c r="BF1291" s="185">
        <f>IF(N1291="snížená",J1291,0)</f>
        <v>0</v>
      </c>
      <c r="BG1291" s="185">
        <f>IF(N1291="zákl. přenesená",J1291,0)</f>
        <v>0</v>
      </c>
      <c r="BH1291" s="185">
        <f>IF(N1291="sníž. přenesená",J1291,0)</f>
        <v>0</v>
      </c>
      <c r="BI1291" s="185">
        <f>IF(N1291="nulová",J1291,0)</f>
        <v>0</v>
      </c>
      <c r="BJ1291" s="18" t="s">
        <v>90</v>
      </c>
      <c r="BK1291" s="185">
        <f>ROUND(I1291*H1291,2)</f>
        <v>0</v>
      </c>
      <c r="BL1291" s="18" t="s">
        <v>346</v>
      </c>
      <c r="BM1291" s="184" t="s">
        <v>1605</v>
      </c>
    </row>
    <row r="1292" spans="1:65" s="2" customFormat="1" ht="11.25">
      <c r="A1292" s="36"/>
      <c r="B1292" s="37"/>
      <c r="C1292" s="38"/>
      <c r="D1292" s="186" t="s">
        <v>144</v>
      </c>
      <c r="E1292" s="38"/>
      <c r="F1292" s="187" t="s">
        <v>1606</v>
      </c>
      <c r="G1292" s="38"/>
      <c r="H1292" s="38"/>
      <c r="I1292" s="188"/>
      <c r="J1292" s="38"/>
      <c r="K1292" s="38"/>
      <c r="L1292" s="41"/>
      <c r="M1292" s="189"/>
      <c r="N1292" s="190"/>
      <c r="O1292" s="66"/>
      <c r="P1292" s="66"/>
      <c r="Q1292" s="66"/>
      <c r="R1292" s="66"/>
      <c r="S1292" s="66"/>
      <c r="T1292" s="67"/>
      <c r="U1292" s="36"/>
      <c r="V1292" s="36"/>
      <c r="W1292" s="36"/>
      <c r="X1292" s="36"/>
      <c r="Y1292" s="36"/>
      <c r="Z1292" s="36"/>
      <c r="AA1292" s="36"/>
      <c r="AB1292" s="36"/>
      <c r="AC1292" s="36"/>
      <c r="AD1292" s="36"/>
      <c r="AE1292" s="36"/>
      <c r="AT1292" s="18" t="s">
        <v>144</v>
      </c>
      <c r="AU1292" s="18" t="s">
        <v>92</v>
      </c>
    </row>
    <row r="1293" spans="1:65" s="15" customFormat="1" ht="11.25">
      <c r="B1293" s="214"/>
      <c r="C1293" s="215"/>
      <c r="D1293" s="193" t="s">
        <v>146</v>
      </c>
      <c r="E1293" s="216" t="s">
        <v>44</v>
      </c>
      <c r="F1293" s="217" t="s">
        <v>185</v>
      </c>
      <c r="G1293" s="215"/>
      <c r="H1293" s="216" t="s">
        <v>44</v>
      </c>
      <c r="I1293" s="218"/>
      <c r="J1293" s="215"/>
      <c r="K1293" s="215"/>
      <c r="L1293" s="219"/>
      <c r="M1293" s="220"/>
      <c r="N1293" s="221"/>
      <c r="O1293" s="221"/>
      <c r="P1293" s="221"/>
      <c r="Q1293" s="221"/>
      <c r="R1293" s="221"/>
      <c r="S1293" s="221"/>
      <c r="T1293" s="222"/>
      <c r="AT1293" s="223" t="s">
        <v>146</v>
      </c>
      <c r="AU1293" s="223" t="s">
        <v>92</v>
      </c>
      <c r="AV1293" s="15" t="s">
        <v>90</v>
      </c>
      <c r="AW1293" s="15" t="s">
        <v>42</v>
      </c>
      <c r="AX1293" s="15" t="s">
        <v>82</v>
      </c>
      <c r="AY1293" s="223" t="s">
        <v>135</v>
      </c>
    </row>
    <row r="1294" spans="1:65" s="13" customFormat="1" ht="11.25">
      <c r="B1294" s="191"/>
      <c r="C1294" s="192"/>
      <c r="D1294" s="193" t="s">
        <v>146</v>
      </c>
      <c r="E1294" s="194" t="s">
        <v>44</v>
      </c>
      <c r="F1294" s="195" t="s">
        <v>1607</v>
      </c>
      <c r="G1294" s="192"/>
      <c r="H1294" s="196">
        <v>21.827000000000002</v>
      </c>
      <c r="I1294" s="197"/>
      <c r="J1294" s="192"/>
      <c r="K1294" s="192"/>
      <c r="L1294" s="198"/>
      <c r="M1294" s="199"/>
      <c r="N1294" s="200"/>
      <c r="O1294" s="200"/>
      <c r="P1294" s="200"/>
      <c r="Q1294" s="200"/>
      <c r="R1294" s="200"/>
      <c r="S1294" s="200"/>
      <c r="T1294" s="201"/>
      <c r="AT1294" s="202" t="s">
        <v>146</v>
      </c>
      <c r="AU1294" s="202" t="s">
        <v>92</v>
      </c>
      <c r="AV1294" s="13" t="s">
        <v>92</v>
      </c>
      <c r="AW1294" s="13" t="s">
        <v>42</v>
      </c>
      <c r="AX1294" s="13" t="s">
        <v>82</v>
      </c>
      <c r="AY1294" s="202" t="s">
        <v>135</v>
      </c>
    </row>
    <row r="1295" spans="1:65" s="13" customFormat="1" ht="11.25">
      <c r="B1295" s="191"/>
      <c r="C1295" s="192"/>
      <c r="D1295" s="193" t="s">
        <v>146</v>
      </c>
      <c r="E1295" s="194" t="s">
        <v>44</v>
      </c>
      <c r="F1295" s="195" t="s">
        <v>1608</v>
      </c>
      <c r="G1295" s="192"/>
      <c r="H1295" s="196">
        <v>21.599</v>
      </c>
      <c r="I1295" s="197"/>
      <c r="J1295" s="192"/>
      <c r="K1295" s="192"/>
      <c r="L1295" s="198"/>
      <c r="M1295" s="199"/>
      <c r="N1295" s="200"/>
      <c r="O1295" s="200"/>
      <c r="P1295" s="200"/>
      <c r="Q1295" s="200"/>
      <c r="R1295" s="200"/>
      <c r="S1295" s="200"/>
      <c r="T1295" s="201"/>
      <c r="AT1295" s="202" t="s">
        <v>146</v>
      </c>
      <c r="AU1295" s="202" t="s">
        <v>92</v>
      </c>
      <c r="AV1295" s="13" t="s">
        <v>92</v>
      </c>
      <c r="AW1295" s="13" t="s">
        <v>42</v>
      </c>
      <c r="AX1295" s="13" t="s">
        <v>82</v>
      </c>
      <c r="AY1295" s="202" t="s">
        <v>135</v>
      </c>
    </row>
    <row r="1296" spans="1:65" s="13" customFormat="1" ht="11.25">
      <c r="B1296" s="191"/>
      <c r="C1296" s="192"/>
      <c r="D1296" s="193" t="s">
        <v>146</v>
      </c>
      <c r="E1296" s="194" t="s">
        <v>44</v>
      </c>
      <c r="F1296" s="195" t="s">
        <v>1609</v>
      </c>
      <c r="G1296" s="192"/>
      <c r="H1296" s="196">
        <v>21.599</v>
      </c>
      <c r="I1296" s="197"/>
      <c r="J1296" s="192"/>
      <c r="K1296" s="192"/>
      <c r="L1296" s="198"/>
      <c r="M1296" s="199"/>
      <c r="N1296" s="200"/>
      <c r="O1296" s="200"/>
      <c r="P1296" s="200"/>
      <c r="Q1296" s="200"/>
      <c r="R1296" s="200"/>
      <c r="S1296" s="200"/>
      <c r="T1296" s="201"/>
      <c r="AT1296" s="202" t="s">
        <v>146</v>
      </c>
      <c r="AU1296" s="202" t="s">
        <v>92</v>
      </c>
      <c r="AV1296" s="13" t="s">
        <v>92</v>
      </c>
      <c r="AW1296" s="13" t="s">
        <v>42</v>
      </c>
      <c r="AX1296" s="13" t="s">
        <v>82</v>
      </c>
      <c r="AY1296" s="202" t="s">
        <v>135</v>
      </c>
    </row>
    <row r="1297" spans="2:51" s="13" customFormat="1" ht="11.25">
      <c r="B1297" s="191"/>
      <c r="C1297" s="192"/>
      <c r="D1297" s="193" t="s">
        <v>146</v>
      </c>
      <c r="E1297" s="194" t="s">
        <v>44</v>
      </c>
      <c r="F1297" s="195" t="s">
        <v>312</v>
      </c>
      <c r="G1297" s="192"/>
      <c r="H1297" s="196">
        <v>16.173999999999999</v>
      </c>
      <c r="I1297" s="197"/>
      <c r="J1297" s="192"/>
      <c r="K1297" s="192"/>
      <c r="L1297" s="198"/>
      <c r="M1297" s="199"/>
      <c r="N1297" s="200"/>
      <c r="O1297" s="200"/>
      <c r="P1297" s="200"/>
      <c r="Q1297" s="200"/>
      <c r="R1297" s="200"/>
      <c r="S1297" s="200"/>
      <c r="T1297" s="201"/>
      <c r="AT1297" s="202" t="s">
        <v>146</v>
      </c>
      <c r="AU1297" s="202" t="s">
        <v>92</v>
      </c>
      <c r="AV1297" s="13" t="s">
        <v>92</v>
      </c>
      <c r="AW1297" s="13" t="s">
        <v>42</v>
      </c>
      <c r="AX1297" s="13" t="s">
        <v>82</v>
      </c>
      <c r="AY1297" s="202" t="s">
        <v>135</v>
      </c>
    </row>
    <row r="1298" spans="2:51" s="13" customFormat="1" ht="11.25">
      <c r="B1298" s="191"/>
      <c r="C1298" s="192"/>
      <c r="D1298" s="193" t="s">
        <v>146</v>
      </c>
      <c r="E1298" s="194" t="s">
        <v>44</v>
      </c>
      <c r="F1298" s="195" t="s">
        <v>313</v>
      </c>
      <c r="G1298" s="192"/>
      <c r="H1298" s="196">
        <v>16.173999999999999</v>
      </c>
      <c r="I1298" s="197"/>
      <c r="J1298" s="192"/>
      <c r="K1298" s="192"/>
      <c r="L1298" s="198"/>
      <c r="M1298" s="199"/>
      <c r="N1298" s="200"/>
      <c r="O1298" s="200"/>
      <c r="P1298" s="200"/>
      <c r="Q1298" s="200"/>
      <c r="R1298" s="200"/>
      <c r="S1298" s="200"/>
      <c r="T1298" s="201"/>
      <c r="AT1298" s="202" t="s">
        <v>146</v>
      </c>
      <c r="AU1298" s="202" t="s">
        <v>92</v>
      </c>
      <c r="AV1298" s="13" t="s">
        <v>92</v>
      </c>
      <c r="AW1298" s="13" t="s">
        <v>42</v>
      </c>
      <c r="AX1298" s="13" t="s">
        <v>82</v>
      </c>
      <c r="AY1298" s="202" t="s">
        <v>135</v>
      </c>
    </row>
    <row r="1299" spans="2:51" s="13" customFormat="1" ht="11.25">
      <c r="B1299" s="191"/>
      <c r="C1299" s="192"/>
      <c r="D1299" s="193" t="s">
        <v>146</v>
      </c>
      <c r="E1299" s="194" t="s">
        <v>44</v>
      </c>
      <c r="F1299" s="195" t="s">
        <v>314</v>
      </c>
      <c r="G1299" s="192"/>
      <c r="H1299" s="196">
        <v>16.173999999999999</v>
      </c>
      <c r="I1299" s="197"/>
      <c r="J1299" s="192"/>
      <c r="K1299" s="192"/>
      <c r="L1299" s="198"/>
      <c r="M1299" s="199"/>
      <c r="N1299" s="200"/>
      <c r="O1299" s="200"/>
      <c r="P1299" s="200"/>
      <c r="Q1299" s="200"/>
      <c r="R1299" s="200"/>
      <c r="S1299" s="200"/>
      <c r="T1299" s="201"/>
      <c r="AT1299" s="202" t="s">
        <v>146</v>
      </c>
      <c r="AU1299" s="202" t="s">
        <v>92</v>
      </c>
      <c r="AV1299" s="13" t="s">
        <v>92</v>
      </c>
      <c r="AW1299" s="13" t="s">
        <v>42</v>
      </c>
      <c r="AX1299" s="13" t="s">
        <v>82</v>
      </c>
      <c r="AY1299" s="202" t="s">
        <v>135</v>
      </c>
    </row>
    <row r="1300" spans="2:51" s="13" customFormat="1" ht="11.25">
      <c r="B1300" s="191"/>
      <c r="C1300" s="192"/>
      <c r="D1300" s="193" t="s">
        <v>146</v>
      </c>
      <c r="E1300" s="194" t="s">
        <v>44</v>
      </c>
      <c r="F1300" s="195" t="s">
        <v>315</v>
      </c>
      <c r="G1300" s="192"/>
      <c r="H1300" s="196">
        <v>16.173999999999999</v>
      </c>
      <c r="I1300" s="197"/>
      <c r="J1300" s="192"/>
      <c r="K1300" s="192"/>
      <c r="L1300" s="198"/>
      <c r="M1300" s="199"/>
      <c r="N1300" s="200"/>
      <c r="O1300" s="200"/>
      <c r="P1300" s="200"/>
      <c r="Q1300" s="200"/>
      <c r="R1300" s="200"/>
      <c r="S1300" s="200"/>
      <c r="T1300" s="201"/>
      <c r="AT1300" s="202" t="s">
        <v>146</v>
      </c>
      <c r="AU1300" s="202" t="s">
        <v>92</v>
      </c>
      <c r="AV1300" s="13" t="s">
        <v>92</v>
      </c>
      <c r="AW1300" s="13" t="s">
        <v>42</v>
      </c>
      <c r="AX1300" s="13" t="s">
        <v>82</v>
      </c>
      <c r="AY1300" s="202" t="s">
        <v>135</v>
      </c>
    </row>
    <row r="1301" spans="2:51" s="13" customFormat="1" ht="11.25">
      <c r="B1301" s="191"/>
      <c r="C1301" s="192"/>
      <c r="D1301" s="193" t="s">
        <v>146</v>
      </c>
      <c r="E1301" s="194" t="s">
        <v>44</v>
      </c>
      <c r="F1301" s="195" t="s">
        <v>316</v>
      </c>
      <c r="G1301" s="192"/>
      <c r="H1301" s="196">
        <v>16.173999999999999</v>
      </c>
      <c r="I1301" s="197"/>
      <c r="J1301" s="192"/>
      <c r="K1301" s="192"/>
      <c r="L1301" s="198"/>
      <c r="M1301" s="199"/>
      <c r="N1301" s="200"/>
      <c r="O1301" s="200"/>
      <c r="P1301" s="200"/>
      <c r="Q1301" s="200"/>
      <c r="R1301" s="200"/>
      <c r="S1301" s="200"/>
      <c r="T1301" s="201"/>
      <c r="AT1301" s="202" t="s">
        <v>146</v>
      </c>
      <c r="AU1301" s="202" t="s">
        <v>92</v>
      </c>
      <c r="AV1301" s="13" t="s">
        <v>92</v>
      </c>
      <c r="AW1301" s="13" t="s">
        <v>42</v>
      </c>
      <c r="AX1301" s="13" t="s">
        <v>82</v>
      </c>
      <c r="AY1301" s="202" t="s">
        <v>135</v>
      </c>
    </row>
    <row r="1302" spans="2:51" s="13" customFormat="1" ht="11.25">
      <c r="B1302" s="191"/>
      <c r="C1302" s="192"/>
      <c r="D1302" s="193" t="s">
        <v>146</v>
      </c>
      <c r="E1302" s="194" t="s">
        <v>44</v>
      </c>
      <c r="F1302" s="195" t="s">
        <v>317</v>
      </c>
      <c r="G1302" s="192"/>
      <c r="H1302" s="196">
        <v>16.173999999999999</v>
      </c>
      <c r="I1302" s="197"/>
      <c r="J1302" s="192"/>
      <c r="K1302" s="192"/>
      <c r="L1302" s="198"/>
      <c r="M1302" s="199"/>
      <c r="N1302" s="200"/>
      <c r="O1302" s="200"/>
      <c r="P1302" s="200"/>
      <c r="Q1302" s="200"/>
      <c r="R1302" s="200"/>
      <c r="S1302" s="200"/>
      <c r="T1302" s="201"/>
      <c r="AT1302" s="202" t="s">
        <v>146</v>
      </c>
      <c r="AU1302" s="202" t="s">
        <v>92</v>
      </c>
      <c r="AV1302" s="13" t="s">
        <v>92</v>
      </c>
      <c r="AW1302" s="13" t="s">
        <v>42</v>
      </c>
      <c r="AX1302" s="13" t="s">
        <v>82</v>
      </c>
      <c r="AY1302" s="202" t="s">
        <v>135</v>
      </c>
    </row>
    <row r="1303" spans="2:51" s="13" customFormat="1" ht="11.25">
      <c r="B1303" s="191"/>
      <c r="C1303" s="192"/>
      <c r="D1303" s="193" t="s">
        <v>146</v>
      </c>
      <c r="E1303" s="194" t="s">
        <v>44</v>
      </c>
      <c r="F1303" s="195" t="s">
        <v>318</v>
      </c>
      <c r="G1303" s="192"/>
      <c r="H1303" s="196">
        <v>16.173999999999999</v>
      </c>
      <c r="I1303" s="197"/>
      <c r="J1303" s="192"/>
      <c r="K1303" s="192"/>
      <c r="L1303" s="198"/>
      <c r="M1303" s="199"/>
      <c r="N1303" s="200"/>
      <c r="O1303" s="200"/>
      <c r="P1303" s="200"/>
      <c r="Q1303" s="200"/>
      <c r="R1303" s="200"/>
      <c r="S1303" s="200"/>
      <c r="T1303" s="201"/>
      <c r="AT1303" s="202" t="s">
        <v>146</v>
      </c>
      <c r="AU1303" s="202" t="s">
        <v>92</v>
      </c>
      <c r="AV1303" s="13" t="s">
        <v>92</v>
      </c>
      <c r="AW1303" s="13" t="s">
        <v>42</v>
      </c>
      <c r="AX1303" s="13" t="s">
        <v>82</v>
      </c>
      <c r="AY1303" s="202" t="s">
        <v>135</v>
      </c>
    </row>
    <row r="1304" spans="2:51" s="13" customFormat="1" ht="11.25">
      <c r="B1304" s="191"/>
      <c r="C1304" s="192"/>
      <c r="D1304" s="193" t="s">
        <v>146</v>
      </c>
      <c r="E1304" s="194" t="s">
        <v>44</v>
      </c>
      <c r="F1304" s="195" t="s">
        <v>319</v>
      </c>
      <c r="G1304" s="192"/>
      <c r="H1304" s="196">
        <v>16.173999999999999</v>
      </c>
      <c r="I1304" s="197"/>
      <c r="J1304" s="192"/>
      <c r="K1304" s="192"/>
      <c r="L1304" s="198"/>
      <c r="M1304" s="199"/>
      <c r="N1304" s="200"/>
      <c r="O1304" s="200"/>
      <c r="P1304" s="200"/>
      <c r="Q1304" s="200"/>
      <c r="R1304" s="200"/>
      <c r="S1304" s="200"/>
      <c r="T1304" s="201"/>
      <c r="AT1304" s="202" t="s">
        <v>146</v>
      </c>
      <c r="AU1304" s="202" t="s">
        <v>92</v>
      </c>
      <c r="AV1304" s="13" t="s">
        <v>92</v>
      </c>
      <c r="AW1304" s="13" t="s">
        <v>42</v>
      </c>
      <c r="AX1304" s="13" t="s">
        <v>82</v>
      </c>
      <c r="AY1304" s="202" t="s">
        <v>135</v>
      </c>
    </row>
    <row r="1305" spans="2:51" s="13" customFormat="1" ht="11.25">
      <c r="B1305" s="191"/>
      <c r="C1305" s="192"/>
      <c r="D1305" s="193" t="s">
        <v>146</v>
      </c>
      <c r="E1305" s="194" t="s">
        <v>44</v>
      </c>
      <c r="F1305" s="195" t="s">
        <v>320</v>
      </c>
      <c r="G1305" s="192"/>
      <c r="H1305" s="196">
        <v>16.173999999999999</v>
      </c>
      <c r="I1305" s="197"/>
      <c r="J1305" s="192"/>
      <c r="K1305" s="192"/>
      <c r="L1305" s="198"/>
      <c r="M1305" s="199"/>
      <c r="N1305" s="200"/>
      <c r="O1305" s="200"/>
      <c r="P1305" s="200"/>
      <c r="Q1305" s="200"/>
      <c r="R1305" s="200"/>
      <c r="S1305" s="200"/>
      <c r="T1305" s="201"/>
      <c r="AT1305" s="202" t="s">
        <v>146</v>
      </c>
      <c r="AU1305" s="202" t="s">
        <v>92</v>
      </c>
      <c r="AV1305" s="13" t="s">
        <v>92</v>
      </c>
      <c r="AW1305" s="13" t="s">
        <v>42</v>
      </c>
      <c r="AX1305" s="13" t="s">
        <v>82</v>
      </c>
      <c r="AY1305" s="202" t="s">
        <v>135</v>
      </c>
    </row>
    <row r="1306" spans="2:51" s="13" customFormat="1" ht="11.25">
      <c r="B1306" s="191"/>
      <c r="C1306" s="192"/>
      <c r="D1306" s="193" t="s">
        <v>146</v>
      </c>
      <c r="E1306" s="194" t="s">
        <v>44</v>
      </c>
      <c r="F1306" s="195" t="s">
        <v>321</v>
      </c>
      <c r="G1306" s="192"/>
      <c r="H1306" s="196">
        <v>16.173999999999999</v>
      </c>
      <c r="I1306" s="197"/>
      <c r="J1306" s="192"/>
      <c r="K1306" s="192"/>
      <c r="L1306" s="198"/>
      <c r="M1306" s="199"/>
      <c r="N1306" s="200"/>
      <c r="O1306" s="200"/>
      <c r="P1306" s="200"/>
      <c r="Q1306" s="200"/>
      <c r="R1306" s="200"/>
      <c r="S1306" s="200"/>
      <c r="T1306" s="201"/>
      <c r="AT1306" s="202" t="s">
        <v>146</v>
      </c>
      <c r="AU1306" s="202" t="s">
        <v>92</v>
      </c>
      <c r="AV1306" s="13" t="s">
        <v>92</v>
      </c>
      <c r="AW1306" s="13" t="s">
        <v>42</v>
      </c>
      <c r="AX1306" s="13" t="s">
        <v>82</v>
      </c>
      <c r="AY1306" s="202" t="s">
        <v>135</v>
      </c>
    </row>
    <row r="1307" spans="2:51" s="13" customFormat="1" ht="11.25">
      <c r="B1307" s="191"/>
      <c r="C1307" s="192"/>
      <c r="D1307" s="193" t="s">
        <v>146</v>
      </c>
      <c r="E1307" s="194" t="s">
        <v>44</v>
      </c>
      <c r="F1307" s="195" t="s">
        <v>1610</v>
      </c>
      <c r="G1307" s="192"/>
      <c r="H1307" s="196">
        <v>21.827000000000002</v>
      </c>
      <c r="I1307" s="197"/>
      <c r="J1307" s="192"/>
      <c r="K1307" s="192"/>
      <c r="L1307" s="198"/>
      <c r="M1307" s="199"/>
      <c r="N1307" s="200"/>
      <c r="O1307" s="200"/>
      <c r="P1307" s="200"/>
      <c r="Q1307" s="200"/>
      <c r="R1307" s="200"/>
      <c r="S1307" s="200"/>
      <c r="T1307" s="201"/>
      <c r="AT1307" s="202" t="s">
        <v>146</v>
      </c>
      <c r="AU1307" s="202" t="s">
        <v>92</v>
      </c>
      <c r="AV1307" s="13" t="s">
        <v>92</v>
      </c>
      <c r="AW1307" s="13" t="s">
        <v>42</v>
      </c>
      <c r="AX1307" s="13" t="s">
        <v>82</v>
      </c>
      <c r="AY1307" s="202" t="s">
        <v>135</v>
      </c>
    </row>
    <row r="1308" spans="2:51" s="13" customFormat="1" ht="11.25">
      <c r="B1308" s="191"/>
      <c r="C1308" s="192"/>
      <c r="D1308" s="193" t="s">
        <v>146</v>
      </c>
      <c r="E1308" s="194" t="s">
        <v>44</v>
      </c>
      <c r="F1308" s="195" t="s">
        <v>323</v>
      </c>
      <c r="G1308" s="192"/>
      <c r="H1308" s="196">
        <v>42.954000000000001</v>
      </c>
      <c r="I1308" s="197"/>
      <c r="J1308" s="192"/>
      <c r="K1308" s="192"/>
      <c r="L1308" s="198"/>
      <c r="M1308" s="199"/>
      <c r="N1308" s="200"/>
      <c r="O1308" s="200"/>
      <c r="P1308" s="200"/>
      <c r="Q1308" s="200"/>
      <c r="R1308" s="200"/>
      <c r="S1308" s="200"/>
      <c r="T1308" s="201"/>
      <c r="AT1308" s="202" t="s">
        <v>146</v>
      </c>
      <c r="AU1308" s="202" t="s">
        <v>92</v>
      </c>
      <c r="AV1308" s="13" t="s">
        <v>92</v>
      </c>
      <c r="AW1308" s="13" t="s">
        <v>42</v>
      </c>
      <c r="AX1308" s="13" t="s">
        <v>82</v>
      </c>
      <c r="AY1308" s="202" t="s">
        <v>135</v>
      </c>
    </row>
    <row r="1309" spans="2:51" s="13" customFormat="1" ht="11.25">
      <c r="B1309" s="191"/>
      <c r="C1309" s="192"/>
      <c r="D1309" s="193" t="s">
        <v>146</v>
      </c>
      <c r="E1309" s="194" t="s">
        <v>44</v>
      </c>
      <c r="F1309" s="195" t="s">
        <v>324</v>
      </c>
      <c r="G1309" s="192"/>
      <c r="H1309" s="196">
        <v>13.227</v>
      </c>
      <c r="I1309" s="197"/>
      <c r="J1309" s="192"/>
      <c r="K1309" s="192"/>
      <c r="L1309" s="198"/>
      <c r="M1309" s="199"/>
      <c r="N1309" s="200"/>
      <c r="O1309" s="200"/>
      <c r="P1309" s="200"/>
      <c r="Q1309" s="200"/>
      <c r="R1309" s="200"/>
      <c r="S1309" s="200"/>
      <c r="T1309" s="201"/>
      <c r="AT1309" s="202" t="s">
        <v>146</v>
      </c>
      <c r="AU1309" s="202" t="s">
        <v>92</v>
      </c>
      <c r="AV1309" s="13" t="s">
        <v>92</v>
      </c>
      <c r="AW1309" s="13" t="s">
        <v>42</v>
      </c>
      <c r="AX1309" s="13" t="s">
        <v>82</v>
      </c>
      <c r="AY1309" s="202" t="s">
        <v>135</v>
      </c>
    </row>
    <row r="1310" spans="2:51" s="13" customFormat="1" ht="22.5">
      <c r="B1310" s="191"/>
      <c r="C1310" s="192"/>
      <c r="D1310" s="193" t="s">
        <v>146</v>
      </c>
      <c r="E1310" s="194" t="s">
        <v>44</v>
      </c>
      <c r="F1310" s="195" t="s">
        <v>325</v>
      </c>
      <c r="G1310" s="192"/>
      <c r="H1310" s="196">
        <v>12.316000000000001</v>
      </c>
      <c r="I1310" s="197"/>
      <c r="J1310" s="192"/>
      <c r="K1310" s="192"/>
      <c r="L1310" s="198"/>
      <c r="M1310" s="199"/>
      <c r="N1310" s="200"/>
      <c r="O1310" s="200"/>
      <c r="P1310" s="200"/>
      <c r="Q1310" s="200"/>
      <c r="R1310" s="200"/>
      <c r="S1310" s="200"/>
      <c r="T1310" s="201"/>
      <c r="AT1310" s="202" t="s">
        <v>146</v>
      </c>
      <c r="AU1310" s="202" t="s">
        <v>92</v>
      </c>
      <c r="AV1310" s="13" t="s">
        <v>92</v>
      </c>
      <c r="AW1310" s="13" t="s">
        <v>42</v>
      </c>
      <c r="AX1310" s="13" t="s">
        <v>82</v>
      </c>
      <c r="AY1310" s="202" t="s">
        <v>135</v>
      </c>
    </row>
    <row r="1311" spans="2:51" s="13" customFormat="1" ht="22.5">
      <c r="B1311" s="191"/>
      <c r="C1311" s="192"/>
      <c r="D1311" s="193" t="s">
        <v>146</v>
      </c>
      <c r="E1311" s="194" t="s">
        <v>44</v>
      </c>
      <c r="F1311" s="195" t="s">
        <v>1611</v>
      </c>
      <c r="G1311" s="192"/>
      <c r="H1311" s="196">
        <v>25.542000000000002</v>
      </c>
      <c r="I1311" s="197"/>
      <c r="J1311" s="192"/>
      <c r="K1311" s="192"/>
      <c r="L1311" s="198"/>
      <c r="M1311" s="199"/>
      <c r="N1311" s="200"/>
      <c r="O1311" s="200"/>
      <c r="P1311" s="200"/>
      <c r="Q1311" s="200"/>
      <c r="R1311" s="200"/>
      <c r="S1311" s="200"/>
      <c r="T1311" s="201"/>
      <c r="AT1311" s="202" t="s">
        <v>146</v>
      </c>
      <c r="AU1311" s="202" t="s">
        <v>92</v>
      </c>
      <c r="AV1311" s="13" t="s">
        <v>92</v>
      </c>
      <c r="AW1311" s="13" t="s">
        <v>42</v>
      </c>
      <c r="AX1311" s="13" t="s">
        <v>82</v>
      </c>
      <c r="AY1311" s="202" t="s">
        <v>135</v>
      </c>
    </row>
    <row r="1312" spans="2:51" s="13" customFormat="1" ht="11.25">
      <c r="B1312" s="191"/>
      <c r="C1312" s="192"/>
      <c r="D1312" s="193" t="s">
        <v>146</v>
      </c>
      <c r="E1312" s="194" t="s">
        <v>44</v>
      </c>
      <c r="F1312" s="195" t="s">
        <v>326</v>
      </c>
      <c r="G1312" s="192"/>
      <c r="H1312" s="196">
        <v>42.883000000000003</v>
      </c>
      <c r="I1312" s="197"/>
      <c r="J1312" s="192"/>
      <c r="K1312" s="192"/>
      <c r="L1312" s="198"/>
      <c r="M1312" s="199"/>
      <c r="N1312" s="200"/>
      <c r="O1312" s="200"/>
      <c r="P1312" s="200"/>
      <c r="Q1312" s="200"/>
      <c r="R1312" s="200"/>
      <c r="S1312" s="200"/>
      <c r="T1312" s="201"/>
      <c r="AT1312" s="202" t="s">
        <v>146</v>
      </c>
      <c r="AU1312" s="202" t="s">
        <v>92</v>
      </c>
      <c r="AV1312" s="13" t="s">
        <v>92</v>
      </c>
      <c r="AW1312" s="13" t="s">
        <v>42</v>
      </c>
      <c r="AX1312" s="13" t="s">
        <v>82</v>
      </c>
      <c r="AY1312" s="202" t="s">
        <v>135</v>
      </c>
    </row>
    <row r="1313" spans="1:65" s="15" customFormat="1" ht="11.25">
      <c r="B1313" s="214"/>
      <c r="C1313" s="215"/>
      <c r="D1313" s="193" t="s">
        <v>146</v>
      </c>
      <c r="E1313" s="216" t="s">
        <v>44</v>
      </c>
      <c r="F1313" s="217" t="s">
        <v>327</v>
      </c>
      <c r="G1313" s="215"/>
      <c r="H1313" s="216" t="s">
        <v>44</v>
      </c>
      <c r="I1313" s="218"/>
      <c r="J1313" s="215"/>
      <c r="K1313" s="215"/>
      <c r="L1313" s="219"/>
      <c r="M1313" s="220"/>
      <c r="N1313" s="221"/>
      <c r="O1313" s="221"/>
      <c r="P1313" s="221"/>
      <c r="Q1313" s="221"/>
      <c r="R1313" s="221"/>
      <c r="S1313" s="221"/>
      <c r="T1313" s="222"/>
      <c r="AT1313" s="223" t="s">
        <v>146</v>
      </c>
      <c r="AU1313" s="223" t="s">
        <v>92</v>
      </c>
      <c r="AV1313" s="15" t="s">
        <v>90</v>
      </c>
      <c r="AW1313" s="15" t="s">
        <v>42</v>
      </c>
      <c r="AX1313" s="15" t="s">
        <v>82</v>
      </c>
      <c r="AY1313" s="223" t="s">
        <v>135</v>
      </c>
    </row>
    <row r="1314" spans="1:65" s="13" customFormat="1" ht="11.25">
      <c r="B1314" s="191"/>
      <c r="C1314" s="192"/>
      <c r="D1314" s="193" t="s">
        <v>146</v>
      </c>
      <c r="E1314" s="194" t="s">
        <v>44</v>
      </c>
      <c r="F1314" s="195" t="s">
        <v>1612</v>
      </c>
      <c r="G1314" s="192"/>
      <c r="H1314" s="196">
        <v>13.121</v>
      </c>
      <c r="I1314" s="197"/>
      <c r="J1314" s="192"/>
      <c r="K1314" s="192"/>
      <c r="L1314" s="198"/>
      <c r="M1314" s="199"/>
      <c r="N1314" s="200"/>
      <c r="O1314" s="200"/>
      <c r="P1314" s="200"/>
      <c r="Q1314" s="200"/>
      <c r="R1314" s="200"/>
      <c r="S1314" s="200"/>
      <c r="T1314" s="201"/>
      <c r="AT1314" s="202" t="s">
        <v>146</v>
      </c>
      <c r="AU1314" s="202" t="s">
        <v>92</v>
      </c>
      <c r="AV1314" s="13" t="s">
        <v>92</v>
      </c>
      <c r="AW1314" s="13" t="s">
        <v>42</v>
      </c>
      <c r="AX1314" s="13" t="s">
        <v>82</v>
      </c>
      <c r="AY1314" s="202" t="s">
        <v>135</v>
      </c>
    </row>
    <row r="1315" spans="1:65" s="13" customFormat="1" ht="11.25">
      <c r="B1315" s="191"/>
      <c r="C1315" s="192"/>
      <c r="D1315" s="193" t="s">
        <v>146</v>
      </c>
      <c r="E1315" s="194" t="s">
        <v>44</v>
      </c>
      <c r="F1315" s="195" t="s">
        <v>1613</v>
      </c>
      <c r="G1315" s="192"/>
      <c r="H1315" s="196">
        <v>18.477</v>
      </c>
      <c r="I1315" s="197"/>
      <c r="J1315" s="192"/>
      <c r="K1315" s="192"/>
      <c r="L1315" s="198"/>
      <c r="M1315" s="199"/>
      <c r="N1315" s="200"/>
      <c r="O1315" s="200"/>
      <c r="P1315" s="200"/>
      <c r="Q1315" s="200"/>
      <c r="R1315" s="200"/>
      <c r="S1315" s="200"/>
      <c r="T1315" s="201"/>
      <c r="AT1315" s="202" t="s">
        <v>146</v>
      </c>
      <c r="AU1315" s="202" t="s">
        <v>92</v>
      </c>
      <c r="AV1315" s="13" t="s">
        <v>92</v>
      </c>
      <c r="AW1315" s="13" t="s">
        <v>42</v>
      </c>
      <c r="AX1315" s="13" t="s">
        <v>82</v>
      </c>
      <c r="AY1315" s="202" t="s">
        <v>135</v>
      </c>
    </row>
    <row r="1316" spans="1:65" s="14" customFormat="1" ht="11.25">
      <c r="B1316" s="203"/>
      <c r="C1316" s="204"/>
      <c r="D1316" s="193" t="s">
        <v>146</v>
      </c>
      <c r="E1316" s="205" t="s">
        <v>44</v>
      </c>
      <c r="F1316" s="206" t="s">
        <v>159</v>
      </c>
      <c r="G1316" s="204"/>
      <c r="H1316" s="207">
        <v>417.11199999999991</v>
      </c>
      <c r="I1316" s="208"/>
      <c r="J1316" s="204"/>
      <c r="K1316" s="204"/>
      <c r="L1316" s="209"/>
      <c r="M1316" s="210"/>
      <c r="N1316" s="211"/>
      <c r="O1316" s="211"/>
      <c r="P1316" s="211"/>
      <c r="Q1316" s="211"/>
      <c r="R1316" s="211"/>
      <c r="S1316" s="211"/>
      <c r="T1316" s="212"/>
      <c r="AT1316" s="213" t="s">
        <v>146</v>
      </c>
      <c r="AU1316" s="213" t="s">
        <v>92</v>
      </c>
      <c r="AV1316" s="14" t="s">
        <v>142</v>
      </c>
      <c r="AW1316" s="14" t="s">
        <v>42</v>
      </c>
      <c r="AX1316" s="14" t="s">
        <v>90</v>
      </c>
      <c r="AY1316" s="213" t="s">
        <v>135</v>
      </c>
    </row>
    <row r="1317" spans="1:65" s="2" customFormat="1" ht="16.5" customHeight="1">
      <c r="A1317" s="36"/>
      <c r="B1317" s="37"/>
      <c r="C1317" s="224" t="s">
        <v>1614</v>
      </c>
      <c r="D1317" s="224" t="s">
        <v>381</v>
      </c>
      <c r="E1317" s="225" t="s">
        <v>1615</v>
      </c>
      <c r="F1317" s="226" t="s">
        <v>1616</v>
      </c>
      <c r="G1317" s="227" t="s">
        <v>168</v>
      </c>
      <c r="H1317" s="228">
        <v>458.82299999999998</v>
      </c>
      <c r="I1317" s="229"/>
      <c r="J1317" s="230">
        <f>ROUND(I1317*H1317,2)</f>
        <v>0</v>
      </c>
      <c r="K1317" s="231"/>
      <c r="L1317" s="232"/>
      <c r="M1317" s="233" t="s">
        <v>44</v>
      </c>
      <c r="N1317" s="234" t="s">
        <v>53</v>
      </c>
      <c r="O1317" s="66"/>
      <c r="P1317" s="182">
        <f>O1317*H1317</f>
        <v>0</v>
      </c>
      <c r="Q1317" s="182">
        <v>1.26E-2</v>
      </c>
      <c r="R1317" s="182">
        <f>Q1317*H1317</f>
        <v>5.7811697999999998</v>
      </c>
      <c r="S1317" s="182">
        <v>0</v>
      </c>
      <c r="T1317" s="183">
        <f>S1317*H1317</f>
        <v>0</v>
      </c>
      <c r="U1317" s="36"/>
      <c r="V1317" s="36"/>
      <c r="W1317" s="36"/>
      <c r="X1317" s="36"/>
      <c r="Y1317" s="36"/>
      <c r="Z1317" s="36"/>
      <c r="AA1317" s="36"/>
      <c r="AB1317" s="36"/>
      <c r="AC1317" s="36"/>
      <c r="AD1317" s="36"/>
      <c r="AE1317" s="36"/>
      <c r="AR1317" s="184" t="s">
        <v>519</v>
      </c>
      <c r="AT1317" s="184" t="s">
        <v>381</v>
      </c>
      <c r="AU1317" s="184" t="s">
        <v>92</v>
      </c>
      <c r="AY1317" s="18" t="s">
        <v>135</v>
      </c>
      <c r="BE1317" s="185">
        <f>IF(N1317="základní",J1317,0)</f>
        <v>0</v>
      </c>
      <c r="BF1317" s="185">
        <f>IF(N1317="snížená",J1317,0)</f>
        <v>0</v>
      </c>
      <c r="BG1317" s="185">
        <f>IF(N1317="zákl. přenesená",J1317,0)</f>
        <v>0</v>
      </c>
      <c r="BH1317" s="185">
        <f>IF(N1317="sníž. přenesená",J1317,0)</f>
        <v>0</v>
      </c>
      <c r="BI1317" s="185">
        <f>IF(N1317="nulová",J1317,0)</f>
        <v>0</v>
      </c>
      <c r="BJ1317" s="18" t="s">
        <v>90</v>
      </c>
      <c r="BK1317" s="185">
        <f>ROUND(I1317*H1317,2)</f>
        <v>0</v>
      </c>
      <c r="BL1317" s="18" t="s">
        <v>346</v>
      </c>
      <c r="BM1317" s="184" t="s">
        <v>1617</v>
      </c>
    </row>
    <row r="1318" spans="1:65" s="2" customFormat="1" ht="11.25">
      <c r="A1318" s="36"/>
      <c r="B1318" s="37"/>
      <c r="C1318" s="38"/>
      <c r="D1318" s="186" t="s">
        <v>144</v>
      </c>
      <c r="E1318" s="38"/>
      <c r="F1318" s="187" t="s">
        <v>1618</v>
      </c>
      <c r="G1318" s="38"/>
      <c r="H1318" s="38"/>
      <c r="I1318" s="188"/>
      <c r="J1318" s="38"/>
      <c r="K1318" s="38"/>
      <c r="L1318" s="41"/>
      <c r="M1318" s="189"/>
      <c r="N1318" s="190"/>
      <c r="O1318" s="66"/>
      <c r="P1318" s="66"/>
      <c r="Q1318" s="66"/>
      <c r="R1318" s="66"/>
      <c r="S1318" s="66"/>
      <c r="T1318" s="67"/>
      <c r="U1318" s="36"/>
      <c r="V1318" s="36"/>
      <c r="W1318" s="36"/>
      <c r="X1318" s="36"/>
      <c r="Y1318" s="36"/>
      <c r="Z1318" s="36"/>
      <c r="AA1318" s="36"/>
      <c r="AB1318" s="36"/>
      <c r="AC1318" s="36"/>
      <c r="AD1318" s="36"/>
      <c r="AE1318" s="36"/>
      <c r="AT1318" s="18" t="s">
        <v>144</v>
      </c>
      <c r="AU1318" s="18" t="s">
        <v>92</v>
      </c>
    </row>
    <row r="1319" spans="1:65" s="13" customFormat="1" ht="11.25">
      <c r="B1319" s="191"/>
      <c r="C1319" s="192"/>
      <c r="D1319" s="193" t="s">
        <v>146</v>
      </c>
      <c r="E1319" s="192"/>
      <c r="F1319" s="195" t="s">
        <v>1619</v>
      </c>
      <c r="G1319" s="192"/>
      <c r="H1319" s="196">
        <v>458.82299999999998</v>
      </c>
      <c r="I1319" s="197"/>
      <c r="J1319" s="192"/>
      <c r="K1319" s="192"/>
      <c r="L1319" s="198"/>
      <c r="M1319" s="199"/>
      <c r="N1319" s="200"/>
      <c r="O1319" s="200"/>
      <c r="P1319" s="200"/>
      <c r="Q1319" s="200"/>
      <c r="R1319" s="200"/>
      <c r="S1319" s="200"/>
      <c r="T1319" s="201"/>
      <c r="AT1319" s="202" t="s">
        <v>146</v>
      </c>
      <c r="AU1319" s="202" t="s">
        <v>92</v>
      </c>
      <c r="AV1319" s="13" t="s">
        <v>92</v>
      </c>
      <c r="AW1319" s="13" t="s">
        <v>4</v>
      </c>
      <c r="AX1319" s="13" t="s">
        <v>90</v>
      </c>
      <c r="AY1319" s="202" t="s">
        <v>135</v>
      </c>
    </row>
    <row r="1320" spans="1:65" s="2" customFormat="1" ht="21.75" customHeight="1">
      <c r="A1320" s="36"/>
      <c r="B1320" s="37"/>
      <c r="C1320" s="172" t="s">
        <v>1620</v>
      </c>
      <c r="D1320" s="172" t="s">
        <v>138</v>
      </c>
      <c r="E1320" s="173" t="s">
        <v>1621</v>
      </c>
      <c r="F1320" s="174" t="s">
        <v>1622</v>
      </c>
      <c r="G1320" s="175" t="s">
        <v>515</v>
      </c>
      <c r="H1320" s="176">
        <v>41.94</v>
      </c>
      <c r="I1320" s="177"/>
      <c r="J1320" s="178">
        <f>ROUND(I1320*H1320,2)</f>
        <v>0</v>
      </c>
      <c r="K1320" s="179"/>
      <c r="L1320" s="41"/>
      <c r="M1320" s="180" t="s">
        <v>44</v>
      </c>
      <c r="N1320" s="181" t="s">
        <v>53</v>
      </c>
      <c r="O1320" s="66"/>
      <c r="P1320" s="182">
        <f>O1320*H1320</f>
        <v>0</v>
      </c>
      <c r="Q1320" s="182">
        <v>5.5000000000000003E-4</v>
      </c>
      <c r="R1320" s="182">
        <f>Q1320*H1320</f>
        <v>2.3067000000000001E-2</v>
      </c>
      <c r="S1320" s="182">
        <v>0</v>
      </c>
      <c r="T1320" s="183">
        <f>S1320*H1320</f>
        <v>0</v>
      </c>
      <c r="U1320" s="36"/>
      <c r="V1320" s="36"/>
      <c r="W1320" s="36"/>
      <c r="X1320" s="36"/>
      <c r="Y1320" s="36"/>
      <c r="Z1320" s="36"/>
      <c r="AA1320" s="36"/>
      <c r="AB1320" s="36"/>
      <c r="AC1320" s="36"/>
      <c r="AD1320" s="36"/>
      <c r="AE1320" s="36"/>
      <c r="AR1320" s="184" t="s">
        <v>346</v>
      </c>
      <c r="AT1320" s="184" t="s">
        <v>138</v>
      </c>
      <c r="AU1320" s="184" t="s">
        <v>92</v>
      </c>
      <c r="AY1320" s="18" t="s">
        <v>135</v>
      </c>
      <c r="BE1320" s="185">
        <f>IF(N1320="základní",J1320,0)</f>
        <v>0</v>
      </c>
      <c r="BF1320" s="185">
        <f>IF(N1320="snížená",J1320,0)</f>
        <v>0</v>
      </c>
      <c r="BG1320" s="185">
        <f>IF(N1320="zákl. přenesená",J1320,0)</f>
        <v>0</v>
      </c>
      <c r="BH1320" s="185">
        <f>IF(N1320="sníž. přenesená",J1320,0)</f>
        <v>0</v>
      </c>
      <c r="BI1320" s="185">
        <f>IF(N1320="nulová",J1320,0)</f>
        <v>0</v>
      </c>
      <c r="BJ1320" s="18" t="s">
        <v>90</v>
      </c>
      <c r="BK1320" s="185">
        <f>ROUND(I1320*H1320,2)</f>
        <v>0</v>
      </c>
      <c r="BL1320" s="18" t="s">
        <v>346</v>
      </c>
      <c r="BM1320" s="184" t="s">
        <v>1623</v>
      </c>
    </row>
    <row r="1321" spans="1:65" s="2" customFormat="1" ht="11.25">
      <c r="A1321" s="36"/>
      <c r="B1321" s="37"/>
      <c r="C1321" s="38"/>
      <c r="D1321" s="186" t="s">
        <v>144</v>
      </c>
      <c r="E1321" s="38"/>
      <c r="F1321" s="187" t="s">
        <v>1624</v>
      </c>
      <c r="G1321" s="38"/>
      <c r="H1321" s="38"/>
      <c r="I1321" s="188"/>
      <c r="J1321" s="38"/>
      <c r="K1321" s="38"/>
      <c r="L1321" s="41"/>
      <c r="M1321" s="189"/>
      <c r="N1321" s="190"/>
      <c r="O1321" s="66"/>
      <c r="P1321" s="66"/>
      <c r="Q1321" s="66"/>
      <c r="R1321" s="66"/>
      <c r="S1321" s="66"/>
      <c r="T1321" s="67"/>
      <c r="U1321" s="36"/>
      <c r="V1321" s="36"/>
      <c r="W1321" s="36"/>
      <c r="X1321" s="36"/>
      <c r="Y1321" s="36"/>
      <c r="Z1321" s="36"/>
      <c r="AA1321" s="36"/>
      <c r="AB1321" s="36"/>
      <c r="AC1321" s="36"/>
      <c r="AD1321" s="36"/>
      <c r="AE1321" s="36"/>
      <c r="AT1321" s="18" t="s">
        <v>144</v>
      </c>
      <c r="AU1321" s="18" t="s">
        <v>92</v>
      </c>
    </row>
    <row r="1322" spans="1:65" s="15" customFormat="1" ht="11.25">
      <c r="B1322" s="214"/>
      <c r="C1322" s="215"/>
      <c r="D1322" s="193" t="s">
        <v>146</v>
      </c>
      <c r="E1322" s="216" t="s">
        <v>44</v>
      </c>
      <c r="F1322" s="217" t="s">
        <v>185</v>
      </c>
      <c r="G1322" s="215"/>
      <c r="H1322" s="216" t="s">
        <v>44</v>
      </c>
      <c r="I1322" s="218"/>
      <c r="J1322" s="215"/>
      <c r="K1322" s="215"/>
      <c r="L1322" s="219"/>
      <c r="M1322" s="220"/>
      <c r="N1322" s="221"/>
      <c r="O1322" s="221"/>
      <c r="P1322" s="221"/>
      <c r="Q1322" s="221"/>
      <c r="R1322" s="221"/>
      <c r="S1322" s="221"/>
      <c r="T1322" s="222"/>
      <c r="AT1322" s="223" t="s">
        <v>146</v>
      </c>
      <c r="AU1322" s="223" t="s">
        <v>92</v>
      </c>
      <c r="AV1322" s="15" t="s">
        <v>90</v>
      </c>
      <c r="AW1322" s="15" t="s">
        <v>42</v>
      </c>
      <c r="AX1322" s="15" t="s">
        <v>82</v>
      </c>
      <c r="AY1322" s="223" t="s">
        <v>135</v>
      </c>
    </row>
    <row r="1323" spans="1:65" s="13" customFormat="1" ht="11.25">
      <c r="B1323" s="191"/>
      <c r="C1323" s="192"/>
      <c r="D1323" s="193" t="s">
        <v>146</v>
      </c>
      <c r="E1323" s="194" t="s">
        <v>44</v>
      </c>
      <c r="F1323" s="195" t="s">
        <v>1625</v>
      </c>
      <c r="G1323" s="192"/>
      <c r="H1323" s="196">
        <v>4.4000000000000004</v>
      </c>
      <c r="I1323" s="197"/>
      <c r="J1323" s="192"/>
      <c r="K1323" s="192"/>
      <c r="L1323" s="198"/>
      <c r="M1323" s="199"/>
      <c r="N1323" s="200"/>
      <c r="O1323" s="200"/>
      <c r="P1323" s="200"/>
      <c r="Q1323" s="200"/>
      <c r="R1323" s="200"/>
      <c r="S1323" s="200"/>
      <c r="T1323" s="201"/>
      <c r="AT1323" s="202" t="s">
        <v>146</v>
      </c>
      <c r="AU1323" s="202" t="s">
        <v>92</v>
      </c>
      <c r="AV1323" s="13" t="s">
        <v>92</v>
      </c>
      <c r="AW1323" s="13" t="s">
        <v>42</v>
      </c>
      <c r="AX1323" s="13" t="s">
        <v>82</v>
      </c>
      <c r="AY1323" s="202" t="s">
        <v>135</v>
      </c>
    </row>
    <row r="1324" spans="1:65" s="13" customFormat="1" ht="11.25">
      <c r="B1324" s="191"/>
      <c r="C1324" s="192"/>
      <c r="D1324" s="193" t="s">
        <v>146</v>
      </c>
      <c r="E1324" s="194" t="s">
        <v>44</v>
      </c>
      <c r="F1324" s="195" t="s">
        <v>1626</v>
      </c>
      <c r="G1324" s="192"/>
      <c r="H1324" s="196">
        <v>2.2000000000000002</v>
      </c>
      <c r="I1324" s="197"/>
      <c r="J1324" s="192"/>
      <c r="K1324" s="192"/>
      <c r="L1324" s="198"/>
      <c r="M1324" s="199"/>
      <c r="N1324" s="200"/>
      <c r="O1324" s="200"/>
      <c r="P1324" s="200"/>
      <c r="Q1324" s="200"/>
      <c r="R1324" s="200"/>
      <c r="S1324" s="200"/>
      <c r="T1324" s="201"/>
      <c r="AT1324" s="202" t="s">
        <v>146</v>
      </c>
      <c r="AU1324" s="202" t="s">
        <v>92</v>
      </c>
      <c r="AV1324" s="13" t="s">
        <v>92</v>
      </c>
      <c r="AW1324" s="13" t="s">
        <v>42</v>
      </c>
      <c r="AX1324" s="13" t="s">
        <v>82</v>
      </c>
      <c r="AY1324" s="202" t="s">
        <v>135</v>
      </c>
    </row>
    <row r="1325" spans="1:65" s="13" customFormat="1" ht="11.25">
      <c r="B1325" s="191"/>
      <c r="C1325" s="192"/>
      <c r="D1325" s="193" t="s">
        <v>146</v>
      </c>
      <c r="E1325" s="194" t="s">
        <v>44</v>
      </c>
      <c r="F1325" s="195" t="s">
        <v>1627</v>
      </c>
      <c r="G1325" s="192"/>
      <c r="H1325" s="196">
        <v>2.2000000000000002</v>
      </c>
      <c r="I1325" s="197"/>
      <c r="J1325" s="192"/>
      <c r="K1325" s="192"/>
      <c r="L1325" s="198"/>
      <c r="M1325" s="199"/>
      <c r="N1325" s="200"/>
      <c r="O1325" s="200"/>
      <c r="P1325" s="200"/>
      <c r="Q1325" s="200"/>
      <c r="R1325" s="200"/>
      <c r="S1325" s="200"/>
      <c r="T1325" s="201"/>
      <c r="AT1325" s="202" t="s">
        <v>146</v>
      </c>
      <c r="AU1325" s="202" t="s">
        <v>92</v>
      </c>
      <c r="AV1325" s="13" t="s">
        <v>92</v>
      </c>
      <c r="AW1325" s="13" t="s">
        <v>42</v>
      </c>
      <c r="AX1325" s="13" t="s">
        <v>82</v>
      </c>
      <c r="AY1325" s="202" t="s">
        <v>135</v>
      </c>
    </row>
    <row r="1326" spans="1:65" s="13" customFormat="1" ht="11.25">
      <c r="B1326" s="191"/>
      <c r="C1326" s="192"/>
      <c r="D1326" s="193" t="s">
        <v>146</v>
      </c>
      <c r="E1326" s="194" t="s">
        <v>44</v>
      </c>
      <c r="F1326" s="195" t="s">
        <v>1628</v>
      </c>
      <c r="G1326" s="192"/>
      <c r="H1326" s="196">
        <v>2.2000000000000002</v>
      </c>
      <c r="I1326" s="197"/>
      <c r="J1326" s="192"/>
      <c r="K1326" s="192"/>
      <c r="L1326" s="198"/>
      <c r="M1326" s="199"/>
      <c r="N1326" s="200"/>
      <c r="O1326" s="200"/>
      <c r="P1326" s="200"/>
      <c r="Q1326" s="200"/>
      <c r="R1326" s="200"/>
      <c r="S1326" s="200"/>
      <c r="T1326" s="201"/>
      <c r="AT1326" s="202" t="s">
        <v>146</v>
      </c>
      <c r="AU1326" s="202" t="s">
        <v>92</v>
      </c>
      <c r="AV1326" s="13" t="s">
        <v>92</v>
      </c>
      <c r="AW1326" s="13" t="s">
        <v>42</v>
      </c>
      <c r="AX1326" s="13" t="s">
        <v>82</v>
      </c>
      <c r="AY1326" s="202" t="s">
        <v>135</v>
      </c>
    </row>
    <row r="1327" spans="1:65" s="13" customFormat="1" ht="11.25">
      <c r="B1327" s="191"/>
      <c r="C1327" s="192"/>
      <c r="D1327" s="193" t="s">
        <v>146</v>
      </c>
      <c r="E1327" s="194" t="s">
        <v>44</v>
      </c>
      <c r="F1327" s="195" t="s">
        <v>1629</v>
      </c>
      <c r="G1327" s="192"/>
      <c r="H1327" s="196">
        <v>2.2000000000000002</v>
      </c>
      <c r="I1327" s="197"/>
      <c r="J1327" s="192"/>
      <c r="K1327" s="192"/>
      <c r="L1327" s="198"/>
      <c r="M1327" s="199"/>
      <c r="N1327" s="200"/>
      <c r="O1327" s="200"/>
      <c r="P1327" s="200"/>
      <c r="Q1327" s="200"/>
      <c r="R1327" s="200"/>
      <c r="S1327" s="200"/>
      <c r="T1327" s="201"/>
      <c r="AT1327" s="202" t="s">
        <v>146</v>
      </c>
      <c r="AU1327" s="202" t="s">
        <v>92</v>
      </c>
      <c r="AV1327" s="13" t="s">
        <v>92</v>
      </c>
      <c r="AW1327" s="13" t="s">
        <v>42</v>
      </c>
      <c r="AX1327" s="13" t="s">
        <v>82</v>
      </c>
      <c r="AY1327" s="202" t="s">
        <v>135</v>
      </c>
    </row>
    <row r="1328" spans="1:65" s="13" customFormat="1" ht="11.25">
      <c r="B1328" s="191"/>
      <c r="C1328" s="192"/>
      <c r="D1328" s="193" t="s">
        <v>146</v>
      </c>
      <c r="E1328" s="194" t="s">
        <v>44</v>
      </c>
      <c r="F1328" s="195" t="s">
        <v>1630</v>
      </c>
      <c r="G1328" s="192"/>
      <c r="H1328" s="196">
        <v>2.2000000000000002</v>
      </c>
      <c r="I1328" s="197"/>
      <c r="J1328" s="192"/>
      <c r="K1328" s="192"/>
      <c r="L1328" s="198"/>
      <c r="M1328" s="199"/>
      <c r="N1328" s="200"/>
      <c r="O1328" s="200"/>
      <c r="P1328" s="200"/>
      <c r="Q1328" s="200"/>
      <c r="R1328" s="200"/>
      <c r="S1328" s="200"/>
      <c r="T1328" s="201"/>
      <c r="AT1328" s="202" t="s">
        <v>146</v>
      </c>
      <c r="AU1328" s="202" t="s">
        <v>92</v>
      </c>
      <c r="AV1328" s="13" t="s">
        <v>92</v>
      </c>
      <c r="AW1328" s="13" t="s">
        <v>42</v>
      </c>
      <c r="AX1328" s="13" t="s">
        <v>82</v>
      </c>
      <c r="AY1328" s="202" t="s">
        <v>135</v>
      </c>
    </row>
    <row r="1329" spans="1:65" s="13" customFormat="1" ht="11.25">
      <c r="B1329" s="191"/>
      <c r="C1329" s="192"/>
      <c r="D1329" s="193" t="s">
        <v>146</v>
      </c>
      <c r="E1329" s="194" t="s">
        <v>44</v>
      </c>
      <c r="F1329" s="195" t="s">
        <v>1631</v>
      </c>
      <c r="G1329" s="192"/>
      <c r="H1329" s="196">
        <v>2.2000000000000002</v>
      </c>
      <c r="I1329" s="197"/>
      <c r="J1329" s="192"/>
      <c r="K1329" s="192"/>
      <c r="L1329" s="198"/>
      <c r="M1329" s="199"/>
      <c r="N1329" s="200"/>
      <c r="O1329" s="200"/>
      <c r="P1329" s="200"/>
      <c r="Q1329" s="200"/>
      <c r="R1329" s="200"/>
      <c r="S1329" s="200"/>
      <c r="T1329" s="201"/>
      <c r="AT1329" s="202" t="s">
        <v>146</v>
      </c>
      <c r="AU1329" s="202" t="s">
        <v>92</v>
      </c>
      <c r="AV1329" s="13" t="s">
        <v>92</v>
      </c>
      <c r="AW1329" s="13" t="s">
        <v>42</v>
      </c>
      <c r="AX1329" s="13" t="s">
        <v>82</v>
      </c>
      <c r="AY1329" s="202" t="s">
        <v>135</v>
      </c>
    </row>
    <row r="1330" spans="1:65" s="13" customFormat="1" ht="11.25">
      <c r="B1330" s="191"/>
      <c r="C1330" s="192"/>
      <c r="D1330" s="193" t="s">
        <v>146</v>
      </c>
      <c r="E1330" s="194" t="s">
        <v>44</v>
      </c>
      <c r="F1330" s="195" t="s">
        <v>1632</v>
      </c>
      <c r="G1330" s="192"/>
      <c r="H1330" s="196">
        <v>2.2000000000000002</v>
      </c>
      <c r="I1330" s="197"/>
      <c r="J1330" s="192"/>
      <c r="K1330" s="192"/>
      <c r="L1330" s="198"/>
      <c r="M1330" s="199"/>
      <c r="N1330" s="200"/>
      <c r="O1330" s="200"/>
      <c r="P1330" s="200"/>
      <c r="Q1330" s="200"/>
      <c r="R1330" s="200"/>
      <c r="S1330" s="200"/>
      <c r="T1330" s="201"/>
      <c r="AT1330" s="202" t="s">
        <v>146</v>
      </c>
      <c r="AU1330" s="202" t="s">
        <v>92</v>
      </c>
      <c r="AV1330" s="13" t="s">
        <v>92</v>
      </c>
      <c r="AW1330" s="13" t="s">
        <v>42</v>
      </c>
      <c r="AX1330" s="13" t="s">
        <v>82</v>
      </c>
      <c r="AY1330" s="202" t="s">
        <v>135</v>
      </c>
    </row>
    <row r="1331" spans="1:65" s="13" customFormat="1" ht="11.25">
      <c r="B1331" s="191"/>
      <c r="C1331" s="192"/>
      <c r="D1331" s="193" t="s">
        <v>146</v>
      </c>
      <c r="E1331" s="194" t="s">
        <v>44</v>
      </c>
      <c r="F1331" s="195" t="s">
        <v>1633</v>
      </c>
      <c r="G1331" s="192"/>
      <c r="H1331" s="196">
        <v>4.4000000000000004</v>
      </c>
      <c r="I1331" s="197"/>
      <c r="J1331" s="192"/>
      <c r="K1331" s="192"/>
      <c r="L1331" s="198"/>
      <c r="M1331" s="199"/>
      <c r="N1331" s="200"/>
      <c r="O1331" s="200"/>
      <c r="P1331" s="200"/>
      <c r="Q1331" s="200"/>
      <c r="R1331" s="200"/>
      <c r="S1331" s="200"/>
      <c r="T1331" s="201"/>
      <c r="AT1331" s="202" t="s">
        <v>146</v>
      </c>
      <c r="AU1331" s="202" t="s">
        <v>92</v>
      </c>
      <c r="AV1331" s="13" t="s">
        <v>92</v>
      </c>
      <c r="AW1331" s="13" t="s">
        <v>42</v>
      </c>
      <c r="AX1331" s="13" t="s">
        <v>82</v>
      </c>
      <c r="AY1331" s="202" t="s">
        <v>135</v>
      </c>
    </row>
    <row r="1332" spans="1:65" s="13" customFormat="1" ht="11.25">
      <c r="B1332" s="191"/>
      <c r="C1332" s="192"/>
      <c r="D1332" s="193" t="s">
        <v>146</v>
      </c>
      <c r="E1332" s="194" t="s">
        <v>44</v>
      </c>
      <c r="F1332" s="195" t="s">
        <v>1634</v>
      </c>
      <c r="G1332" s="192"/>
      <c r="H1332" s="196">
        <v>2.5</v>
      </c>
      <c r="I1332" s="197"/>
      <c r="J1332" s="192"/>
      <c r="K1332" s="192"/>
      <c r="L1332" s="198"/>
      <c r="M1332" s="199"/>
      <c r="N1332" s="200"/>
      <c r="O1332" s="200"/>
      <c r="P1332" s="200"/>
      <c r="Q1332" s="200"/>
      <c r="R1332" s="200"/>
      <c r="S1332" s="200"/>
      <c r="T1332" s="201"/>
      <c r="AT1332" s="202" t="s">
        <v>146</v>
      </c>
      <c r="AU1332" s="202" t="s">
        <v>92</v>
      </c>
      <c r="AV1332" s="13" t="s">
        <v>92</v>
      </c>
      <c r="AW1332" s="13" t="s">
        <v>42</v>
      </c>
      <c r="AX1332" s="13" t="s">
        <v>82</v>
      </c>
      <c r="AY1332" s="202" t="s">
        <v>135</v>
      </c>
    </row>
    <row r="1333" spans="1:65" s="13" customFormat="1" ht="11.25">
      <c r="B1333" s="191"/>
      <c r="C1333" s="192"/>
      <c r="D1333" s="193" t="s">
        <v>146</v>
      </c>
      <c r="E1333" s="194" t="s">
        <v>44</v>
      </c>
      <c r="F1333" s="195" t="s">
        <v>1635</v>
      </c>
      <c r="G1333" s="192"/>
      <c r="H1333" s="196">
        <v>2.2000000000000002</v>
      </c>
      <c r="I1333" s="197"/>
      <c r="J1333" s="192"/>
      <c r="K1333" s="192"/>
      <c r="L1333" s="198"/>
      <c r="M1333" s="199"/>
      <c r="N1333" s="200"/>
      <c r="O1333" s="200"/>
      <c r="P1333" s="200"/>
      <c r="Q1333" s="200"/>
      <c r="R1333" s="200"/>
      <c r="S1333" s="200"/>
      <c r="T1333" s="201"/>
      <c r="AT1333" s="202" t="s">
        <v>146</v>
      </c>
      <c r="AU1333" s="202" t="s">
        <v>92</v>
      </c>
      <c r="AV1333" s="13" t="s">
        <v>92</v>
      </c>
      <c r="AW1333" s="13" t="s">
        <v>42</v>
      </c>
      <c r="AX1333" s="13" t="s">
        <v>82</v>
      </c>
      <c r="AY1333" s="202" t="s">
        <v>135</v>
      </c>
    </row>
    <row r="1334" spans="1:65" s="13" customFormat="1" ht="11.25">
      <c r="B1334" s="191"/>
      <c r="C1334" s="192"/>
      <c r="D1334" s="193" t="s">
        <v>146</v>
      </c>
      <c r="E1334" s="194" t="s">
        <v>44</v>
      </c>
      <c r="F1334" s="195" t="s">
        <v>1636</v>
      </c>
      <c r="G1334" s="192"/>
      <c r="H1334" s="196">
        <v>2.94</v>
      </c>
      <c r="I1334" s="197"/>
      <c r="J1334" s="192"/>
      <c r="K1334" s="192"/>
      <c r="L1334" s="198"/>
      <c r="M1334" s="199"/>
      <c r="N1334" s="200"/>
      <c r="O1334" s="200"/>
      <c r="P1334" s="200"/>
      <c r="Q1334" s="200"/>
      <c r="R1334" s="200"/>
      <c r="S1334" s="200"/>
      <c r="T1334" s="201"/>
      <c r="AT1334" s="202" t="s">
        <v>146</v>
      </c>
      <c r="AU1334" s="202" t="s">
        <v>92</v>
      </c>
      <c r="AV1334" s="13" t="s">
        <v>92</v>
      </c>
      <c r="AW1334" s="13" t="s">
        <v>42</v>
      </c>
      <c r="AX1334" s="13" t="s">
        <v>82</v>
      </c>
      <c r="AY1334" s="202" t="s">
        <v>135</v>
      </c>
    </row>
    <row r="1335" spans="1:65" s="13" customFormat="1" ht="11.25">
      <c r="B1335" s="191"/>
      <c r="C1335" s="192"/>
      <c r="D1335" s="193" t="s">
        <v>146</v>
      </c>
      <c r="E1335" s="194" t="s">
        <v>44</v>
      </c>
      <c r="F1335" s="195" t="s">
        <v>1637</v>
      </c>
      <c r="G1335" s="192"/>
      <c r="H1335" s="196">
        <v>6.9</v>
      </c>
      <c r="I1335" s="197"/>
      <c r="J1335" s="192"/>
      <c r="K1335" s="192"/>
      <c r="L1335" s="198"/>
      <c r="M1335" s="199"/>
      <c r="N1335" s="200"/>
      <c r="O1335" s="200"/>
      <c r="P1335" s="200"/>
      <c r="Q1335" s="200"/>
      <c r="R1335" s="200"/>
      <c r="S1335" s="200"/>
      <c r="T1335" s="201"/>
      <c r="AT1335" s="202" t="s">
        <v>146</v>
      </c>
      <c r="AU1335" s="202" t="s">
        <v>92</v>
      </c>
      <c r="AV1335" s="13" t="s">
        <v>92</v>
      </c>
      <c r="AW1335" s="13" t="s">
        <v>42</v>
      </c>
      <c r="AX1335" s="13" t="s">
        <v>82</v>
      </c>
      <c r="AY1335" s="202" t="s">
        <v>135</v>
      </c>
    </row>
    <row r="1336" spans="1:65" s="13" customFormat="1" ht="11.25">
      <c r="B1336" s="191"/>
      <c r="C1336" s="192"/>
      <c r="D1336" s="193" t="s">
        <v>146</v>
      </c>
      <c r="E1336" s="194" t="s">
        <v>44</v>
      </c>
      <c r="F1336" s="195" t="s">
        <v>1638</v>
      </c>
      <c r="G1336" s="192"/>
      <c r="H1336" s="196">
        <v>0</v>
      </c>
      <c r="I1336" s="197"/>
      <c r="J1336" s="192"/>
      <c r="K1336" s="192"/>
      <c r="L1336" s="198"/>
      <c r="M1336" s="199"/>
      <c r="N1336" s="200"/>
      <c r="O1336" s="200"/>
      <c r="P1336" s="200"/>
      <c r="Q1336" s="200"/>
      <c r="R1336" s="200"/>
      <c r="S1336" s="200"/>
      <c r="T1336" s="201"/>
      <c r="AT1336" s="202" t="s">
        <v>146</v>
      </c>
      <c r="AU1336" s="202" t="s">
        <v>92</v>
      </c>
      <c r="AV1336" s="13" t="s">
        <v>92</v>
      </c>
      <c r="AW1336" s="13" t="s">
        <v>42</v>
      </c>
      <c r="AX1336" s="13" t="s">
        <v>82</v>
      </c>
      <c r="AY1336" s="202" t="s">
        <v>135</v>
      </c>
    </row>
    <row r="1337" spans="1:65" s="13" customFormat="1" ht="11.25">
      <c r="B1337" s="191"/>
      <c r="C1337" s="192"/>
      <c r="D1337" s="193" t="s">
        <v>146</v>
      </c>
      <c r="E1337" s="194" t="s">
        <v>44</v>
      </c>
      <c r="F1337" s="195" t="s">
        <v>1639</v>
      </c>
      <c r="G1337" s="192"/>
      <c r="H1337" s="196">
        <v>1</v>
      </c>
      <c r="I1337" s="197"/>
      <c r="J1337" s="192"/>
      <c r="K1337" s="192"/>
      <c r="L1337" s="198"/>
      <c r="M1337" s="199"/>
      <c r="N1337" s="200"/>
      <c r="O1337" s="200"/>
      <c r="P1337" s="200"/>
      <c r="Q1337" s="200"/>
      <c r="R1337" s="200"/>
      <c r="S1337" s="200"/>
      <c r="T1337" s="201"/>
      <c r="AT1337" s="202" t="s">
        <v>146</v>
      </c>
      <c r="AU1337" s="202" t="s">
        <v>92</v>
      </c>
      <c r="AV1337" s="13" t="s">
        <v>92</v>
      </c>
      <c r="AW1337" s="13" t="s">
        <v>42</v>
      </c>
      <c r="AX1337" s="13" t="s">
        <v>82</v>
      </c>
      <c r="AY1337" s="202" t="s">
        <v>135</v>
      </c>
    </row>
    <row r="1338" spans="1:65" s="13" customFormat="1" ht="11.25">
      <c r="B1338" s="191"/>
      <c r="C1338" s="192"/>
      <c r="D1338" s="193" t="s">
        <v>146</v>
      </c>
      <c r="E1338" s="194" t="s">
        <v>44</v>
      </c>
      <c r="F1338" s="195" t="s">
        <v>1640</v>
      </c>
      <c r="G1338" s="192"/>
      <c r="H1338" s="196">
        <v>2.2000000000000002</v>
      </c>
      <c r="I1338" s="197"/>
      <c r="J1338" s="192"/>
      <c r="K1338" s="192"/>
      <c r="L1338" s="198"/>
      <c r="M1338" s="199"/>
      <c r="N1338" s="200"/>
      <c r="O1338" s="200"/>
      <c r="P1338" s="200"/>
      <c r="Q1338" s="200"/>
      <c r="R1338" s="200"/>
      <c r="S1338" s="200"/>
      <c r="T1338" s="201"/>
      <c r="AT1338" s="202" t="s">
        <v>146</v>
      </c>
      <c r="AU1338" s="202" t="s">
        <v>92</v>
      </c>
      <c r="AV1338" s="13" t="s">
        <v>92</v>
      </c>
      <c r="AW1338" s="13" t="s">
        <v>42</v>
      </c>
      <c r="AX1338" s="13" t="s">
        <v>82</v>
      </c>
      <c r="AY1338" s="202" t="s">
        <v>135</v>
      </c>
    </row>
    <row r="1339" spans="1:65" s="14" customFormat="1" ht="11.25">
      <c r="B1339" s="203"/>
      <c r="C1339" s="204"/>
      <c r="D1339" s="193" t="s">
        <v>146</v>
      </c>
      <c r="E1339" s="205" t="s">
        <v>44</v>
      </c>
      <c r="F1339" s="206" t="s">
        <v>159</v>
      </c>
      <c r="G1339" s="204"/>
      <c r="H1339" s="207">
        <v>41.94</v>
      </c>
      <c r="I1339" s="208"/>
      <c r="J1339" s="204"/>
      <c r="K1339" s="204"/>
      <c r="L1339" s="209"/>
      <c r="M1339" s="210"/>
      <c r="N1339" s="211"/>
      <c r="O1339" s="211"/>
      <c r="P1339" s="211"/>
      <c r="Q1339" s="211"/>
      <c r="R1339" s="211"/>
      <c r="S1339" s="211"/>
      <c r="T1339" s="212"/>
      <c r="AT1339" s="213" t="s">
        <v>146</v>
      </c>
      <c r="AU1339" s="213" t="s">
        <v>92</v>
      </c>
      <c r="AV1339" s="14" t="s">
        <v>142</v>
      </c>
      <c r="AW1339" s="14" t="s">
        <v>42</v>
      </c>
      <c r="AX1339" s="14" t="s">
        <v>90</v>
      </c>
      <c r="AY1339" s="213" t="s">
        <v>135</v>
      </c>
    </row>
    <row r="1340" spans="1:65" s="2" customFormat="1" ht="21.75" customHeight="1">
      <c r="A1340" s="36"/>
      <c r="B1340" s="37"/>
      <c r="C1340" s="172" t="s">
        <v>1641</v>
      </c>
      <c r="D1340" s="172" t="s">
        <v>138</v>
      </c>
      <c r="E1340" s="173" t="s">
        <v>1642</v>
      </c>
      <c r="F1340" s="174" t="s">
        <v>1643</v>
      </c>
      <c r="G1340" s="175" t="s">
        <v>515</v>
      </c>
      <c r="H1340" s="176">
        <v>100</v>
      </c>
      <c r="I1340" s="177"/>
      <c r="J1340" s="178">
        <f>ROUND(I1340*H1340,2)</f>
        <v>0</v>
      </c>
      <c r="K1340" s="179"/>
      <c r="L1340" s="41"/>
      <c r="M1340" s="180" t="s">
        <v>44</v>
      </c>
      <c r="N1340" s="181" t="s">
        <v>53</v>
      </c>
      <c r="O1340" s="66"/>
      <c r="P1340" s="182">
        <f>O1340*H1340</f>
        <v>0</v>
      </c>
      <c r="Q1340" s="182">
        <v>5.0000000000000001E-4</v>
      </c>
      <c r="R1340" s="182">
        <f>Q1340*H1340</f>
        <v>0.05</v>
      </c>
      <c r="S1340" s="182">
        <v>0</v>
      </c>
      <c r="T1340" s="183">
        <f>S1340*H1340</f>
        <v>0</v>
      </c>
      <c r="U1340" s="36"/>
      <c r="V1340" s="36"/>
      <c r="W1340" s="36"/>
      <c r="X1340" s="36"/>
      <c r="Y1340" s="36"/>
      <c r="Z1340" s="36"/>
      <c r="AA1340" s="36"/>
      <c r="AB1340" s="36"/>
      <c r="AC1340" s="36"/>
      <c r="AD1340" s="36"/>
      <c r="AE1340" s="36"/>
      <c r="AR1340" s="184" t="s">
        <v>346</v>
      </c>
      <c r="AT1340" s="184" t="s">
        <v>138</v>
      </c>
      <c r="AU1340" s="184" t="s">
        <v>92</v>
      </c>
      <c r="AY1340" s="18" t="s">
        <v>135</v>
      </c>
      <c r="BE1340" s="185">
        <f>IF(N1340="základní",J1340,0)</f>
        <v>0</v>
      </c>
      <c r="BF1340" s="185">
        <f>IF(N1340="snížená",J1340,0)</f>
        <v>0</v>
      </c>
      <c r="BG1340" s="185">
        <f>IF(N1340="zákl. přenesená",J1340,0)</f>
        <v>0</v>
      </c>
      <c r="BH1340" s="185">
        <f>IF(N1340="sníž. přenesená",J1340,0)</f>
        <v>0</v>
      </c>
      <c r="BI1340" s="185">
        <f>IF(N1340="nulová",J1340,0)</f>
        <v>0</v>
      </c>
      <c r="BJ1340" s="18" t="s">
        <v>90</v>
      </c>
      <c r="BK1340" s="185">
        <f>ROUND(I1340*H1340,2)</f>
        <v>0</v>
      </c>
      <c r="BL1340" s="18" t="s">
        <v>346</v>
      </c>
      <c r="BM1340" s="184" t="s">
        <v>1644</v>
      </c>
    </row>
    <row r="1341" spans="1:65" s="2" customFormat="1" ht="11.25">
      <c r="A1341" s="36"/>
      <c r="B1341" s="37"/>
      <c r="C1341" s="38"/>
      <c r="D1341" s="186" t="s">
        <v>144</v>
      </c>
      <c r="E1341" s="38"/>
      <c r="F1341" s="187" t="s">
        <v>1645</v>
      </c>
      <c r="G1341" s="38"/>
      <c r="H1341" s="38"/>
      <c r="I1341" s="188"/>
      <c r="J1341" s="38"/>
      <c r="K1341" s="38"/>
      <c r="L1341" s="41"/>
      <c r="M1341" s="189"/>
      <c r="N1341" s="190"/>
      <c r="O1341" s="66"/>
      <c r="P1341" s="66"/>
      <c r="Q1341" s="66"/>
      <c r="R1341" s="66"/>
      <c r="S1341" s="66"/>
      <c r="T1341" s="67"/>
      <c r="U1341" s="36"/>
      <c r="V1341" s="36"/>
      <c r="W1341" s="36"/>
      <c r="X1341" s="36"/>
      <c r="Y1341" s="36"/>
      <c r="Z1341" s="36"/>
      <c r="AA1341" s="36"/>
      <c r="AB1341" s="36"/>
      <c r="AC1341" s="36"/>
      <c r="AD1341" s="36"/>
      <c r="AE1341" s="36"/>
      <c r="AT1341" s="18" t="s">
        <v>144</v>
      </c>
      <c r="AU1341" s="18" t="s">
        <v>92</v>
      </c>
    </row>
    <row r="1342" spans="1:65" s="2" customFormat="1" ht="24.2" customHeight="1">
      <c r="A1342" s="36"/>
      <c r="B1342" s="37"/>
      <c r="C1342" s="172" t="s">
        <v>1646</v>
      </c>
      <c r="D1342" s="172" t="s">
        <v>138</v>
      </c>
      <c r="E1342" s="173" t="s">
        <v>1647</v>
      </c>
      <c r="F1342" s="174" t="s">
        <v>1648</v>
      </c>
      <c r="G1342" s="175" t="s">
        <v>371</v>
      </c>
      <c r="H1342" s="176">
        <v>8.8330000000000002</v>
      </c>
      <c r="I1342" s="177"/>
      <c r="J1342" s="178">
        <f>ROUND(I1342*H1342,2)</f>
        <v>0</v>
      </c>
      <c r="K1342" s="179"/>
      <c r="L1342" s="41"/>
      <c r="M1342" s="180" t="s">
        <v>44</v>
      </c>
      <c r="N1342" s="181" t="s">
        <v>53</v>
      </c>
      <c r="O1342" s="66"/>
      <c r="P1342" s="182">
        <f>O1342*H1342</f>
        <v>0</v>
      </c>
      <c r="Q1342" s="182">
        <v>0</v>
      </c>
      <c r="R1342" s="182">
        <f>Q1342*H1342</f>
        <v>0</v>
      </c>
      <c r="S1342" s="182">
        <v>0</v>
      </c>
      <c r="T1342" s="183">
        <f>S1342*H1342</f>
        <v>0</v>
      </c>
      <c r="U1342" s="36"/>
      <c r="V1342" s="36"/>
      <c r="W1342" s="36"/>
      <c r="X1342" s="36"/>
      <c r="Y1342" s="36"/>
      <c r="Z1342" s="36"/>
      <c r="AA1342" s="36"/>
      <c r="AB1342" s="36"/>
      <c r="AC1342" s="36"/>
      <c r="AD1342" s="36"/>
      <c r="AE1342" s="36"/>
      <c r="AR1342" s="184" t="s">
        <v>346</v>
      </c>
      <c r="AT1342" s="184" t="s">
        <v>138</v>
      </c>
      <c r="AU1342" s="184" t="s">
        <v>92</v>
      </c>
      <c r="AY1342" s="18" t="s">
        <v>135</v>
      </c>
      <c r="BE1342" s="185">
        <f>IF(N1342="základní",J1342,0)</f>
        <v>0</v>
      </c>
      <c r="BF1342" s="185">
        <f>IF(N1342="snížená",J1342,0)</f>
        <v>0</v>
      </c>
      <c r="BG1342" s="185">
        <f>IF(N1342="zákl. přenesená",J1342,0)</f>
        <v>0</v>
      </c>
      <c r="BH1342" s="185">
        <f>IF(N1342="sníž. přenesená",J1342,0)</f>
        <v>0</v>
      </c>
      <c r="BI1342" s="185">
        <f>IF(N1342="nulová",J1342,0)</f>
        <v>0</v>
      </c>
      <c r="BJ1342" s="18" t="s">
        <v>90</v>
      </c>
      <c r="BK1342" s="185">
        <f>ROUND(I1342*H1342,2)</f>
        <v>0</v>
      </c>
      <c r="BL1342" s="18" t="s">
        <v>346</v>
      </c>
      <c r="BM1342" s="184" t="s">
        <v>1649</v>
      </c>
    </row>
    <row r="1343" spans="1:65" s="2" customFormat="1" ht="11.25">
      <c r="A1343" s="36"/>
      <c r="B1343" s="37"/>
      <c r="C1343" s="38"/>
      <c r="D1343" s="186" t="s">
        <v>144</v>
      </c>
      <c r="E1343" s="38"/>
      <c r="F1343" s="187" t="s">
        <v>1650</v>
      </c>
      <c r="G1343" s="38"/>
      <c r="H1343" s="38"/>
      <c r="I1343" s="188"/>
      <c r="J1343" s="38"/>
      <c r="K1343" s="38"/>
      <c r="L1343" s="41"/>
      <c r="M1343" s="189"/>
      <c r="N1343" s="190"/>
      <c r="O1343" s="66"/>
      <c r="P1343" s="66"/>
      <c r="Q1343" s="66"/>
      <c r="R1343" s="66"/>
      <c r="S1343" s="66"/>
      <c r="T1343" s="67"/>
      <c r="U1343" s="36"/>
      <c r="V1343" s="36"/>
      <c r="W1343" s="36"/>
      <c r="X1343" s="36"/>
      <c r="Y1343" s="36"/>
      <c r="Z1343" s="36"/>
      <c r="AA1343" s="36"/>
      <c r="AB1343" s="36"/>
      <c r="AC1343" s="36"/>
      <c r="AD1343" s="36"/>
      <c r="AE1343" s="36"/>
      <c r="AT1343" s="18" t="s">
        <v>144</v>
      </c>
      <c r="AU1343" s="18" t="s">
        <v>92</v>
      </c>
    </row>
    <row r="1344" spans="1:65" s="2" customFormat="1" ht="24.2" customHeight="1">
      <c r="A1344" s="36"/>
      <c r="B1344" s="37"/>
      <c r="C1344" s="172" t="s">
        <v>1651</v>
      </c>
      <c r="D1344" s="172" t="s">
        <v>138</v>
      </c>
      <c r="E1344" s="173" t="s">
        <v>1652</v>
      </c>
      <c r="F1344" s="174" t="s">
        <v>1653</v>
      </c>
      <c r="G1344" s="175" t="s">
        <v>371</v>
      </c>
      <c r="H1344" s="176">
        <v>8.8330000000000002</v>
      </c>
      <c r="I1344" s="177"/>
      <c r="J1344" s="178">
        <f>ROUND(I1344*H1344,2)</f>
        <v>0</v>
      </c>
      <c r="K1344" s="179"/>
      <c r="L1344" s="41"/>
      <c r="M1344" s="180" t="s">
        <v>44</v>
      </c>
      <c r="N1344" s="181" t="s">
        <v>53</v>
      </c>
      <c r="O1344" s="66"/>
      <c r="P1344" s="182">
        <f>O1344*H1344</f>
        <v>0</v>
      </c>
      <c r="Q1344" s="182">
        <v>0</v>
      </c>
      <c r="R1344" s="182">
        <f>Q1344*H1344</f>
        <v>0</v>
      </c>
      <c r="S1344" s="182">
        <v>0</v>
      </c>
      <c r="T1344" s="183">
        <f>S1344*H1344</f>
        <v>0</v>
      </c>
      <c r="U1344" s="36"/>
      <c r="V1344" s="36"/>
      <c r="W1344" s="36"/>
      <c r="X1344" s="36"/>
      <c r="Y1344" s="36"/>
      <c r="Z1344" s="36"/>
      <c r="AA1344" s="36"/>
      <c r="AB1344" s="36"/>
      <c r="AC1344" s="36"/>
      <c r="AD1344" s="36"/>
      <c r="AE1344" s="36"/>
      <c r="AR1344" s="184" t="s">
        <v>346</v>
      </c>
      <c r="AT1344" s="184" t="s">
        <v>138</v>
      </c>
      <c r="AU1344" s="184" t="s">
        <v>92</v>
      </c>
      <c r="AY1344" s="18" t="s">
        <v>135</v>
      </c>
      <c r="BE1344" s="185">
        <f>IF(N1344="základní",J1344,0)</f>
        <v>0</v>
      </c>
      <c r="BF1344" s="185">
        <f>IF(N1344="snížená",J1344,0)</f>
        <v>0</v>
      </c>
      <c r="BG1344" s="185">
        <f>IF(N1344="zákl. přenesená",J1344,0)</f>
        <v>0</v>
      </c>
      <c r="BH1344" s="185">
        <f>IF(N1344="sníž. přenesená",J1344,0)</f>
        <v>0</v>
      </c>
      <c r="BI1344" s="185">
        <f>IF(N1344="nulová",J1344,0)</f>
        <v>0</v>
      </c>
      <c r="BJ1344" s="18" t="s">
        <v>90</v>
      </c>
      <c r="BK1344" s="185">
        <f>ROUND(I1344*H1344,2)</f>
        <v>0</v>
      </c>
      <c r="BL1344" s="18" t="s">
        <v>346</v>
      </c>
      <c r="BM1344" s="184" t="s">
        <v>1654</v>
      </c>
    </row>
    <row r="1345" spans="1:65" s="2" customFormat="1" ht="11.25">
      <c r="A1345" s="36"/>
      <c r="B1345" s="37"/>
      <c r="C1345" s="38"/>
      <c r="D1345" s="186" t="s">
        <v>144</v>
      </c>
      <c r="E1345" s="38"/>
      <c r="F1345" s="187" t="s">
        <v>1655</v>
      </c>
      <c r="G1345" s="38"/>
      <c r="H1345" s="38"/>
      <c r="I1345" s="188"/>
      <c r="J1345" s="38"/>
      <c r="K1345" s="38"/>
      <c r="L1345" s="41"/>
      <c r="M1345" s="189"/>
      <c r="N1345" s="190"/>
      <c r="O1345" s="66"/>
      <c r="P1345" s="66"/>
      <c r="Q1345" s="66"/>
      <c r="R1345" s="66"/>
      <c r="S1345" s="66"/>
      <c r="T1345" s="67"/>
      <c r="U1345" s="36"/>
      <c r="V1345" s="36"/>
      <c r="W1345" s="36"/>
      <c r="X1345" s="36"/>
      <c r="Y1345" s="36"/>
      <c r="Z1345" s="36"/>
      <c r="AA1345" s="36"/>
      <c r="AB1345" s="36"/>
      <c r="AC1345" s="36"/>
      <c r="AD1345" s="36"/>
      <c r="AE1345" s="36"/>
      <c r="AT1345" s="18" t="s">
        <v>144</v>
      </c>
      <c r="AU1345" s="18" t="s">
        <v>92</v>
      </c>
    </row>
    <row r="1346" spans="1:65" s="12" customFormat="1" ht="22.9" customHeight="1">
      <c r="B1346" s="156"/>
      <c r="C1346" s="157"/>
      <c r="D1346" s="158" t="s">
        <v>81</v>
      </c>
      <c r="E1346" s="170" t="s">
        <v>1656</v>
      </c>
      <c r="F1346" s="170" t="s">
        <v>1657</v>
      </c>
      <c r="G1346" s="157"/>
      <c r="H1346" s="157"/>
      <c r="I1346" s="160"/>
      <c r="J1346" s="171">
        <f>BK1346</f>
        <v>0</v>
      </c>
      <c r="K1346" s="157"/>
      <c r="L1346" s="162"/>
      <c r="M1346" s="163"/>
      <c r="N1346" s="164"/>
      <c r="O1346" s="164"/>
      <c r="P1346" s="165">
        <f>SUM(P1347:P1374)</f>
        <v>0</v>
      </c>
      <c r="Q1346" s="164"/>
      <c r="R1346" s="165">
        <f>SUM(R1347:R1374)</f>
        <v>2.430657E-2</v>
      </c>
      <c r="S1346" s="164"/>
      <c r="T1346" s="166">
        <f>SUM(T1347:T1374)</f>
        <v>0</v>
      </c>
      <c r="AR1346" s="167" t="s">
        <v>92</v>
      </c>
      <c r="AT1346" s="168" t="s">
        <v>81</v>
      </c>
      <c r="AU1346" s="168" t="s">
        <v>90</v>
      </c>
      <c r="AY1346" s="167" t="s">
        <v>135</v>
      </c>
      <c r="BK1346" s="169">
        <f>SUM(BK1347:BK1374)</f>
        <v>0</v>
      </c>
    </row>
    <row r="1347" spans="1:65" s="2" customFormat="1" ht="16.5" customHeight="1">
      <c r="A1347" s="36"/>
      <c r="B1347" s="37"/>
      <c r="C1347" s="172" t="s">
        <v>1658</v>
      </c>
      <c r="D1347" s="172" t="s">
        <v>138</v>
      </c>
      <c r="E1347" s="173" t="s">
        <v>1659</v>
      </c>
      <c r="F1347" s="174" t="s">
        <v>1660</v>
      </c>
      <c r="G1347" s="175" t="s">
        <v>168</v>
      </c>
      <c r="H1347" s="176">
        <v>31.625</v>
      </c>
      <c r="I1347" s="177"/>
      <c r="J1347" s="178">
        <f>ROUND(I1347*H1347,2)</f>
        <v>0</v>
      </c>
      <c r="K1347" s="179"/>
      <c r="L1347" s="41"/>
      <c r="M1347" s="180" t="s">
        <v>44</v>
      </c>
      <c r="N1347" s="181" t="s">
        <v>53</v>
      </c>
      <c r="O1347" s="66"/>
      <c r="P1347" s="182">
        <f>O1347*H1347</f>
        <v>0</v>
      </c>
      <c r="Q1347" s="182">
        <v>6.9999999999999994E-5</v>
      </c>
      <c r="R1347" s="182">
        <f>Q1347*H1347</f>
        <v>2.21375E-3</v>
      </c>
      <c r="S1347" s="182">
        <v>0</v>
      </c>
      <c r="T1347" s="183">
        <f>S1347*H1347</f>
        <v>0</v>
      </c>
      <c r="U1347" s="36"/>
      <c r="V1347" s="36"/>
      <c r="W1347" s="36"/>
      <c r="X1347" s="36"/>
      <c r="Y1347" s="36"/>
      <c r="Z1347" s="36"/>
      <c r="AA1347" s="36"/>
      <c r="AB1347" s="36"/>
      <c r="AC1347" s="36"/>
      <c r="AD1347" s="36"/>
      <c r="AE1347" s="36"/>
      <c r="AR1347" s="184" t="s">
        <v>346</v>
      </c>
      <c r="AT1347" s="184" t="s">
        <v>138</v>
      </c>
      <c r="AU1347" s="184" t="s">
        <v>92</v>
      </c>
      <c r="AY1347" s="18" t="s">
        <v>135</v>
      </c>
      <c r="BE1347" s="185">
        <f>IF(N1347="základní",J1347,0)</f>
        <v>0</v>
      </c>
      <c r="BF1347" s="185">
        <f>IF(N1347="snížená",J1347,0)</f>
        <v>0</v>
      </c>
      <c r="BG1347" s="185">
        <f>IF(N1347="zákl. přenesená",J1347,0)</f>
        <v>0</v>
      </c>
      <c r="BH1347" s="185">
        <f>IF(N1347="sníž. přenesená",J1347,0)</f>
        <v>0</v>
      </c>
      <c r="BI1347" s="185">
        <f>IF(N1347="nulová",J1347,0)</f>
        <v>0</v>
      </c>
      <c r="BJ1347" s="18" t="s">
        <v>90</v>
      </c>
      <c r="BK1347" s="185">
        <f>ROUND(I1347*H1347,2)</f>
        <v>0</v>
      </c>
      <c r="BL1347" s="18" t="s">
        <v>346</v>
      </c>
      <c r="BM1347" s="184" t="s">
        <v>1661</v>
      </c>
    </row>
    <row r="1348" spans="1:65" s="15" customFormat="1" ht="11.25">
      <c r="B1348" s="214"/>
      <c r="C1348" s="215"/>
      <c r="D1348" s="193" t="s">
        <v>146</v>
      </c>
      <c r="E1348" s="216" t="s">
        <v>44</v>
      </c>
      <c r="F1348" s="217" t="s">
        <v>1662</v>
      </c>
      <c r="G1348" s="215"/>
      <c r="H1348" s="216" t="s">
        <v>44</v>
      </c>
      <c r="I1348" s="218"/>
      <c r="J1348" s="215"/>
      <c r="K1348" s="215"/>
      <c r="L1348" s="219"/>
      <c r="M1348" s="220"/>
      <c r="N1348" s="221"/>
      <c r="O1348" s="221"/>
      <c r="P1348" s="221"/>
      <c r="Q1348" s="221"/>
      <c r="R1348" s="221"/>
      <c r="S1348" s="221"/>
      <c r="T1348" s="222"/>
      <c r="AT1348" s="223" t="s">
        <v>146</v>
      </c>
      <c r="AU1348" s="223" t="s">
        <v>92</v>
      </c>
      <c r="AV1348" s="15" t="s">
        <v>90</v>
      </c>
      <c r="AW1348" s="15" t="s">
        <v>42</v>
      </c>
      <c r="AX1348" s="15" t="s">
        <v>82</v>
      </c>
      <c r="AY1348" s="223" t="s">
        <v>135</v>
      </c>
    </row>
    <row r="1349" spans="1:65" s="13" customFormat="1" ht="11.25">
      <c r="B1349" s="191"/>
      <c r="C1349" s="192"/>
      <c r="D1349" s="193" t="s">
        <v>146</v>
      </c>
      <c r="E1349" s="194" t="s">
        <v>44</v>
      </c>
      <c r="F1349" s="195" t="s">
        <v>1663</v>
      </c>
      <c r="G1349" s="192"/>
      <c r="H1349" s="196">
        <v>21.675000000000001</v>
      </c>
      <c r="I1349" s="197"/>
      <c r="J1349" s="192"/>
      <c r="K1349" s="192"/>
      <c r="L1349" s="198"/>
      <c r="M1349" s="199"/>
      <c r="N1349" s="200"/>
      <c r="O1349" s="200"/>
      <c r="P1349" s="200"/>
      <c r="Q1349" s="200"/>
      <c r="R1349" s="200"/>
      <c r="S1349" s="200"/>
      <c r="T1349" s="201"/>
      <c r="AT1349" s="202" t="s">
        <v>146</v>
      </c>
      <c r="AU1349" s="202" t="s">
        <v>92</v>
      </c>
      <c r="AV1349" s="13" t="s">
        <v>92</v>
      </c>
      <c r="AW1349" s="13" t="s">
        <v>42</v>
      </c>
      <c r="AX1349" s="13" t="s">
        <v>82</v>
      </c>
      <c r="AY1349" s="202" t="s">
        <v>135</v>
      </c>
    </row>
    <row r="1350" spans="1:65" s="13" customFormat="1" ht="11.25">
      <c r="B1350" s="191"/>
      <c r="C1350" s="192"/>
      <c r="D1350" s="193" t="s">
        <v>146</v>
      </c>
      <c r="E1350" s="194" t="s">
        <v>44</v>
      </c>
      <c r="F1350" s="195" t="s">
        <v>1664</v>
      </c>
      <c r="G1350" s="192"/>
      <c r="H1350" s="196">
        <v>2.4500000000000002</v>
      </c>
      <c r="I1350" s="197"/>
      <c r="J1350" s="192"/>
      <c r="K1350" s="192"/>
      <c r="L1350" s="198"/>
      <c r="M1350" s="199"/>
      <c r="N1350" s="200"/>
      <c r="O1350" s="200"/>
      <c r="P1350" s="200"/>
      <c r="Q1350" s="200"/>
      <c r="R1350" s="200"/>
      <c r="S1350" s="200"/>
      <c r="T1350" s="201"/>
      <c r="AT1350" s="202" t="s">
        <v>146</v>
      </c>
      <c r="AU1350" s="202" t="s">
        <v>92</v>
      </c>
      <c r="AV1350" s="13" t="s">
        <v>92</v>
      </c>
      <c r="AW1350" s="13" t="s">
        <v>42</v>
      </c>
      <c r="AX1350" s="13" t="s">
        <v>82</v>
      </c>
      <c r="AY1350" s="202" t="s">
        <v>135</v>
      </c>
    </row>
    <row r="1351" spans="1:65" s="13" customFormat="1" ht="11.25">
      <c r="B1351" s="191"/>
      <c r="C1351" s="192"/>
      <c r="D1351" s="193" t="s">
        <v>146</v>
      </c>
      <c r="E1351" s="194" t="s">
        <v>44</v>
      </c>
      <c r="F1351" s="195" t="s">
        <v>1665</v>
      </c>
      <c r="G1351" s="192"/>
      <c r="H1351" s="196">
        <v>3.8250000000000002</v>
      </c>
      <c r="I1351" s="197"/>
      <c r="J1351" s="192"/>
      <c r="K1351" s="192"/>
      <c r="L1351" s="198"/>
      <c r="M1351" s="199"/>
      <c r="N1351" s="200"/>
      <c r="O1351" s="200"/>
      <c r="P1351" s="200"/>
      <c r="Q1351" s="200"/>
      <c r="R1351" s="200"/>
      <c r="S1351" s="200"/>
      <c r="T1351" s="201"/>
      <c r="AT1351" s="202" t="s">
        <v>146</v>
      </c>
      <c r="AU1351" s="202" t="s">
        <v>92</v>
      </c>
      <c r="AV1351" s="13" t="s">
        <v>92</v>
      </c>
      <c r="AW1351" s="13" t="s">
        <v>42</v>
      </c>
      <c r="AX1351" s="13" t="s">
        <v>82</v>
      </c>
      <c r="AY1351" s="202" t="s">
        <v>135</v>
      </c>
    </row>
    <row r="1352" spans="1:65" s="13" customFormat="1" ht="11.25">
      <c r="B1352" s="191"/>
      <c r="C1352" s="192"/>
      <c r="D1352" s="193" t="s">
        <v>146</v>
      </c>
      <c r="E1352" s="194" t="s">
        <v>44</v>
      </c>
      <c r="F1352" s="195" t="s">
        <v>1666</v>
      </c>
      <c r="G1352" s="192"/>
      <c r="H1352" s="196">
        <v>3.6749999999999998</v>
      </c>
      <c r="I1352" s="197"/>
      <c r="J1352" s="192"/>
      <c r="K1352" s="192"/>
      <c r="L1352" s="198"/>
      <c r="M1352" s="199"/>
      <c r="N1352" s="200"/>
      <c r="O1352" s="200"/>
      <c r="P1352" s="200"/>
      <c r="Q1352" s="200"/>
      <c r="R1352" s="200"/>
      <c r="S1352" s="200"/>
      <c r="T1352" s="201"/>
      <c r="AT1352" s="202" t="s">
        <v>146</v>
      </c>
      <c r="AU1352" s="202" t="s">
        <v>92</v>
      </c>
      <c r="AV1352" s="13" t="s">
        <v>92</v>
      </c>
      <c r="AW1352" s="13" t="s">
        <v>42</v>
      </c>
      <c r="AX1352" s="13" t="s">
        <v>82</v>
      </c>
      <c r="AY1352" s="202" t="s">
        <v>135</v>
      </c>
    </row>
    <row r="1353" spans="1:65" s="14" customFormat="1" ht="11.25">
      <c r="B1353" s="203"/>
      <c r="C1353" s="204"/>
      <c r="D1353" s="193" t="s">
        <v>146</v>
      </c>
      <c r="E1353" s="205" t="s">
        <v>44</v>
      </c>
      <c r="F1353" s="206" t="s">
        <v>159</v>
      </c>
      <c r="G1353" s="204"/>
      <c r="H1353" s="207">
        <v>31.625</v>
      </c>
      <c r="I1353" s="208"/>
      <c r="J1353" s="204"/>
      <c r="K1353" s="204"/>
      <c r="L1353" s="209"/>
      <c r="M1353" s="210"/>
      <c r="N1353" s="211"/>
      <c r="O1353" s="211"/>
      <c r="P1353" s="211"/>
      <c r="Q1353" s="211"/>
      <c r="R1353" s="211"/>
      <c r="S1353" s="211"/>
      <c r="T1353" s="212"/>
      <c r="AT1353" s="213" t="s">
        <v>146</v>
      </c>
      <c r="AU1353" s="213" t="s">
        <v>92</v>
      </c>
      <c r="AV1353" s="14" t="s">
        <v>142</v>
      </c>
      <c r="AW1353" s="14" t="s">
        <v>42</v>
      </c>
      <c r="AX1353" s="14" t="s">
        <v>90</v>
      </c>
      <c r="AY1353" s="213" t="s">
        <v>135</v>
      </c>
    </row>
    <row r="1354" spans="1:65" s="2" customFormat="1" ht="24.2" customHeight="1">
      <c r="A1354" s="36"/>
      <c r="B1354" s="37"/>
      <c r="C1354" s="172" t="s">
        <v>1667</v>
      </c>
      <c r="D1354" s="172" t="s">
        <v>138</v>
      </c>
      <c r="E1354" s="173" t="s">
        <v>1668</v>
      </c>
      <c r="F1354" s="174" t="s">
        <v>1669</v>
      </c>
      <c r="G1354" s="175" t="s">
        <v>168</v>
      </c>
      <c r="H1354" s="176">
        <v>58.139000000000003</v>
      </c>
      <c r="I1354" s="177"/>
      <c r="J1354" s="178">
        <f>ROUND(I1354*H1354,2)</f>
        <v>0</v>
      </c>
      <c r="K1354" s="179"/>
      <c r="L1354" s="41"/>
      <c r="M1354" s="180" t="s">
        <v>44</v>
      </c>
      <c r="N1354" s="181" t="s">
        <v>53</v>
      </c>
      <c r="O1354" s="66"/>
      <c r="P1354" s="182">
        <f>O1354*H1354</f>
        <v>0</v>
      </c>
      <c r="Q1354" s="182">
        <v>1.3999999999999999E-4</v>
      </c>
      <c r="R1354" s="182">
        <f>Q1354*H1354</f>
        <v>8.1394599999999994E-3</v>
      </c>
      <c r="S1354" s="182">
        <v>0</v>
      </c>
      <c r="T1354" s="183">
        <f>S1354*H1354</f>
        <v>0</v>
      </c>
      <c r="U1354" s="36"/>
      <c r="V1354" s="36"/>
      <c r="W1354" s="36"/>
      <c r="X1354" s="36"/>
      <c r="Y1354" s="36"/>
      <c r="Z1354" s="36"/>
      <c r="AA1354" s="36"/>
      <c r="AB1354" s="36"/>
      <c r="AC1354" s="36"/>
      <c r="AD1354" s="36"/>
      <c r="AE1354" s="36"/>
      <c r="AR1354" s="184" t="s">
        <v>346</v>
      </c>
      <c r="AT1354" s="184" t="s">
        <v>138</v>
      </c>
      <c r="AU1354" s="184" t="s">
        <v>92</v>
      </c>
      <c r="AY1354" s="18" t="s">
        <v>135</v>
      </c>
      <c r="BE1354" s="185">
        <f>IF(N1354="základní",J1354,0)</f>
        <v>0</v>
      </c>
      <c r="BF1354" s="185">
        <f>IF(N1354="snížená",J1354,0)</f>
        <v>0</v>
      </c>
      <c r="BG1354" s="185">
        <f>IF(N1354="zákl. přenesená",J1354,0)</f>
        <v>0</v>
      </c>
      <c r="BH1354" s="185">
        <f>IF(N1354="sníž. přenesená",J1354,0)</f>
        <v>0</v>
      </c>
      <c r="BI1354" s="185">
        <f>IF(N1354="nulová",J1354,0)</f>
        <v>0</v>
      </c>
      <c r="BJ1354" s="18" t="s">
        <v>90</v>
      </c>
      <c r="BK1354" s="185">
        <f>ROUND(I1354*H1354,2)</f>
        <v>0</v>
      </c>
      <c r="BL1354" s="18" t="s">
        <v>346</v>
      </c>
      <c r="BM1354" s="184" t="s">
        <v>1670</v>
      </c>
    </row>
    <row r="1355" spans="1:65" s="2" customFormat="1" ht="11.25">
      <c r="A1355" s="36"/>
      <c r="B1355" s="37"/>
      <c r="C1355" s="38"/>
      <c r="D1355" s="186" t="s">
        <v>144</v>
      </c>
      <c r="E1355" s="38"/>
      <c r="F1355" s="187" t="s">
        <v>1671</v>
      </c>
      <c r="G1355" s="38"/>
      <c r="H1355" s="38"/>
      <c r="I1355" s="188"/>
      <c r="J1355" s="38"/>
      <c r="K1355" s="38"/>
      <c r="L1355" s="41"/>
      <c r="M1355" s="189"/>
      <c r="N1355" s="190"/>
      <c r="O1355" s="66"/>
      <c r="P1355" s="66"/>
      <c r="Q1355" s="66"/>
      <c r="R1355" s="66"/>
      <c r="S1355" s="66"/>
      <c r="T1355" s="67"/>
      <c r="U1355" s="36"/>
      <c r="V1355" s="36"/>
      <c r="W1355" s="36"/>
      <c r="X1355" s="36"/>
      <c r="Y1355" s="36"/>
      <c r="Z1355" s="36"/>
      <c r="AA1355" s="36"/>
      <c r="AB1355" s="36"/>
      <c r="AC1355" s="36"/>
      <c r="AD1355" s="36"/>
      <c r="AE1355" s="36"/>
      <c r="AT1355" s="18" t="s">
        <v>144</v>
      </c>
      <c r="AU1355" s="18" t="s">
        <v>92</v>
      </c>
    </row>
    <row r="1356" spans="1:65" s="2" customFormat="1" ht="24.2" customHeight="1">
      <c r="A1356" s="36"/>
      <c r="B1356" s="37"/>
      <c r="C1356" s="172" t="s">
        <v>1672</v>
      </c>
      <c r="D1356" s="172" t="s">
        <v>138</v>
      </c>
      <c r="E1356" s="173" t="s">
        <v>1673</v>
      </c>
      <c r="F1356" s="174" t="s">
        <v>1674</v>
      </c>
      <c r="G1356" s="175" t="s">
        <v>168</v>
      </c>
      <c r="H1356" s="176">
        <v>58.139000000000003</v>
      </c>
      <c r="I1356" s="177"/>
      <c r="J1356" s="178">
        <f>ROUND(I1356*H1356,2)</f>
        <v>0</v>
      </c>
      <c r="K1356" s="179"/>
      <c r="L1356" s="41"/>
      <c r="M1356" s="180" t="s">
        <v>44</v>
      </c>
      <c r="N1356" s="181" t="s">
        <v>53</v>
      </c>
      <c r="O1356" s="66"/>
      <c r="P1356" s="182">
        <f>O1356*H1356</f>
        <v>0</v>
      </c>
      <c r="Q1356" s="182">
        <v>1.2E-4</v>
      </c>
      <c r="R1356" s="182">
        <f>Q1356*H1356</f>
        <v>6.9766800000000007E-3</v>
      </c>
      <c r="S1356" s="182">
        <v>0</v>
      </c>
      <c r="T1356" s="183">
        <f>S1356*H1356</f>
        <v>0</v>
      </c>
      <c r="U1356" s="36"/>
      <c r="V1356" s="36"/>
      <c r="W1356" s="36"/>
      <c r="X1356" s="36"/>
      <c r="Y1356" s="36"/>
      <c r="Z1356" s="36"/>
      <c r="AA1356" s="36"/>
      <c r="AB1356" s="36"/>
      <c r="AC1356" s="36"/>
      <c r="AD1356" s="36"/>
      <c r="AE1356" s="36"/>
      <c r="AR1356" s="184" t="s">
        <v>346</v>
      </c>
      <c r="AT1356" s="184" t="s">
        <v>138</v>
      </c>
      <c r="AU1356" s="184" t="s">
        <v>92</v>
      </c>
      <c r="AY1356" s="18" t="s">
        <v>135</v>
      </c>
      <c r="BE1356" s="185">
        <f>IF(N1356="základní",J1356,0)</f>
        <v>0</v>
      </c>
      <c r="BF1356" s="185">
        <f>IF(N1356="snížená",J1356,0)</f>
        <v>0</v>
      </c>
      <c r="BG1356" s="185">
        <f>IF(N1356="zákl. přenesená",J1356,0)</f>
        <v>0</v>
      </c>
      <c r="BH1356" s="185">
        <f>IF(N1356="sníž. přenesená",J1356,0)</f>
        <v>0</v>
      </c>
      <c r="BI1356" s="185">
        <f>IF(N1356="nulová",J1356,0)</f>
        <v>0</v>
      </c>
      <c r="BJ1356" s="18" t="s">
        <v>90</v>
      </c>
      <c r="BK1356" s="185">
        <f>ROUND(I1356*H1356,2)</f>
        <v>0</v>
      </c>
      <c r="BL1356" s="18" t="s">
        <v>346</v>
      </c>
      <c r="BM1356" s="184" t="s">
        <v>1675</v>
      </c>
    </row>
    <row r="1357" spans="1:65" s="2" customFormat="1" ht="11.25">
      <c r="A1357" s="36"/>
      <c r="B1357" s="37"/>
      <c r="C1357" s="38"/>
      <c r="D1357" s="186" t="s">
        <v>144</v>
      </c>
      <c r="E1357" s="38"/>
      <c r="F1357" s="187" t="s">
        <v>1676</v>
      </c>
      <c r="G1357" s="38"/>
      <c r="H1357" s="38"/>
      <c r="I1357" s="188"/>
      <c r="J1357" s="38"/>
      <c r="K1357" s="38"/>
      <c r="L1357" s="41"/>
      <c r="M1357" s="189"/>
      <c r="N1357" s="190"/>
      <c r="O1357" s="66"/>
      <c r="P1357" s="66"/>
      <c r="Q1357" s="66"/>
      <c r="R1357" s="66"/>
      <c r="S1357" s="66"/>
      <c r="T1357" s="67"/>
      <c r="U1357" s="36"/>
      <c r="V1357" s="36"/>
      <c r="W1357" s="36"/>
      <c r="X1357" s="36"/>
      <c r="Y1357" s="36"/>
      <c r="Z1357" s="36"/>
      <c r="AA1357" s="36"/>
      <c r="AB1357" s="36"/>
      <c r="AC1357" s="36"/>
      <c r="AD1357" s="36"/>
      <c r="AE1357" s="36"/>
      <c r="AT1357" s="18" t="s">
        <v>144</v>
      </c>
      <c r="AU1357" s="18" t="s">
        <v>92</v>
      </c>
    </row>
    <row r="1358" spans="1:65" s="2" customFormat="1" ht="24.2" customHeight="1">
      <c r="A1358" s="36"/>
      <c r="B1358" s="37"/>
      <c r="C1358" s="172" t="s">
        <v>1677</v>
      </c>
      <c r="D1358" s="172" t="s">
        <v>138</v>
      </c>
      <c r="E1358" s="173" t="s">
        <v>1678</v>
      </c>
      <c r="F1358" s="174" t="s">
        <v>1679</v>
      </c>
      <c r="G1358" s="175" t="s">
        <v>168</v>
      </c>
      <c r="H1358" s="176">
        <v>58.139000000000003</v>
      </c>
      <c r="I1358" s="177"/>
      <c r="J1358" s="178">
        <f>ROUND(I1358*H1358,2)</f>
        <v>0</v>
      </c>
      <c r="K1358" s="179"/>
      <c r="L1358" s="41"/>
      <c r="M1358" s="180" t="s">
        <v>44</v>
      </c>
      <c r="N1358" s="181" t="s">
        <v>53</v>
      </c>
      <c r="O1358" s="66"/>
      <c r="P1358" s="182">
        <f>O1358*H1358</f>
        <v>0</v>
      </c>
      <c r="Q1358" s="182">
        <v>1.2E-4</v>
      </c>
      <c r="R1358" s="182">
        <f>Q1358*H1358</f>
        <v>6.9766800000000007E-3</v>
      </c>
      <c r="S1358" s="182">
        <v>0</v>
      </c>
      <c r="T1358" s="183">
        <f>S1358*H1358</f>
        <v>0</v>
      </c>
      <c r="U1358" s="36"/>
      <c r="V1358" s="36"/>
      <c r="W1358" s="36"/>
      <c r="X1358" s="36"/>
      <c r="Y1358" s="36"/>
      <c r="Z1358" s="36"/>
      <c r="AA1358" s="36"/>
      <c r="AB1358" s="36"/>
      <c r="AC1358" s="36"/>
      <c r="AD1358" s="36"/>
      <c r="AE1358" s="36"/>
      <c r="AR1358" s="184" t="s">
        <v>346</v>
      </c>
      <c r="AT1358" s="184" t="s">
        <v>138</v>
      </c>
      <c r="AU1358" s="184" t="s">
        <v>92</v>
      </c>
      <c r="AY1358" s="18" t="s">
        <v>135</v>
      </c>
      <c r="BE1358" s="185">
        <f>IF(N1358="základní",J1358,0)</f>
        <v>0</v>
      </c>
      <c r="BF1358" s="185">
        <f>IF(N1358="snížená",J1358,0)</f>
        <v>0</v>
      </c>
      <c r="BG1358" s="185">
        <f>IF(N1358="zákl. přenesená",J1358,0)</f>
        <v>0</v>
      </c>
      <c r="BH1358" s="185">
        <f>IF(N1358="sníž. přenesená",J1358,0)</f>
        <v>0</v>
      </c>
      <c r="BI1358" s="185">
        <f>IF(N1358="nulová",J1358,0)</f>
        <v>0</v>
      </c>
      <c r="BJ1358" s="18" t="s">
        <v>90</v>
      </c>
      <c r="BK1358" s="185">
        <f>ROUND(I1358*H1358,2)</f>
        <v>0</v>
      </c>
      <c r="BL1358" s="18" t="s">
        <v>346</v>
      </c>
      <c r="BM1358" s="184" t="s">
        <v>1680</v>
      </c>
    </row>
    <row r="1359" spans="1:65" s="2" customFormat="1" ht="11.25">
      <c r="A1359" s="36"/>
      <c r="B1359" s="37"/>
      <c r="C1359" s="38"/>
      <c r="D1359" s="186" t="s">
        <v>144</v>
      </c>
      <c r="E1359" s="38"/>
      <c r="F1359" s="187" t="s">
        <v>1681</v>
      </c>
      <c r="G1359" s="38"/>
      <c r="H1359" s="38"/>
      <c r="I1359" s="188"/>
      <c r="J1359" s="38"/>
      <c r="K1359" s="38"/>
      <c r="L1359" s="41"/>
      <c r="M1359" s="189"/>
      <c r="N1359" s="190"/>
      <c r="O1359" s="66"/>
      <c r="P1359" s="66"/>
      <c r="Q1359" s="66"/>
      <c r="R1359" s="66"/>
      <c r="S1359" s="66"/>
      <c r="T1359" s="67"/>
      <c r="U1359" s="36"/>
      <c r="V1359" s="36"/>
      <c r="W1359" s="36"/>
      <c r="X1359" s="36"/>
      <c r="Y1359" s="36"/>
      <c r="Z1359" s="36"/>
      <c r="AA1359" s="36"/>
      <c r="AB1359" s="36"/>
      <c r="AC1359" s="36"/>
      <c r="AD1359" s="36"/>
      <c r="AE1359" s="36"/>
      <c r="AT1359" s="18" t="s">
        <v>144</v>
      </c>
      <c r="AU1359" s="18" t="s">
        <v>92</v>
      </c>
    </row>
    <row r="1360" spans="1:65" s="15" customFormat="1" ht="11.25">
      <c r="B1360" s="214"/>
      <c r="C1360" s="215"/>
      <c r="D1360" s="193" t="s">
        <v>146</v>
      </c>
      <c r="E1360" s="216" t="s">
        <v>44</v>
      </c>
      <c r="F1360" s="217" t="s">
        <v>1662</v>
      </c>
      <c r="G1360" s="215"/>
      <c r="H1360" s="216" t="s">
        <v>44</v>
      </c>
      <c r="I1360" s="218"/>
      <c r="J1360" s="215"/>
      <c r="K1360" s="215"/>
      <c r="L1360" s="219"/>
      <c r="M1360" s="220"/>
      <c r="N1360" s="221"/>
      <c r="O1360" s="221"/>
      <c r="P1360" s="221"/>
      <c r="Q1360" s="221"/>
      <c r="R1360" s="221"/>
      <c r="S1360" s="221"/>
      <c r="T1360" s="222"/>
      <c r="AT1360" s="223" t="s">
        <v>146</v>
      </c>
      <c r="AU1360" s="223" t="s">
        <v>92</v>
      </c>
      <c r="AV1360" s="15" t="s">
        <v>90</v>
      </c>
      <c r="AW1360" s="15" t="s">
        <v>42</v>
      </c>
      <c r="AX1360" s="15" t="s">
        <v>82</v>
      </c>
      <c r="AY1360" s="223" t="s">
        <v>135</v>
      </c>
    </row>
    <row r="1361" spans="1:65" s="13" customFormat="1" ht="11.25">
      <c r="B1361" s="191"/>
      <c r="C1361" s="192"/>
      <c r="D1361" s="193" t="s">
        <v>146</v>
      </c>
      <c r="E1361" s="194" t="s">
        <v>44</v>
      </c>
      <c r="F1361" s="195" t="s">
        <v>1682</v>
      </c>
      <c r="G1361" s="192"/>
      <c r="H1361" s="196">
        <v>2.2440000000000002</v>
      </c>
      <c r="I1361" s="197"/>
      <c r="J1361" s="192"/>
      <c r="K1361" s="192"/>
      <c r="L1361" s="198"/>
      <c r="M1361" s="199"/>
      <c r="N1361" s="200"/>
      <c r="O1361" s="200"/>
      <c r="P1361" s="200"/>
      <c r="Q1361" s="200"/>
      <c r="R1361" s="200"/>
      <c r="S1361" s="200"/>
      <c r="T1361" s="201"/>
      <c r="AT1361" s="202" t="s">
        <v>146</v>
      </c>
      <c r="AU1361" s="202" t="s">
        <v>92</v>
      </c>
      <c r="AV1361" s="13" t="s">
        <v>92</v>
      </c>
      <c r="AW1361" s="13" t="s">
        <v>42</v>
      </c>
      <c r="AX1361" s="13" t="s">
        <v>82</v>
      </c>
      <c r="AY1361" s="202" t="s">
        <v>135</v>
      </c>
    </row>
    <row r="1362" spans="1:65" s="13" customFormat="1" ht="11.25">
      <c r="B1362" s="191"/>
      <c r="C1362" s="192"/>
      <c r="D1362" s="193" t="s">
        <v>146</v>
      </c>
      <c r="E1362" s="194" t="s">
        <v>44</v>
      </c>
      <c r="F1362" s="195" t="s">
        <v>1683</v>
      </c>
      <c r="G1362" s="192"/>
      <c r="H1362" s="196">
        <v>12</v>
      </c>
      <c r="I1362" s="197"/>
      <c r="J1362" s="192"/>
      <c r="K1362" s="192"/>
      <c r="L1362" s="198"/>
      <c r="M1362" s="199"/>
      <c r="N1362" s="200"/>
      <c r="O1362" s="200"/>
      <c r="P1362" s="200"/>
      <c r="Q1362" s="200"/>
      <c r="R1362" s="200"/>
      <c r="S1362" s="200"/>
      <c r="T1362" s="201"/>
      <c r="AT1362" s="202" t="s">
        <v>146</v>
      </c>
      <c r="AU1362" s="202" t="s">
        <v>92</v>
      </c>
      <c r="AV1362" s="13" t="s">
        <v>92</v>
      </c>
      <c r="AW1362" s="13" t="s">
        <v>42</v>
      </c>
      <c r="AX1362" s="13" t="s">
        <v>82</v>
      </c>
      <c r="AY1362" s="202" t="s">
        <v>135</v>
      </c>
    </row>
    <row r="1363" spans="1:65" s="13" customFormat="1" ht="11.25">
      <c r="B1363" s="191"/>
      <c r="C1363" s="192"/>
      <c r="D1363" s="193" t="s">
        <v>146</v>
      </c>
      <c r="E1363" s="194" t="s">
        <v>44</v>
      </c>
      <c r="F1363" s="195" t="s">
        <v>1684</v>
      </c>
      <c r="G1363" s="192"/>
      <c r="H1363" s="196">
        <v>2.4</v>
      </c>
      <c r="I1363" s="197"/>
      <c r="J1363" s="192"/>
      <c r="K1363" s="192"/>
      <c r="L1363" s="198"/>
      <c r="M1363" s="199"/>
      <c r="N1363" s="200"/>
      <c r="O1363" s="200"/>
      <c r="P1363" s="200"/>
      <c r="Q1363" s="200"/>
      <c r="R1363" s="200"/>
      <c r="S1363" s="200"/>
      <c r="T1363" s="201"/>
      <c r="AT1363" s="202" t="s">
        <v>146</v>
      </c>
      <c r="AU1363" s="202" t="s">
        <v>92</v>
      </c>
      <c r="AV1363" s="13" t="s">
        <v>92</v>
      </c>
      <c r="AW1363" s="13" t="s">
        <v>42</v>
      </c>
      <c r="AX1363" s="13" t="s">
        <v>82</v>
      </c>
      <c r="AY1363" s="202" t="s">
        <v>135</v>
      </c>
    </row>
    <row r="1364" spans="1:65" s="13" customFormat="1" ht="11.25">
      <c r="B1364" s="191"/>
      <c r="C1364" s="192"/>
      <c r="D1364" s="193" t="s">
        <v>146</v>
      </c>
      <c r="E1364" s="194" t="s">
        <v>44</v>
      </c>
      <c r="F1364" s="195" t="s">
        <v>1685</v>
      </c>
      <c r="G1364" s="192"/>
      <c r="H1364" s="196">
        <v>2.1120000000000001</v>
      </c>
      <c r="I1364" s="197"/>
      <c r="J1364" s="192"/>
      <c r="K1364" s="192"/>
      <c r="L1364" s="198"/>
      <c r="M1364" s="199"/>
      <c r="N1364" s="200"/>
      <c r="O1364" s="200"/>
      <c r="P1364" s="200"/>
      <c r="Q1364" s="200"/>
      <c r="R1364" s="200"/>
      <c r="S1364" s="200"/>
      <c r="T1364" s="201"/>
      <c r="AT1364" s="202" t="s">
        <v>146</v>
      </c>
      <c r="AU1364" s="202" t="s">
        <v>92</v>
      </c>
      <c r="AV1364" s="13" t="s">
        <v>92</v>
      </c>
      <c r="AW1364" s="13" t="s">
        <v>42</v>
      </c>
      <c r="AX1364" s="13" t="s">
        <v>82</v>
      </c>
      <c r="AY1364" s="202" t="s">
        <v>135</v>
      </c>
    </row>
    <row r="1365" spans="1:65" s="13" customFormat="1" ht="11.25">
      <c r="B1365" s="191"/>
      <c r="C1365" s="192"/>
      <c r="D1365" s="193" t="s">
        <v>146</v>
      </c>
      <c r="E1365" s="194" t="s">
        <v>44</v>
      </c>
      <c r="F1365" s="195" t="s">
        <v>1686</v>
      </c>
      <c r="G1365" s="192"/>
      <c r="H1365" s="196">
        <v>0.94</v>
      </c>
      <c r="I1365" s="197"/>
      <c r="J1365" s="192"/>
      <c r="K1365" s="192"/>
      <c r="L1365" s="198"/>
      <c r="M1365" s="199"/>
      <c r="N1365" s="200"/>
      <c r="O1365" s="200"/>
      <c r="P1365" s="200"/>
      <c r="Q1365" s="200"/>
      <c r="R1365" s="200"/>
      <c r="S1365" s="200"/>
      <c r="T1365" s="201"/>
      <c r="AT1365" s="202" t="s">
        <v>146</v>
      </c>
      <c r="AU1365" s="202" t="s">
        <v>92</v>
      </c>
      <c r="AV1365" s="13" t="s">
        <v>92</v>
      </c>
      <c r="AW1365" s="13" t="s">
        <v>42</v>
      </c>
      <c r="AX1365" s="13" t="s">
        <v>82</v>
      </c>
      <c r="AY1365" s="202" t="s">
        <v>135</v>
      </c>
    </row>
    <row r="1366" spans="1:65" s="13" customFormat="1" ht="11.25">
      <c r="B1366" s="191"/>
      <c r="C1366" s="192"/>
      <c r="D1366" s="193" t="s">
        <v>146</v>
      </c>
      <c r="E1366" s="194" t="s">
        <v>44</v>
      </c>
      <c r="F1366" s="195" t="s">
        <v>1687</v>
      </c>
      <c r="G1366" s="192"/>
      <c r="H1366" s="196">
        <v>1.0780000000000001</v>
      </c>
      <c r="I1366" s="197"/>
      <c r="J1366" s="192"/>
      <c r="K1366" s="192"/>
      <c r="L1366" s="198"/>
      <c r="M1366" s="199"/>
      <c r="N1366" s="200"/>
      <c r="O1366" s="200"/>
      <c r="P1366" s="200"/>
      <c r="Q1366" s="200"/>
      <c r="R1366" s="200"/>
      <c r="S1366" s="200"/>
      <c r="T1366" s="201"/>
      <c r="AT1366" s="202" t="s">
        <v>146</v>
      </c>
      <c r="AU1366" s="202" t="s">
        <v>92</v>
      </c>
      <c r="AV1366" s="13" t="s">
        <v>92</v>
      </c>
      <c r="AW1366" s="13" t="s">
        <v>42</v>
      </c>
      <c r="AX1366" s="13" t="s">
        <v>82</v>
      </c>
      <c r="AY1366" s="202" t="s">
        <v>135</v>
      </c>
    </row>
    <row r="1367" spans="1:65" s="13" customFormat="1" ht="11.25">
      <c r="B1367" s="191"/>
      <c r="C1367" s="192"/>
      <c r="D1367" s="193" t="s">
        <v>146</v>
      </c>
      <c r="E1367" s="194" t="s">
        <v>44</v>
      </c>
      <c r="F1367" s="195" t="s">
        <v>1688</v>
      </c>
      <c r="G1367" s="192"/>
      <c r="H1367" s="196">
        <v>2.35</v>
      </c>
      <c r="I1367" s="197"/>
      <c r="J1367" s="192"/>
      <c r="K1367" s="192"/>
      <c r="L1367" s="198"/>
      <c r="M1367" s="199"/>
      <c r="N1367" s="200"/>
      <c r="O1367" s="200"/>
      <c r="P1367" s="200"/>
      <c r="Q1367" s="200"/>
      <c r="R1367" s="200"/>
      <c r="S1367" s="200"/>
      <c r="T1367" s="201"/>
      <c r="AT1367" s="202" t="s">
        <v>146</v>
      </c>
      <c r="AU1367" s="202" t="s">
        <v>92</v>
      </c>
      <c r="AV1367" s="13" t="s">
        <v>92</v>
      </c>
      <c r="AW1367" s="13" t="s">
        <v>42</v>
      </c>
      <c r="AX1367" s="13" t="s">
        <v>82</v>
      </c>
      <c r="AY1367" s="202" t="s">
        <v>135</v>
      </c>
    </row>
    <row r="1368" spans="1:65" s="13" customFormat="1" ht="11.25">
      <c r="B1368" s="191"/>
      <c r="C1368" s="192"/>
      <c r="D1368" s="193" t="s">
        <v>146</v>
      </c>
      <c r="E1368" s="194" t="s">
        <v>44</v>
      </c>
      <c r="F1368" s="195" t="s">
        <v>1689</v>
      </c>
      <c r="G1368" s="192"/>
      <c r="H1368" s="196">
        <v>0.94</v>
      </c>
      <c r="I1368" s="197"/>
      <c r="J1368" s="192"/>
      <c r="K1368" s="192"/>
      <c r="L1368" s="198"/>
      <c r="M1368" s="199"/>
      <c r="N1368" s="200"/>
      <c r="O1368" s="200"/>
      <c r="P1368" s="200"/>
      <c r="Q1368" s="200"/>
      <c r="R1368" s="200"/>
      <c r="S1368" s="200"/>
      <c r="T1368" s="201"/>
      <c r="AT1368" s="202" t="s">
        <v>146</v>
      </c>
      <c r="AU1368" s="202" t="s">
        <v>92</v>
      </c>
      <c r="AV1368" s="13" t="s">
        <v>92</v>
      </c>
      <c r="AW1368" s="13" t="s">
        <v>42</v>
      </c>
      <c r="AX1368" s="13" t="s">
        <v>82</v>
      </c>
      <c r="AY1368" s="202" t="s">
        <v>135</v>
      </c>
    </row>
    <row r="1369" spans="1:65" s="13" customFormat="1" ht="11.25">
      <c r="B1369" s="191"/>
      <c r="C1369" s="192"/>
      <c r="D1369" s="193" t="s">
        <v>146</v>
      </c>
      <c r="E1369" s="194" t="s">
        <v>44</v>
      </c>
      <c r="F1369" s="195" t="s">
        <v>1690</v>
      </c>
      <c r="G1369" s="192"/>
      <c r="H1369" s="196">
        <v>2.4500000000000002</v>
      </c>
      <c r="I1369" s="197"/>
      <c r="J1369" s="192"/>
      <c r="K1369" s="192"/>
      <c r="L1369" s="198"/>
      <c r="M1369" s="199"/>
      <c r="N1369" s="200"/>
      <c r="O1369" s="200"/>
      <c r="P1369" s="200"/>
      <c r="Q1369" s="200"/>
      <c r="R1369" s="200"/>
      <c r="S1369" s="200"/>
      <c r="T1369" s="201"/>
      <c r="AT1369" s="202" t="s">
        <v>146</v>
      </c>
      <c r="AU1369" s="202" t="s">
        <v>92</v>
      </c>
      <c r="AV1369" s="13" t="s">
        <v>92</v>
      </c>
      <c r="AW1369" s="13" t="s">
        <v>42</v>
      </c>
      <c r="AX1369" s="13" t="s">
        <v>82</v>
      </c>
      <c r="AY1369" s="202" t="s">
        <v>135</v>
      </c>
    </row>
    <row r="1370" spans="1:65" s="13" customFormat="1" ht="11.25">
      <c r="B1370" s="191"/>
      <c r="C1370" s="192"/>
      <c r="D1370" s="193" t="s">
        <v>146</v>
      </c>
      <c r="E1370" s="194" t="s">
        <v>44</v>
      </c>
      <c r="F1370" s="195" t="s">
        <v>1663</v>
      </c>
      <c r="G1370" s="192"/>
      <c r="H1370" s="196">
        <v>21.675000000000001</v>
      </c>
      <c r="I1370" s="197"/>
      <c r="J1370" s="192"/>
      <c r="K1370" s="192"/>
      <c r="L1370" s="198"/>
      <c r="M1370" s="199"/>
      <c r="N1370" s="200"/>
      <c r="O1370" s="200"/>
      <c r="P1370" s="200"/>
      <c r="Q1370" s="200"/>
      <c r="R1370" s="200"/>
      <c r="S1370" s="200"/>
      <c r="T1370" s="201"/>
      <c r="AT1370" s="202" t="s">
        <v>146</v>
      </c>
      <c r="AU1370" s="202" t="s">
        <v>92</v>
      </c>
      <c r="AV1370" s="13" t="s">
        <v>92</v>
      </c>
      <c r="AW1370" s="13" t="s">
        <v>42</v>
      </c>
      <c r="AX1370" s="13" t="s">
        <v>82</v>
      </c>
      <c r="AY1370" s="202" t="s">
        <v>135</v>
      </c>
    </row>
    <row r="1371" spans="1:65" s="13" customFormat="1" ht="11.25">
      <c r="B1371" s="191"/>
      <c r="C1371" s="192"/>
      <c r="D1371" s="193" t="s">
        <v>146</v>
      </c>
      <c r="E1371" s="194" t="s">
        <v>44</v>
      </c>
      <c r="F1371" s="195" t="s">
        <v>1664</v>
      </c>
      <c r="G1371" s="192"/>
      <c r="H1371" s="196">
        <v>2.4500000000000002</v>
      </c>
      <c r="I1371" s="197"/>
      <c r="J1371" s="192"/>
      <c r="K1371" s="192"/>
      <c r="L1371" s="198"/>
      <c r="M1371" s="199"/>
      <c r="N1371" s="200"/>
      <c r="O1371" s="200"/>
      <c r="P1371" s="200"/>
      <c r="Q1371" s="200"/>
      <c r="R1371" s="200"/>
      <c r="S1371" s="200"/>
      <c r="T1371" s="201"/>
      <c r="AT1371" s="202" t="s">
        <v>146</v>
      </c>
      <c r="AU1371" s="202" t="s">
        <v>92</v>
      </c>
      <c r="AV1371" s="13" t="s">
        <v>92</v>
      </c>
      <c r="AW1371" s="13" t="s">
        <v>42</v>
      </c>
      <c r="AX1371" s="13" t="s">
        <v>82</v>
      </c>
      <c r="AY1371" s="202" t="s">
        <v>135</v>
      </c>
    </row>
    <row r="1372" spans="1:65" s="13" customFormat="1" ht="11.25">
      <c r="B1372" s="191"/>
      <c r="C1372" s="192"/>
      <c r="D1372" s="193" t="s">
        <v>146</v>
      </c>
      <c r="E1372" s="194" t="s">
        <v>44</v>
      </c>
      <c r="F1372" s="195" t="s">
        <v>1665</v>
      </c>
      <c r="G1372" s="192"/>
      <c r="H1372" s="196">
        <v>3.8250000000000002</v>
      </c>
      <c r="I1372" s="197"/>
      <c r="J1372" s="192"/>
      <c r="K1372" s="192"/>
      <c r="L1372" s="198"/>
      <c r="M1372" s="199"/>
      <c r="N1372" s="200"/>
      <c r="O1372" s="200"/>
      <c r="P1372" s="200"/>
      <c r="Q1372" s="200"/>
      <c r="R1372" s="200"/>
      <c r="S1372" s="200"/>
      <c r="T1372" s="201"/>
      <c r="AT1372" s="202" t="s">
        <v>146</v>
      </c>
      <c r="AU1372" s="202" t="s">
        <v>92</v>
      </c>
      <c r="AV1372" s="13" t="s">
        <v>92</v>
      </c>
      <c r="AW1372" s="13" t="s">
        <v>42</v>
      </c>
      <c r="AX1372" s="13" t="s">
        <v>82</v>
      </c>
      <c r="AY1372" s="202" t="s">
        <v>135</v>
      </c>
    </row>
    <row r="1373" spans="1:65" s="13" customFormat="1" ht="11.25">
      <c r="B1373" s="191"/>
      <c r="C1373" s="192"/>
      <c r="D1373" s="193" t="s">
        <v>146</v>
      </c>
      <c r="E1373" s="194" t="s">
        <v>44</v>
      </c>
      <c r="F1373" s="195" t="s">
        <v>1666</v>
      </c>
      <c r="G1373" s="192"/>
      <c r="H1373" s="196">
        <v>3.6749999999999998</v>
      </c>
      <c r="I1373" s="197"/>
      <c r="J1373" s="192"/>
      <c r="K1373" s="192"/>
      <c r="L1373" s="198"/>
      <c r="M1373" s="199"/>
      <c r="N1373" s="200"/>
      <c r="O1373" s="200"/>
      <c r="P1373" s="200"/>
      <c r="Q1373" s="200"/>
      <c r="R1373" s="200"/>
      <c r="S1373" s="200"/>
      <c r="T1373" s="201"/>
      <c r="AT1373" s="202" t="s">
        <v>146</v>
      </c>
      <c r="AU1373" s="202" t="s">
        <v>92</v>
      </c>
      <c r="AV1373" s="13" t="s">
        <v>92</v>
      </c>
      <c r="AW1373" s="13" t="s">
        <v>42</v>
      </c>
      <c r="AX1373" s="13" t="s">
        <v>82</v>
      </c>
      <c r="AY1373" s="202" t="s">
        <v>135</v>
      </c>
    </row>
    <row r="1374" spans="1:65" s="14" customFormat="1" ht="11.25">
      <c r="B1374" s="203"/>
      <c r="C1374" s="204"/>
      <c r="D1374" s="193" t="s">
        <v>146</v>
      </c>
      <c r="E1374" s="205" t="s">
        <v>44</v>
      </c>
      <c r="F1374" s="206" t="s">
        <v>159</v>
      </c>
      <c r="G1374" s="204"/>
      <c r="H1374" s="207">
        <v>58.139000000000003</v>
      </c>
      <c r="I1374" s="208"/>
      <c r="J1374" s="204"/>
      <c r="K1374" s="204"/>
      <c r="L1374" s="209"/>
      <c r="M1374" s="210"/>
      <c r="N1374" s="211"/>
      <c r="O1374" s="211"/>
      <c r="P1374" s="211"/>
      <c r="Q1374" s="211"/>
      <c r="R1374" s="211"/>
      <c r="S1374" s="211"/>
      <c r="T1374" s="212"/>
      <c r="AT1374" s="213" t="s">
        <v>146</v>
      </c>
      <c r="AU1374" s="213" t="s">
        <v>92</v>
      </c>
      <c r="AV1374" s="14" t="s">
        <v>142</v>
      </c>
      <c r="AW1374" s="14" t="s">
        <v>42</v>
      </c>
      <c r="AX1374" s="14" t="s">
        <v>90</v>
      </c>
      <c r="AY1374" s="213" t="s">
        <v>135</v>
      </c>
    </row>
    <row r="1375" spans="1:65" s="12" customFormat="1" ht="22.9" customHeight="1">
      <c r="B1375" s="156"/>
      <c r="C1375" s="157"/>
      <c r="D1375" s="158" t="s">
        <v>81</v>
      </c>
      <c r="E1375" s="170" t="s">
        <v>1691</v>
      </c>
      <c r="F1375" s="170" t="s">
        <v>1692</v>
      </c>
      <c r="G1375" s="157"/>
      <c r="H1375" s="157"/>
      <c r="I1375" s="160"/>
      <c r="J1375" s="171">
        <f>BK1375</f>
        <v>0</v>
      </c>
      <c r="K1375" s="157"/>
      <c r="L1375" s="162"/>
      <c r="M1375" s="163"/>
      <c r="N1375" s="164"/>
      <c r="O1375" s="164"/>
      <c r="P1375" s="165">
        <f>SUM(P1376:P1451)</f>
        <v>0</v>
      </c>
      <c r="Q1375" s="164"/>
      <c r="R1375" s="165">
        <f>SUM(R1376:R1451)</f>
        <v>0.92196901999999992</v>
      </c>
      <c r="S1375" s="164"/>
      <c r="T1375" s="166">
        <f>SUM(T1376:T1451)</f>
        <v>0</v>
      </c>
      <c r="AR1375" s="167" t="s">
        <v>92</v>
      </c>
      <c r="AT1375" s="168" t="s">
        <v>81</v>
      </c>
      <c r="AU1375" s="168" t="s">
        <v>90</v>
      </c>
      <c r="AY1375" s="167" t="s">
        <v>135</v>
      </c>
      <c r="BK1375" s="169">
        <f>SUM(BK1376:BK1451)</f>
        <v>0</v>
      </c>
    </row>
    <row r="1376" spans="1:65" s="2" customFormat="1" ht="33" customHeight="1">
      <c r="A1376" s="36"/>
      <c r="B1376" s="37"/>
      <c r="C1376" s="172" t="s">
        <v>1693</v>
      </c>
      <c r="D1376" s="172" t="s">
        <v>138</v>
      </c>
      <c r="E1376" s="173" t="s">
        <v>1694</v>
      </c>
      <c r="F1376" s="174" t="s">
        <v>1695</v>
      </c>
      <c r="G1376" s="175" t="s">
        <v>168</v>
      </c>
      <c r="H1376" s="176">
        <v>1892.7860000000001</v>
      </c>
      <c r="I1376" s="177"/>
      <c r="J1376" s="178">
        <f>ROUND(I1376*H1376,2)</f>
        <v>0</v>
      </c>
      <c r="K1376" s="179"/>
      <c r="L1376" s="41"/>
      <c r="M1376" s="180" t="s">
        <v>44</v>
      </c>
      <c r="N1376" s="181" t="s">
        <v>53</v>
      </c>
      <c r="O1376" s="66"/>
      <c r="P1376" s="182">
        <f>O1376*H1376</f>
        <v>0</v>
      </c>
      <c r="Q1376" s="182">
        <v>2.0000000000000001E-4</v>
      </c>
      <c r="R1376" s="182">
        <f>Q1376*H1376</f>
        <v>0.37855720000000004</v>
      </c>
      <c r="S1376" s="182">
        <v>0</v>
      </c>
      <c r="T1376" s="183">
        <f>S1376*H1376</f>
        <v>0</v>
      </c>
      <c r="U1376" s="36"/>
      <c r="V1376" s="36"/>
      <c r="W1376" s="36"/>
      <c r="X1376" s="36"/>
      <c r="Y1376" s="36"/>
      <c r="Z1376" s="36"/>
      <c r="AA1376" s="36"/>
      <c r="AB1376" s="36"/>
      <c r="AC1376" s="36"/>
      <c r="AD1376" s="36"/>
      <c r="AE1376" s="36"/>
      <c r="AR1376" s="184" t="s">
        <v>346</v>
      </c>
      <c r="AT1376" s="184" t="s">
        <v>138</v>
      </c>
      <c r="AU1376" s="184" t="s">
        <v>92</v>
      </c>
      <c r="AY1376" s="18" t="s">
        <v>135</v>
      </c>
      <c r="BE1376" s="185">
        <f>IF(N1376="základní",J1376,0)</f>
        <v>0</v>
      </c>
      <c r="BF1376" s="185">
        <f>IF(N1376="snížená",J1376,0)</f>
        <v>0</v>
      </c>
      <c r="BG1376" s="185">
        <f>IF(N1376="zákl. přenesená",J1376,0)</f>
        <v>0</v>
      </c>
      <c r="BH1376" s="185">
        <f>IF(N1376="sníž. přenesená",J1376,0)</f>
        <v>0</v>
      </c>
      <c r="BI1376" s="185">
        <f>IF(N1376="nulová",J1376,0)</f>
        <v>0</v>
      </c>
      <c r="BJ1376" s="18" t="s">
        <v>90</v>
      </c>
      <c r="BK1376" s="185">
        <f>ROUND(I1376*H1376,2)</f>
        <v>0</v>
      </c>
      <c r="BL1376" s="18" t="s">
        <v>346</v>
      </c>
      <c r="BM1376" s="184" t="s">
        <v>1696</v>
      </c>
    </row>
    <row r="1377" spans="1:65" s="2" customFormat="1" ht="11.25">
      <c r="A1377" s="36"/>
      <c r="B1377" s="37"/>
      <c r="C1377" s="38"/>
      <c r="D1377" s="186" t="s">
        <v>144</v>
      </c>
      <c r="E1377" s="38"/>
      <c r="F1377" s="187" t="s">
        <v>1697</v>
      </c>
      <c r="G1377" s="38"/>
      <c r="H1377" s="38"/>
      <c r="I1377" s="188"/>
      <c r="J1377" s="38"/>
      <c r="K1377" s="38"/>
      <c r="L1377" s="41"/>
      <c r="M1377" s="189"/>
      <c r="N1377" s="190"/>
      <c r="O1377" s="66"/>
      <c r="P1377" s="66"/>
      <c r="Q1377" s="66"/>
      <c r="R1377" s="66"/>
      <c r="S1377" s="66"/>
      <c r="T1377" s="67"/>
      <c r="U1377" s="36"/>
      <c r="V1377" s="36"/>
      <c r="W1377" s="36"/>
      <c r="X1377" s="36"/>
      <c r="Y1377" s="36"/>
      <c r="Z1377" s="36"/>
      <c r="AA1377" s="36"/>
      <c r="AB1377" s="36"/>
      <c r="AC1377" s="36"/>
      <c r="AD1377" s="36"/>
      <c r="AE1377" s="36"/>
      <c r="AT1377" s="18" t="s">
        <v>144</v>
      </c>
      <c r="AU1377" s="18" t="s">
        <v>92</v>
      </c>
    </row>
    <row r="1378" spans="1:65" s="13" customFormat="1" ht="11.25">
      <c r="B1378" s="191"/>
      <c r="C1378" s="192"/>
      <c r="D1378" s="193" t="s">
        <v>146</v>
      </c>
      <c r="E1378" s="194" t="s">
        <v>44</v>
      </c>
      <c r="F1378" s="195" t="s">
        <v>1698</v>
      </c>
      <c r="G1378" s="192"/>
      <c r="H1378" s="196">
        <v>1892.7860000000001</v>
      </c>
      <c r="I1378" s="197"/>
      <c r="J1378" s="192"/>
      <c r="K1378" s="192"/>
      <c r="L1378" s="198"/>
      <c r="M1378" s="199"/>
      <c r="N1378" s="200"/>
      <c r="O1378" s="200"/>
      <c r="P1378" s="200"/>
      <c r="Q1378" s="200"/>
      <c r="R1378" s="200"/>
      <c r="S1378" s="200"/>
      <c r="T1378" s="201"/>
      <c r="AT1378" s="202" t="s">
        <v>146</v>
      </c>
      <c r="AU1378" s="202" t="s">
        <v>92</v>
      </c>
      <c r="AV1378" s="13" t="s">
        <v>92</v>
      </c>
      <c r="AW1378" s="13" t="s">
        <v>42</v>
      </c>
      <c r="AX1378" s="13" t="s">
        <v>90</v>
      </c>
      <c r="AY1378" s="202" t="s">
        <v>135</v>
      </c>
    </row>
    <row r="1379" spans="1:65" s="2" customFormat="1" ht="24.2" customHeight="1">
      <c r="A1379" s="36"/>
      <c r="B1379" s="37"/>
      <c r="C1379" s="172" t="s">
        <v>1699</v>
      </c>
      <c r="D1379" s="172" t="s">
        <v>138</v>
      </c>
      <c r="E1379" s="173" t="s">
        <v>1700</v>
      </c>
      <c r="F1379" s="174" t="s">
        <v>1701</v>
      </c>
      <c r="G1379" s="175" t="s">
        <v>168</v>
      </c>
      <c r="H1379" s="176">
        <v>248.048</v>
      </c>
      <c r="I1379" s="177"/>
      <c r="J1379" s="178">
        <f>ROUND(I1379*H1379,2)</f>
        <v>0</v>
      </c>
      <c r="K1379" s="179"/>
      <c r="L1379" s="41"/>
      <c r="M1379" s="180" t="s">
        <v>44</v>
      </c>
      <c r="N1379" s="181" t="s">
        <v>53</v>
      </c>
      <c r="O1379" s="66"/>
      <c r="P1379" s="182">
        <f>O1379*H1379</f>
        <v>0</v>
      </c>
      <c r="Q1379" s="182">
        <v>2.5999999999999998E-4</v>
      </c>
      <c r="R1379" s="182">
        <f>Q1379*H1379</f>
        <v>6.4492479999999991E-2</v>
      </c>
      <c r="S1379" s="182">
        <v>0</v>
      </c>
      <c r="T1379" s="183">
        <f>S1379*H1379</f>
        <v>0</v>
      </c>
      <c r="U1379" s="36"/>
      <c r="V1379" s="36"/>
      <c r="W1379" s="36"/>
      <c r="X1379" s="36"/>
      <c r="Y1379" s="36"/>
      <c r="Z1379" s="36"/>
      <c r="AA1379" s="36"/>
      <c r="AB1379" s="36"/>
      <c r="AC1379" s="36"/>
      <c r="AD1379" s="36"/>
      <c r="AE1379" s="36"/>
      <c r="AR1379" s="184" t="s">
        <v>346</v>
      </c>
      <c r="AT1379" s="184" t="s">
        <v>138</v>
      </c>
      <c r="AU1379" s="184" t="s">
        <v>92</v>
      </c>
      <c r="AY1379" s="18" t="s">
        <v>135</v>
      </c>
      <c r="BE1379" s="185">
        <f>IF(N1379="základní",J1379,0)</f>
        <v>0</v>
      </c>
      <c r="BF1379" s="185">
        <f>IF(N1379="snížená",J1379,0)</f>
        <v>0</v>
      </c>
      <c r="BG1379" s="185">
        <f>IF(N1379="zákl. přenesená",J1379,0)</f>
        <v>0</v>
      </c>
      <c r="BH1379" s="185">
        <f>IF(N1379="sníž. přenesená",J1379,0)</f>
        <v>0</v>
      </c>
      <c r="BI1379" s="185">
        <f>IF(N1379="nulová",J1379,0)</f>
        <v>0</v>
      </c>
      <c r="BJ1379" s="18" t="s">
        <v>90</v>
      </c>
      <c r="BK1379" s="185">
        <f>ROUND(I1379*H1379,2)</f>
        <v>0</v>
      </c>
      <c r="BL1379" s="18" t="s">
        <v>346</v>
      </c>
      <c r="BM1379" s="184" t="s">
        <v>1702</v>
      </c>
    </row>
    <row r="1380" spans="1:65" s="15" customFormat="1" ht="11.25">
      <c r="B1380" s="214"/>
      <c r="C1380" s="215"/>
      <c r="D1380" s="193" t="s">
        <v>146</v>
      </c>
      <c r="E1380" s="216" t="s">
        <v>44</v>
      </c>
      <c r="F1380" s="217" t="s">
        <v>185</v>
      </c>
      <c r="G1380" s="215"/>
      <c r="H1380" s="216" t="s">
        <v>44</v>
      </c>
      <c r="I1380" s="218"/>
      <c r="J1380" s="215"/>
      <c r="K1380" s="215"/>
      <c r="L1380" s="219"/>
      <c r="M1380" s="220"/>
      <c r="N1380" s="221"/>
      <c r="O1380" s="221"/>
      <c r="P1380" s="221"/>
      <c r="Q1380" s="221"/>
      <c r="R1380" s="221"/>
      <c r="S1380" s="221"/>
      <c r="T1380" s="222"/>
      <c r="AT1380" s="223" t="s">
        <v>146</v>
      </c>
      <c r="AU1380" s="223" t="s">
        <v>92</v>
      </c>
      <c r="AV1380" s="15" t="s">
        <v>90</v>
      </c>
      <c r="AW1380" s="15" t="s">
        <v>42</v>
      </c>
      <c r="AX1380" s="15" t="s">
        <v>82</v>
      </c>
      <c r="AY1380" s="223" t="s">
        <v>135</v>
      </c>
    </row>
    <row r="1381" spans="1:65" s="15" customFormat="1" ht="11.25">
      <c r="B1381" s="214"/>
      <c r="C1381" s="215"/>
      <c r="D1381" s="193" t="s">
        <v>146</v>
      </c>
      <c r="E1381" s="216" t="s">
        <v>44</v>
      </c>
      <c r="F1381" s="217" t="s">
        <v>263</v>
      </c>
      <c r="G1381" s="215"/>
      <c r="H1381" s="216" t="s">
        <v>44</v>
      </c>
      <c r="I1381" s="218"/>
      <c r="J1381" s="215"/>
      <c r="K1381" s="215"/>
      <c r="L1381" s="219"/>
      <c r="M1381" s="220"/>
      <c r="N1381" s="221"/>
      <c r="O1381" s="221"/>
      <c r="P1381" s="221"/>
      <c r="Q1381" s="221"/>
      <c r="R1381" s="221"/>
      <c r="S1381" s="221"/>
      <c r="T1381" s="222"/>
      <c r="AT1381" s="223" t="s">
        <v>146</v>
      </c>
      <c r="AU1381" s="223" t="s">
        <v>92</v>
      </c>
      <c r="AV1381" s="15" t="s">
        <v>90</v>
      </c>
      <c r="AW1381" s="15" t="s">
        <v>42</v>
      </c>
      <c r="AX1381" s="15" t="s">
        <v>82</v>
      </c>
      <c r="AY1381" s="223" t="s">
        <v>135</v>
      </c>
    </row>
    <row r="1382" spans="1:65" s="13" customFormat="1" ht="11.25">
      <c r="B1382" s="191"/>
      <c r="C1382" s="192"/>
      <c r="D1382" s="193" t="s">
        <v>146</v>
      </c>
      <c r="E1382" s="194" t="s">
        <v>44</v>
      </c>
      <c r="F1382" s="195" t="s">
        <v>1703</v>
      </c>
      <c r="G1382" s="192"/>
      <c r="H1382" s="196">
        <v>152.63999999999999</v>
      </c>
      <c r="I1382" s="197"/>
      <c r="J1382" s="192"/>
      <c r="K1382" s="192"/>
      <c r="L1382" s="198"/>
      <c r="M1382" s="199"/>
      <c r="N1382" s="200"/>
      <c r="O1382" s="200"/>
      <c r="P1382" s="200"/>
      <c r="Q1382" s="200"/>
      <c r="R1382" s="200"/>
      <c r="S1382" s="200"/>
      <c r="T1382" s="201"/>
      <c r="AT1382" s="202" t="s">
        <v>146</v>
      </c>
      <c r="AU1382" s="202" t="s">
        <v>92</v>
      </c>
      <c r="AV1382" s="13" t="s">
        <v>92</v>
      </c>
      <c r="AW1382" s="13" t="s">
        <v>42</v>
      </c>
      <c r="AX1382" s="13" t="s">
        <v>82</v>
      </c>
      <c r="AY1382" s="202" t="s">
        <v>135</v>
      </c>
    </row>
    <row r="1383" spans="1:65" s="13" customFormat="1" ht="11.25">
      <c r="B1383" s="191"/>
      <c r="C1383" s="192"/>
      <c r="D1383" s="193" t="s">
        <v>146</v>
      </c>
      <c r="E1383" s="194" t="s">
        <v>44</v>
      </c>
      <c r="F1383" s="195" t="s">
        <v>1704</v>
      </c>
      <c r="G1383" s="192"/>
      <c r="H1383" s="196">
        <v>-21.92</v>
      </c>
      <c r="I1383" s="197"/>
      <c r="J1383" s="192"/>
      <c r="K1383" s="192"/>
      <c r="L1383" s="198"/>
      <c r="M1383" s="199"/>
      <c r="N1383" s="200"/>
      <c r="O1383" s="200"/>
      <c r="P1383" s="200"/>
      <c r="Q1383" s="200"/>
      <c r="R1383" s="200"/>
      <c r="S1383" s="200"/>
      <c r="T1383" s="201"/>
      <c r="AT1383" s="202" t="s">
        <v>146</v>
      </c>
      <c r="AU1383" s="202" t="s">
        <v>92</v>
      </c>
      <c r="AV1383" s="13" t="s">
        <v>92</v>
      </c>
      <c r="AW1383" s="13" t="s">
        <v>42</v>
      </c>
      <c r="AX1383" s="13" t="s">
        <v>82</v>
      </c>
      <c r="AY1383" s="202" t="s">
        <v>135</v>
      </c>
    </row>
    <row r="1384" spans="1:65" s="13" customFormat="1" ht="11.25">
      <c r="B1384" s="191"/>
      <c r="C1384" s="192"/>
      <c r="D1384" s="193" t="s">
        <v>146</v>
      </c>
      <c r="E1384" s="194" t="s">
        <v>44</v>
      </c>
      <c r="F1384" s="195" t="s">
        <v>1705</v>
      </c>
      <c r="G1384" s="192"/>
      <c r="H1384" s="196">
        <v>0</v>
      </c>
      <c r="I1384" s="197"/>
      <c r="J1384" s="192"/>
      <c r="K1384" s="192"/>
      <c r="L1384" s="198"/>
      <c r="M1384" s="199"/>
      <c r="N1384" s="200"/>
      <c r="O1384" s="200"/>
      <c r="P1384" s="200"/>
      <c r="Q1384" s="200"/>
      <c r="R1384" s="200"/>
      <c r="S1384" s="200"/>
      <c r="T1384" s="201"/>
      <c r="AT1384" s="202" t="s">
        <v>146</v>
      </c>
      <c r="AU1384" s="202" t="s">
        <v>92</v>
      </c>
      <c r="AV1384" s="13" t="s">
        <v>92</v>
      </c>
      <c r="AW1384" s="13" t="s">
        <v>42</v>
      </c>
      <c r="AX1384" s="13" t="s">
        <v>82</v>
      </c>
      <c r="AY1384" s="202" t="s">
        <v>135</v>
      </c>
    </row>
    <row r="1385" spans="1:65" s="13" customFormat="1" ht="11.25">
      <c r="B1385" s="191"/>
      <c r="C1385" s="192"/>
      <c r="D1385" s="193" t="s">
        <v>146</v>
      </c>
      <c r="E1385" s="194" t="s">
        <v>44</v>
      </c>
      <c r="F1385" s="195" t="s">
        <v>1706</v>
      </c>
      <c r="G1385" s="192"/>
      <c r="H1385" s="196">
        <v>0</v>
      </c>
      <c r="I1385" s="197"/>
      <c r="J1385" s="192"/>
      <c r="K1385" s="192"/>
      <c r="L1385" s="198"/>
      <c r="M1385" s="199"/>
      <c r="N1385" s="200"/>
      <c r="O1385" s="200"/>
      <c r="P1385" s="200"/>
      <c r="Q1385" s="200"/>
      <c r="R1385" s="200"/>
      <c r="S1385" s="200"/>
      <c r="T1385" s="201"/>
      <c r="AT1385" s="202" t="s">
        <v>146</v>
      </c>
      <c r="AU1385" s="202" t="s">
        <v>92</v>
      </c>
      <c r="AV1385" s="13" t="s">
        <v>92</v>
      </c>
      <c r="AW1385" s="13" t="s">
        <v>42</v>
      </c>
      <c r="AX1385" s="13" t="s">
        <v>82</v>
      </c>
      <c r="AY1385" s="202" t="s">
        <v>135</v>
      </c>
    </row>
    <row r="1386" spans="1:65" s="15" customFormat="1" ht="11.25">
      <c r="B1386" s="214"/>
      <c r="C1386" s="215"/>
      <c r="D1386" s="193" t="s">
        <v>146</v>
      </c>
      <c r="E1386" s="216" t="s">
        <v>44</v>
      </c>
      <c r="F1386" s="217" t="s">
        <v>1707</v>
      </c>
      <c r="G1386" s="215"/>
      <c r="H1386" s="216" t="s">
        <v>44</v>
      </c>
      <c r="I1386" s="218"/>
      <c r="J1386" s="215"/>
      <c r="K1386" s="215"/>
      <c r="L1386" s="219"/>
      <c r="M1386" s="220"/>
      <c r="N1386" s="221"/>
      <c r="O1386" s="221"/>
      <c r="P1386" s="221"/>
      <c r="Q1386" s="221"/>
      <c r="R1386" s="221"/>
      <c r="S1386" s="221"/>
      <c r="T1386" s="222"/>
      <c r="AT1386" s="223" t="s">
        <v>146</v>
      </c>
      <c r="AU1386" s="223" t="s">
        <v>92</v>
      </c>
      <c r="AV1386" s="15" t="s">
        <v>90</v>
      </c>
      <c r="AW1386" s="15" t="s">
        <v>42</v>
      </c>
      <c r="AX1386" s="15" t="s">
        <v>82</v>
      </c>
      <c r="AY1386" s="223" t="s">
        <v>135</v>
      </c>
    </row>
    <row r="1387" spans="1:65" s="13" customFormat="1" ht="11.25">
      <c r="B1387" s="191"/>
      <c r="C1387" s="192"/>
      <c r="D1387" s="193" t="s">
        <v>146</v>
      </c>
      <c r="E1387" s="194" t="s">
        <v>44</v>
      </c>
      <c r="F1387" s="195" t="s">
        <v>1708</v>
      </c>
      <c r="G1387" s="192"/>
      <c r="H1387" s="196">
        <v>13.6</v>
      </c>
      <c r="I1387" s="197"/>
      <c r="J1387" s="192"/>
      <c r="K1387" s="192"/>
      <c r="L1387" s="198"/>
      <c r="M1387" s="199"/>
      <c r="N1387" s="200"/>
      <c r="O1387" s="200"/>
      <c r="P1387" s="200"/>
      <c r="Q1387" s="200"/>
      <c r="R1387" s="200"/>
      <c r="S1387" s="200"/>
      <c r="T1387" s="201"/>
      <c r="AT1387" s="202" t="s">
        <v>146</v>
      </c>
      <c r="AU1387" s="202" t="s">
        <v>92</v>
      </c>
      <c r="AV1387" s="13" t="s">
        <v>92</v>
      </c>
      <c r="AW1387" s="13" t="s">
        <v>42</v>
      </c>
      <c r="AX1387" s="13" t="s">
        <v>82</v>
      </c>
      <c r="AY1387" s="202" t="s">
        <v>135</v>
      </c>
    </row>
    <row r="1388" spans="1:65" s="15" customFormat="1" ht="11.25">
      <c r="B1388" s="214"/>
      <c r="C1388" s="215"/>
      <c r="D1388" s="193" t="s">
        <v>146</v>
      </c>
      <c r="E1388" s="216" t="s">
        <v>44</v>
      </c>
      <c r="F1388" s="217" t="s">
        <v>1709</v>
      </c>
      <c r="G1388" s="215"/>
      <c r="H1388" s="216" t="s">
        <v>44</v>
      </c>
      <c r="I1388" s="218"/>
      <c r="J1388" s="215"/>
      <c r="K1388" s="215"/>
      <c r="L1388" s="219"/>
      <c r="M1388" s="220"/>
      <c r="N1388" s="221"/>
      <c r="O1388" s="221"/>
      <c r="P1388" s="221"/>
      <c r="Q1388" s="221"/>
      <c r="R1388" s="221"/>
      <c r="S1388" s="221"/>
      <c r="T1388" s="222"/>
      <c r="AT1388" s="223" t="s">
        <v>146</v>
      </c>
      <c r="AU1388" s="223" t="s">
        <v>92</v>
      </c>
      <c r="AV1388" s="15" t="s">
        <v>90</v>
      </c>
      <c r="AW1388" s="15" t="s">
        <v>42</v>
      </c>
      <c r="AX1388" s="15" t="s">
        <v>82</v>
      </c>
      <c r="AY1388" s="223" t="s">
        <v>135</v>
      </c>
    </row>
    <row r="1389" spans="1:65" s="13" customFormat="1" ht="11.25">
      <c r="B1389" s="191"/>
      <c r="C1389" s="192"/>
      <c r="D1389" s="193" t="s">
        <v>146</v>
      </c>
      <c r="E1389" s="194" t="s">
        <v>44</v>
      </c>
      <c r="F1389" s="195" t="s">
        <v>1710</v>
      </c>
      <c r="G1389" s="192"/>
      <c r="H1389" s="196">
        <v>14.16</v>
      </c>
      <c r="I1389" s="197"/>
      <c r="J1389" s="192"/>
      <c r="K1389" s="192"/>
      <c r="L1389" s="198"/>
      <c r="M1389" s="199"/>
      <c r="N1389" s="200"/>
      <c r="O1389" s="200"/>
      <c r="P1389" s="200"/>
      <c r="Q1389" s="200"/>
      <c r="R1389" s="200"/>
      <c r="S1389" s="200"/>
      <c r="T1389" s="201"/>
      <c r="AT1389" s="202" t="s">
        <v>146</v>
      </c>
      <c r="AU1389" s="202" t="s">
        <v>92</v>
      </c>
      <c r="AV1389" s="13" t="s">
        <v>92</v>
      </c>
      <c r="AW1389" s="13" t="s">
        <v>42</v>
      </c>
      <c r="AX1389" s="13" t="s">
        <v>82</v>
      </c>
      <c r="AY1389" s="202" t="s">
        <v>135</v>
      </c>
    </row>
    <row r="1390" spans="1:65" s="15" customFormat="1" ht="11.25">
      <c r="B1390" s="214"/>
      <c r="C1390" s="215"/>
      <c r="D1390" s="193" t="s">
        <v>146</v>
      </c>
      <c r="E1390" s="216" t="s">
        <v>44</v>
      </c>
      <c r="F1390" s="217" t="s">
        <v>1711</v>
      </c>
      <c r="G1390" s="215"/>
      <c r="H1390" s="216" t="s">
        <v>44</v>
      </c>
      <c r="I1390" s="218"/>
      <c r="J1390" s="215"/>
      <c r="K1390" s="215"/>
      <c r="L1390" s="219"/>
      <c r="M1390" s="220"/>
      <c r="N1390" s="221"/>
      <c r="O1390" s="221"/>
      <c r="P1390" s="221"/>
      <c r="Q1390" s="221"/>
      <c r="R1390" s="221"/>
      <c r="S1390" s="221"/>
      <c r="T1390" s="222"/>
      <c r="AT1390" s="223" t="s">
        <v>146</v>
      </c>
      <c r="AU1390" s="223" t="s">
        <v>92</v>
      </c>
      <c r="AV1390" s="15" t="s">
        <v>90</v>
      </c>
      <c r="AW1390" s="15" t="s">
        <v>42</v>
      </c>
      <c r="AX1390" s="15" t="s">
        <v>82</v>
      </c>
      <c r="AY1390" s="223" t="s">
        <v>135</v>
      </c>
    </row>
    <row r="1391" spans="1:65" s="13" customFormat="1" ht="11.25">
      <c r="B1391" s="191"/>
      <c r="C1391" s="192"/>
      <c r="D1391" s="193" t="s">
        <v>146</v>
      </c>
      <c r="E1391" s="194" t="s">
        <v>44</v>
      </c>
      <c r="F1391" s="195" t="s">
        <v>1712</v>
      </c>
      <c r="G1391" s="192"/>
      <c r="H1391" s="196">
        <v>18.72</v>
      </c>
      <c r="I1391" s="197"/>
      <c r="J1391" s="192"/>
      <c r="K1391" s="192"/>
      <c r="L1391" s="198"/>
      <c r="M1391" s="199"/>
      <c r="N1391" s="200"/>
      <c r="O1391" s="200"/>
      <c r="P1391" s="200"/>
      <c r="Q1391" s="200"/>
      <c r="R1391" s="200"/>
      <c r="S1391" s="200"/>
      <c r="T1391" s="201"/>
      <c r="AT1391" s="202" t="s">
        <v>146</v>
      </c>
      <c r="AU1391" s="202" t="s">
        <v>92</v>
      </c>
      <c r="AV1391" s="13" t="s">
        <v>92</v>
      </c>
      <c r="AW1391" s="13" t="s">
        <v>42</v>
      </c>
      <c r="AX1391" s="13" t="s">
        <v>82</v>
      </c>
      <c r="AY1391" s="202" t="s">
        <v>135</v>
      </c>
    </row>
    <row r="1392" spans="1:65" s="13" customFormat="1" ht="11.25">
      <c r="B1392" s="191"/>
      <c r="C1392" s="192"/>
      <c r="D1392" s="193" t="s">
        <v>146</v>
      </c>
      <c r="E1392" s="194" t="s">
        <v>44</v>
      </c>
      <c r="F1392" s="195" t="s">
        <v>1713</v>
      </c>
      <c r="G1392" s="192"/>
      <c r="H1392" s="196">
        <v>76.128</v>
      </c>
      <c r="I1392" s="197"/>
      <c r="J1392" s="192"/>
      <c r="K1392" s="192"/>
      <c r="L1392" s="198"/>
      <c r="M1392" s="199"/>
      <c r="N1392" s="200"/>
      <c r="O1392" s="200"/>
      <c r="P1392" s="200"/>
      <c r="Q1392" s="200"/>
      <c r="R1392" s="200"/>
      <c r="S1392" s="200"/>
      <c r="T1392" s="201"/>
      <c r="AT1392" s="202" t="s">
        <v>146</v>
      </c>
      <c r="AU1392" s="202" t="s">
        <v>92</v>
      </c>
      <c r="AV1392" s="13" t="s">
        <v>92</v>
      </c>
      <c r="AW1392" s="13" t="s">
        <v>42</v>
      </c>
      <c r="AX1392" s="13" t="s">
        <v>82</v>
      </c>
      <c r="AY1392" s="202" t="s">
        <v>135</v>
      </c>
    </row>
    <row r="1393" spans="1:65" s="13" customFormat="1" ht="11.25">
      <c r="B1393" s="191"/>
      <c r="C1393" s="192"/>
      <c r="D1393" s="193" t="s">
        <v>146</v>
      </c>
      <c r="E1393" s="194" t="s">
        <v>44</v>
      </c>
      <c r="F1393" s="195" t="s">
        <v>1714</v>
      </c>
      <c r="G1393" s="192"/>
      <c r="H1393" s="196">
        <v>-5.28</v>
      </c>
      <c r="I1393" s="197"/>
      <c r="J1393" s="192"/>
      <c r="K1393" s="192"/>
      <c r="L1393" s="198"/>
      <c r="M1393" s="199"/>
      <c r="N1393" s="200"/>
      <c r="O1393" s="200"/>
      <c r="P1393" s="200"/>
      <c r="Q1393" s="200"/>
      <c r="R1393" s="200"/>
      <c r="S1393" s="200"/>
      <c r="T1393" s="201"/>
      <c r="AT1393" s="202" t="s">
        <v>146</v>
      </c>
      <c r="AU1393" s="202" t="s">
        <v>92</v>
      </c>
      <c r="AV1393" s="13" t="s">
        <v>92</v>
      </c>
      <c r="AW1393" s="13" t="s">
        <v>42</v>
      </c>
      <c r="AX1393" s="13" t="s">
        <v>82</v>
      </c>
      <c r="AY1393" s="202" t="s">
        <v>135</v>
      </c>
    </row>
    <row r="1394" spans="1:65" s="14" customFormat="1" ht="11.25">
      <c r="B1394" s="203"/>
      <c r="C1394" s="204"/>
      <c r="D1394" s="193" t="s">
        <v>146</v>
      </c>
      <c r="E1394" s="205" t="s">
        <v>44</v>
      </c>
      <c r="F1394" s="206" t="s">
        <v>159</v>
      </c>
      <c r="G1394" s="204"/>
      <c r="H1394" s="207">
        <v>248.048</v>
      </c>
      <c r="I1394" s="208"/>
      <c r="J1394" s="204"/>
      <c r="K1394" s="204"/>
      <c r="L1394" s="209"/>
      <c r="M1394" s="210"/>
      <c r="N1394" s="211"/>
      <c r="O1394" s="211"/>
      <c r="P1394" s="211"/>
      <c r="Q1394" s="211"/>
      <c r="R1394" s="211"/>
      <c r="S1394" s="211"/>
      <c r="T1394" s="212"/>
      <c r="AT1394" s="213" t="s">
        <v>146</v>
      </c>
      <c r="AU1394" s="213" t="s">
        <v>92</v>
      </c>
      <c r="AV1394" s="14" t="s">
        <v>142</v>
      </c>
      <c r="AW1394" s="14" t="s">
        <v>42</v>
      </c>
      <c r="AX1394" s="14" t="s">
        <v>90</v>
      </c>
      <c r="AY1394" s="213" t="s">
        <v>135</v>
      </c>
    </row>
    <row r="1395" spans="1:65" s="2" customFormat="1" ht="24.2" customHeight="1">
      <c r="A1395" s="36"/>
      <c r="B1395" s="37"/>
      <c r="C1395" s="172" t="s">
        <v>1715</v>
      </c>
      <c r="D1395" s="172" t="s">
        <v>138</v>
      </c>
      <c r="E1395" s="173" t="s">
        <v>1716</v>
      </c>
      <c r="F1395" s="174" t="s">
        <v>1717</v>
      </c>
      <c r="G1395" s="175" t="s">
        <v>168</v>
      </c>
      <c r="H1395" s="176">
        <v>1651.4459999999999</v>
      </c>
      <c r="I1395" s="177"/>
      <c r="J1395" s="178">
        <f>ROUND(I1395*H1395,2)</f>
        <v>0</v>
      </c>
      <c r="K1395" s="179"/>
      <c r="L1395" s="41"/>
      <c r="M1395" s="180" t="s">
        <v>44</v>
      </c>
      <c r="N1395" s="181" t="s">
        <v>53</v>
      </c>
      <c r="O1395" s="66"/>
      <c r="P1395" s="182">
        <f>O1395*H1395</f>
        <v>0</v>
      </c>
      <c r="Q1395" s="182">
        <v>2.9E-4</v>
      </c>
      <c r="R1395" s="182">
        <f>Q1395*H1395</f>
        <v>0.47891933999999997</v>
      </c>
      <c r="S1395" s="182">
        <v>0</v>
      </c>
      <c r="T1395" s="183">
        <f>S1395*H1395</f>
        <v>0</v>
      </c>
      <c r="U1395" s="36"/>
      <c r="V1395" s="36"/>
      <c r="W1395" s="36"/>
      <c r="X1395" s="36"/>
      <c r="Y1395" s="36"/>
      <c r="Z1395" s="36"/>
      <c r="AA1395" s="36"/>
      <c r="AB1395" s="36"/>
      <c r="AC1395" s="36"/>
      <c r="AD1395" s="36"/>
      <c r="AE1395" s="36"/>
      <c r="AR1395" s="184" t="s">
        <v>346</v>
      </c>
      <c r="AT1395" s="184" t="s">
        <v>138</v>
      </c>
      <c r="AU1395" s="184" t="s">
        <v>92</v>
      </c>
      <c r="AY1395" s="18" t="s">
        <v>135</v>
      </c>
      <c r="BE1395" s="185">
        <f>IF(N1395="základní",J1395,0)</f>
        <v>0</v>
      </c>
      <c r="BF1395" s="185">
        <f>IF(N1395="snížená",J1395,0)</f>
        <v>0</v>
      </c>
      <c r="BG1395" s="185">
        <f>IF(N1395="zákl. přenesená",J1395,0)</f>
        <v>0</v>
      </c>
      <c r="BH1395" s="185">
        <f>IF(N1395="sníž. přenesená",J1395,0)</f>
        <v>0</v>
      </c>
      <c r="BI1395" s="185">
        <f>IF(N1395="nulová",J1395,0)</f>
        <v>0</v>
      </c>
      <c r="BJ1395" s="18" t="s">
        <v>90</v>
      </c>
      <c r="BK1395" s="185">
        <f>ROUND(I1395*H1395,2)</f>
        <v>0</v>
      </c>
      <c r="BL1395" s="18" t="s">
        <v>346</v>
      </c>
      <c r="BM1395" s="184" t="s">
        <v>1718</v>
      </c>
    </row>
    <row r="1396" spans="1:65" s="2" customFormat="1" ht="11.25">
      <c r="A1396" s="36"/>
      <c r="B1396" s="37"/>
      <c r="C1396" s="38"/>
      <c r="D1396" s="186" t="s">
        <v>144</v>
      </c>
      <c r="E1396" s="38"/>
      <c r="F1396" s="187" t="s">
        <v>1719</v>
      </c>
      <c r="G1396" s="38"/>
      <c r="H1396" s="38"/>
      <c r="I1396" s="188"/>
      <c r="J1396" s="38"/>
      <c r="K1396" s="38"/>
      <c r="L1396" s="41"/>
      <c r="M1396" s="189"/>
      <c r="N1396" s="190"/>
      <c r="O1396" s="66"/>
      <c r="P1396" s="66"/>
      <c r="Q1396" s="66"/>
      <c r="R1396" s="66"/>
      <c r="S1396" s="66"/>
      <c r="T1396" s="67"/>
      <c r="U1396" s="36"/>
      <c r="V1396" s="36"/>
      <c r="W1396" s="36"/>
      <c r="X1396" s="36"/>
      <c r="Y1396" s="36"/>
      <c r="Z1396" s="36"/>
      <c r="AA1396" s="36"/>
      <c r="AB1396" s="36"/>
      <c r="AC1396" s="36"/>
      <c r="AD1396" s="36"/>
      <c r="AE1396" s="36"/>
      <c r="AT1396" s="18" t="s">
        <v>144</v>
      </c>
      <c r="AU1396" s="18" t="s">
        <v>92</v>
      </c>
    </row>
    <row r="1397" spans="1:65" s="15" customFormat="1" ht="11.25">
      <c r="B1397" s="214"/>
      <c r="C1397" s="215"/>
      <c r="D1397" s="193" t="s">
        <v>146</v>
      </c>
      <c r="E1397" s="216" t="s">
        <v>44</v>
      </c>
      <c r="F1397" s="217" t="s">
        <v>185</v>
      </c>
      <c r="G1397" s="215"/>
      <c r="H1397" s="216" t="s">
        <v>44</v>
      </c>
      <c r="I1397" s="218"/>
      <c r="J1397" s="215"/>
      <c r="K1397" s="215"/>
      <c r="L1397" s="219"/>
      <c r="M1397" s="220"/>
      <c r="N1397" s="221"/>
      <c r="O1397" s="221"/>
      <c r="P1397" s="221"/>
      <c r="Q1397" s="221"/>
      <c r="R1397" s="221"/>
      <c r="S1397" s="221"/>
      <c r="T1397" s="222"/>
      <c r="AT1397" s="223" t="s">
        <v>146</v>
      </c>
      <c r="AU1397" s="223" t="s">
        <v>92</v>
      </c>
      <c r="AV1397" s="15" t="s">
        <v>90</v>
      </c>
      <c r="AW1397" s="15" t="s">
        <v>42</v>
      </c>
      <c r="AX1397" s="15" t="s">
        <v>82</v>
      </c>
      <c r="AY1397" s="223" t="s">
        <v>135</v>
      </c>
    </row>
    <row r="1398" spans="1:65" s="15" customFormat="1" ht="11.25">
      <c r="B1398" s="214"/>
      <c r="C1398" s="215"/>
      <c r="D1398" s="193" t="s">
        <v>146</v>
      </c>
      <c r="E1398" s="216" t="s">
        <v>44</v>
      </c>
      <c r="F1398" s="217" t="s">
        <v>263</v>
      </c>
      <c r="G1398" s="215"/>
      <c r="H1398" s="216" t="s">
        <v>44</v>
      </c>
      <c r="I1398" s="218"/>
      <c r="J1398" s="215"/>
      <c r="K1398" s="215"/>
      <c r="L1398" s="219"/>
      <c r="M1398" s="220"/>
      <c r="N1398" s="221"/>
      <c r="O1398" s="221"/>
      <c r="P1398" s="221"/>
      <c r="Q1398" s="221"/>
      <c r="R1398" s="221"/>
      <c r="S1398" s="221"/>
      <c r="T1398" s="222"/>
      <c r="AT1398" s="223" t="s">
        <v>146</v>
      </c>
      <c r="AU1398" s="223" t="s">
        <v>92</v>
      </c>
      <c r="AV1398" s="15" t="s">
        <v>90</v>
      </c>
      <c r="AW1398" s="15" t="s">
        <v>42</v>
      </c>
      <c r="AX1398" s="15" t="s">
        <v>82</v>
      </c>
      <c r="AY1398" s="223" t="s">
        <v>135</v>
      </c>
    </row>
    <row r="1399" spans="1:65" s="13" customFormat="1" ht="11.25">
      <c r="B1399" s="191"/>
      <c r="C1399" s="192"/>
      <c r="D1399" s="193" t="s">
        <v>146</v>
      </c>
      <c r="E1399" s="194" t="s">
        <v>44</v>
      </c>
      <c r="F1399" s="195" t="s">
        <v>1720</v>
      </c>
      <c r="G1399" s="192"/>
      <c r="H1399" s="196">
        <v>95.4</v>
      </c>
      <c r="I1399" s="197"/>
      <c r="J1399" s="192"/>
      <c r="K1399" s="192"/>
      <c r="L1399" s="198"/>
      <c r="M1399" s="199"/>
      <c r="N1399" s="200"/>
      <c r="O1399" s="200"/>
      <c r="P1399" s="200"/>
      <c r="Q1399" s="200"/>
      <c r="R1399" s="200"/>
      <c r="S1399" s="200"/>
      <c r="T1399" s="201"/>
      <c r="AT1399" s="202" t="s">
        <v>146</v>
      </c>
      <c r="AU1399" s="202" t="s">
        <v>92</v>
      </c>
      <c r="AV1399" s="13" t="s">
        <v>92</v>
      </c>
      <c r="AW1399" s="13" t="s">
        <v>42</v>
      </c>
      <c r="AX1399" s="13" t="s">
        <v>82</v>
      </c>
      <c r="AY1399" s="202" t="s">
        <v>135</v>
      </c>
    </row>
    <row r="1400" spans="1:65" s="13" customFormat="1" ht="11.25">
      <c r="B1400" s="191"/>
      <c r="C1400" s="192"/>
      <c r="D1400" s="193" t="s">
        <v>146</v>
      </c>
      <c r="E1400" s="194" t="s">
        <v>44</v>
      </c>
      <c r="F1400" s="195" t="s">
        <v>1721</v>
      </c>
      <c r="G1400" s="192"/>
      <c r="H1400" s="196">
        <v>-5.48</v>
      </c>
      <c r="I1400" s="197"/>
      <c r="J1400" s="192"/>
      <c r="K1400" s="192"/>
      <c r="L1400" s="198"/>
      <c r="M1400" s="199"/>
      <c r="N1400" s="200"/>
      <c r="O1400" s="200"/>
      <c r="P1400" s="200"/>
      <c r="Q1400" s="200"/>
      <c r="R1400" s="200"/>
      <c r="S1400" s="200"/>
      <c r="T1400" s="201"/>
      <c r="AT1400" s="202" t="s">
        <v>146</v>
      </c>
      <c r="AU1400" s="202" t="s">
        <v>92</v>
      </c>
      <c r="AV1400" s="13" t="s">
        <v>92</v>
      </c>
      <c r="AW1400" s="13" t="s">
        <v>42</v>
      </c>
      <c r="AX1400" s="13" t="s">
        <v>82</v>
      </c>
      <c r="AY1400" s="202" t="s">
        <v>135</v>
      </c>
    </row>
    <row r="1401" spans="1:65" s="13" customFormat="1" ht="11.25">
      <c r="B1401" s="191"/>
      <c r="C1401" s="192"/>
      <c r="D1401" s="193" t="s">
        <v>146</v>
      </c>
      <c r="E1401" s="194" t="s">
        <v>44</v>
      </c>
      <c r="F1401" s="195" t="s">
        <v>211</v>
      </c>
      <c r="G1401" s="192"/>
      <c r="H1401" s="196">
        <v>29.89</v>
      </c>
      <c r="I1401" s="197"/>
      <c r="J1401" s="192"/>
      <c r="K1401" s="192"/>
      <c r="L1401" s="198"/>
      <c r="M1401" s="199"/>
      <c r="N1401" s="200"/>
      <c r="O1401" s="200"/>
      <c r="P1401" s="200"/>
      <c r="Q1401" s="200"/>
      <c r="R1401" s="200"/>
      <c r="S1401" s="200"/>
      <c r="T1401" s="201"/>
      <c r="AT1401" s="202" t="s">
        <v>146</v>
      </c>
      <c r="AU1401" s="202" t="s">
        <v>92</v>
      </c>
      <c r="AV1401" s="13" t="s">
        <v>92</v>
      </c>
      <c r="AW1401" s="13" t="s">
        <v>42</v>
      </c>
      <c r="AX1401" s="13" t="s">
        <v>82</v>
      </c>
      <c r="AY1401" s="202" t="s">
        <v>135</v>
      </c>
    </row>
    <row r="1402" spans="1:65" s="13" customFormat="1" ht="11.25">
      <c r="B1402" s="191"/>
      <c r="C1402" s="192"/>
      <c r="D1402" s="193" t="s">
        <v>146</v>
      </c>
      <c r="E1402" s="194" t="s">
        <v>44</v>
      </c>
      <c r="F1402" s="195" t="s">
        <v>1722</v>
      </c>
      <c r="G1402" s="192"/>
      <c r="H1402" s="196">
        <v>72.790999999999997</v>
      </c>
      <c r="I1402" s="197"/>
      <c r="J1402" s="192"/>
      <c r="K1402" s="192"/>
      <c r="L1402" s="198"/>
      <c r="M1402" s="199"/>
      <c r="N1402" s="200"/>
      <c r="O1402" s="200"/>
      <c r="P1402" s="200"/>
      <c r="Q1402" s="200"/>
      <c r="R1402" s="200"/>
      <c r="S1402" s="200"/>
      <c r="T1402" s="201"/>
      <c r="AT1402" s="202" t="s">
        <v>146</v>
      </c>
      <c r="AU1402" s="202" t="s">
        <v>92</v>
      </c>
      <c r="AV1402" s="13" t="s">
        <v>92</v>
      </c>
      <c r="AW1402" s="13" t="s">
        <v>42</v>
      </c>
      <c r="AX1402" s="13" t="s">
        <v>82</v>
      </c>
      <c r="AY1402" s="202" t="s">
        <v>135</v>
      </c>
    </row>
    <row r="1403" spans="1:65" s="13" customFormat="1" ht="11.25">
      <c r="B1403" s="191"/>
      <c r="C1403" s="192"/>
      <c r="D1403" s="193" t="s">
        <v>146</v>
      </c>
      <c r="E1403" s="194" t="s">
        <v>44</v>
      </c>
      <c r="F1403" s="195" t="s">
        <v>1723</v>
      </c>
      <c r="G1403" s="192"/>
      <c r="H1403" s="196">
        <v>-7.92</v>
      </c>
      <c r="I1403" s="197"/>
      <c r="J1403" s="192"/>
      <c r="K1403" s="192"/>
      <c r="L1403" s="198"/>
      <c r="M1403" s="199"/>
      <c r="N1403" s="200"/>
      <c r="O1403" s="200"/>
      <c r="P1403" s="200"/>
      <c r="Q1403" s="200"/>
      <c r="R1403" s="200"/>
      <c r="S1403" s="200"/>
      <c r="T1403" s="201"/>
      <c r="AT1403" s="202" t="s">
        <v>146</v>
      </c>
      <c r="AU1403" s="202" t="s">
        <v>92</v>
      </c>
      <c r="AV1403" s="13" t="s">
        <v>92</v>
      </c>
      <c r="AW1403" s="13" t="s">
        <v>42</v>
      </c>
      <c r="AX1403" s="13" t="s">
        <v>82</v>
      </c>
      <c r="AY1403" s="202" t="s">
        <v>135</v>
      </c>
    </row>
    <row r="1404" spans="1:65" s="13" customFormat="1" ht="11.25">
      <c r="B1404" s="191"/>
      <c r="C1404" s="192"/>
      <c r="D1404" s="193" t="s">
        <v>146</v>
      </c>
      <c r="E1404" s="194" t="s">
        <v>44</v>
      </c>
      <c r="F1404" s="195" t="s">
        <v>1724</v>
      </c>
      <c r="G1404" s="192"/>
      <c r="H1404" s="196">
        <v>14.23</v>
      </c>
      <c r="I1404" s="197"/>
      <c r="J1404" s="192"/>
      <c r="K1404" s="192"/>
      <c r="L1404" s="198"/>
      <c r="M1404" s="199"/>
      <c r="N1404" s="200"/>
      <c r="O1404" s="200"/>
      <c r="P1404" s="200"/>
      <c r="Q1404" s="200"/>
      <c r="R1404" s="200"/>
      <c r="S1404" s="200"/>
      <c r="T1404" s="201"/>
      <c r="AT1404" s="202" t="s">
        <v>146</v>
      </c>
      <c r="AU1404" s="202" t="s">
        <v>92</v>
      </c>
      <c r="AV1404" s="13" t="s">
        <v>92</v>
      </c>
      <c r="AW1404" s="13" t="s">
        <v>42</v>
      </c>
      <c r="AX1404" s="13" t="s">
        <v>82</v>
      </c>
      <c r="AY1404" s="202" t="s">
        <v>135</v>
      </c>
    </row>
    <row r="1405" spans="1:65" s="13" customFormat="1" ht="11.25">
      <c r="B1405" s="191"/>
      <c r="C1405" s="192"/>
      <c r="D1405" s="193" t="s">
        <v>146</v>
      </c>
      <c r="E1405" s="194" t="s">
        <v>44</v>
      </c>
      <c r="F1405" s="195" t="s">
        <v>1725</v>
      </c>
      <c r="G1405" s="192"/>
      <c r="H1405" s="196">
        <v>60.112000000000002</v>
      </c>
      <c r="I1405" s="197"/>
      <c r="J1405" s="192"/>
      <c r="K1405" s="192"/>
      <c r="L1405" s="198"/>
      <c r="M1405" s="199"/>
      <c r="N1405" s="200"/>
      <c r="O1405" s="200"/>
      <c r="P1405" s="200"/>
      <c r="Q1405" s="200"/>
      <c r="R1405" s="200"/>
      <c r="S1405" s="200"/>
      <c r="T1405" s="201"/>
      <c r="AT1405" s="202" t="s">
        <v>146</v>
      </c>
      <c r="AU1405" s="202" t="s">
        <v>92</v>
      </c>
      <c r="AV1405" s="13" t="s">
        <v>92</v>
      </c>
      <c r="AW1405" s="13" t="s">
        <v>42</v>
      </c>
      <c r="AX1405" s="13" t="s">
        <v>82</v>
      </c>
      <c r="AY1405" s="202" t="s">
        <v>135</v>
      </c>
    </row>
    <row r="1406" spans="1:65" s="13" customFormat="1" ht="11.25">
      <c r="B1406" s="191"/>
      <c r="C1406" s="192"/>
      <c r="D1406" s="193" t="s">
        <v>146</v>
      </c>
      <c r="E1406" s="194" t="s">
        <v>44</v>
      </c>
      <c r="F1406" s="195" t="s">
        <v>270</v>
      </c>
      <c r="G1406" s="192"/>
      <c r="H1406" s="196">
        <v>-4.3</v>
      </c>
      <c r="I1406" s="197"/>
      <c r="J1406" s="192"/>
      <c r="K1406" s="192"/>
      <c r="L1406" s="198"/>
      <c r="M1406" s="199"/>
      <c r="N1406" s="200"/>
      <c r="O1406" s="200"/>
      <c r="P1406" s="200"/>
      <c r="Q1406" s="200"/>
      <c r="R1406" s="200"/>
      <c r="S1406" s="200"/>
      <c r="T1406" s="201"/>
      <c r="AT1406" s="202" t="s">
        <v>146</v>
      </c>
      <c r="AU1406" s="202" t="s">
        <v>92</v>
      </c>
      <c r="AV1406" s="13" t="s">
        <v>92</v>
      </c>
      <c r="AW1406" s="13" t="s">
        <v>42</v>
      </c>
      <c r="AX1406" s="13" t="s">
        <v>82</v>
      </c>
      <c r="AY1406" s="202" t="s">
        <v>135</v>
      </c>
    </row>
    <row r="1407" spans="1:65" s="13" customFormat="1" ht="11.25">
      <c r="B1407" s="191"/>
      <c r="C1407" s="192"/>
      <c r="D1407" s="193" t="s">
        <v>146</v>
      </c>
      <c r="E1407" s="194" t="s">
        <v>44</v>
      </c>
      <c r="F1407" s="195" t="s">
        <v>1726</v>
      </c>
      <c r="G1407" s="192"/>
      <c r="H1407" s="196">
        <v>15.34</v>
      </c>
      <c r="I1407" s="197"/>
      <c r="J1407" s="192"/>
      <c r="K1407" s="192"/>
      <c r="L1407" s="198"/>
      <c r="M1407" s="199"/>
      <c r="N1407" s="200"/>
      <c r="O1407" s="200"/>
      <c r="P1407" s="200"/>
      <c r="Q1407" s="200"/>
      <c r="R1407" s="200"/>
      <c r="S1407" s="200"/>
      <c r="T1407" s="201"/>
      <c r="AT1407" s="202" t="s">
        <v>146</v>
      </c>
      <c r="AU1407" s="202" t="s">
        <v>92</v>
      </c>
      <c r="AV1407" s="13" t="s">
        <v>92</v>
      </c>
      <c r="AW1407" s="13" t="s">
        <v>42</v>
      </c>
      <c r="AX1407" s="13" t="s">
        <v>82</v>
      </c>
      <c r="AY1407" s="202" t="s">
        <v>135</v>
      </c>
    </row>
    <row r="1408" spans="1:65" s="13" customFormat="1" ht="11.25">
      <c r="B1408" s="191"/>
      <c r="C1408" s="192"/>
      <c r="D1408" s="193" t="s">
        <v>146</v>
      </c>
      <c r="E1408" s="194" t="s">
        <v>44</v>
      </c>
      <c r="F1408" s="195" t="s">
        <v>1727</v>
      </c>
      <c r="G1408" s="192"/>
      <c r="H1408" s="196">
        <v>56.112000000000002</v>
      </c>
      <c r="I1408" s="197"/>
      <c r="J1408" s="192"/>
      <c r="K1408" s="192"/>
      <c r="L1408" s="198"/>
      <c r="M1408" s="199"/>
      <c r="N1408" s="200"/>
      <c r="O1408" s="200"/>
      <c r="P1408" s="200"/>
      <c r="Q1408" s="200"/>
      <c r="R1408" s="200"/>
      <c r="S1408" s="200"/>
      <c r="T1408" s="201"/>
      <c r="AT1408" s="202" t="s">
        <v>146</v>
      </c>
      <c r="AU1408" s="202" t="s">
        <v>92</v>
      </c>
      <c r="AV1408" s="13" t="s">
        <v>92</v>
      </c>
      <c r="AW1408" s="13" t="s">
        <v>42</v>
      </c>
      <c r="AX1408" s="13" t="s">
        <v>82</v>
      </c>
      <c r="AY1408" s="202" t="s">
        <v>135</v>
      </c>
    </row>
    <row r="1409" spans="2:51" s="15" customFormat="1" ht="11.25">
      <c r="B1409" s="214"/>
      <c r="C1409" s="215"/>
      <c r="D1409" s="193" t="s">
        <v>146</v>
      </c>
      <c r="E1409" s="216" t="s">
        <v>44</v>
      </c>
      <c r="F1409" s="217" t="s">
        <v>273</v>
      </c>
      <c r="G1409" s="215"/>
      <c r="H1409" s="216" t="s">
        <v>44</v>
      </c>
      <c r="I1409" s="218"/>
      <c r="J1409" s="215"/>
      <c r="K1409" s="215"/>
      <c r="L1409" s="219"/>
      <c r="M1409" s="220"/>
      <c r="N1409" s="221"/>
      <c r="O1409" s="221"/>
      <c r="P1409" s="221"/>
      <c r="Q1409" s="221"/>
      <c r="R1409" s="221"/>
      <c r="S1409" s="221"/>
      <c r="T1409" s="222"/>
      <c r="AT1409" s="223" t="s">
        <v>146</v>
      </c>
      <c r="AU1409" s="223" t="s">
        <v>92</v>
      </c>
      <c r="AV1409" s="15" t="s">
        <v>90</v>
      </c>
      <c r="AW1409" s="15" t="s">
        <v>42</v>
      </c>
      <c r="AX1409" s="15" t="s">
        <v>82</v>
      </c>
      <c r="AY1409" s="223" t="s">
        <v>135</v>
      </c>
    </row>
    <row r="1410" spans="2:51" s="13" customFormat="1" ht="11.25">
      <c r="B1410" s="191"/>
      <c r="C1410" s="192"/>
      <c r="D1410" s="193" t="s">
        <v>146</v>
      </c>
      <c r="E1410" s="194" t="s">
        <v>44</v>
      </c>
      <c r="F1410" s="195" t="s">
        <v>1728</v>
      </c>
      <c r="G1410" s="192"/>
      <c r="H1410" s="196">
        <v>15.97</v>
      </c>
      <c r="I1410" s="197"/>
      <c r="J1410" s="192"/>
      <c r="K1410" s="192"/>
      <c r="L1410" s="198"/>
      <c r="M1410" s="199"/>
      <c r="N1410" s="200"/>
      <c r="O1410" s="200"/>
      <c r="P1410" s="200"/>
      <c r="Q1410" s="200"/>
      <c r="R1410" s="200"/>
      <c r="S1410" s="200"/>
      <c r="T1410" s="201"/>
      <c r="AT1410" s="202" t="s">
        <v>146</v>
      </c>
      <c r="AU1410" s="202" t="s">
        <v>92</v>
      </c>
      <c r="AV1410" s="13" t="s">
        <v>92</v>
      </c>
      <c r="AW1410" s="13" t="s">
        <v>42</v>
      </c>
      <c r="AX1410" s="13" t="s">
        <v>82</v>
      </c>
      <c r="AY1410" s="202" t="s">
        <v>135</v>
      </c>
    </row>
    <row r="1411" spans="2:51" s="13" customFormat="1" ht="11.25">
      <c r="B1411" s="191"/>
      <c r="C1411" s="192"/>
      <c r="D1411" s="193" t="s">
        <v>146</v>
      </c>
      <c r="E1411" s="194" t="s">
        <v>44</v>
      </c>
      <c r="F1411" s="195" t="s">
        <v>1729</v>
      </c>
      <c r="G1411" s="192"/>
      <c r="H1411" s="196">
        <v>15.97</v>
      </c>
      <c r="I1411" s="197"/>
      <c r="J1411" s="192"/>
      <c r="K1411" s="192"/>
      <c r="L1411" s="198"/>
      <c r="M1411" s="199"/>
      <c r="N1411" s="200"/>
      <c r="O1411" s="200"/>
      <c r="P1411" s="200"/>
      <c r="Q1411" s="200"/>
      <c r="R1411" s="200"/>
      <c r="S1411" s="200"/>
      <c r="T1411" s="201"/>
      <c r="AT1411" s="202" t="s">
        <v>146</v>
      </c>
      <c r="AU1411" s="202" t="s">
        <v>92</v>
      </c>
      <c r="AV1411" s="13" t="s">
        <v>92</v>
      </c>
      <c r="AW1411" s="13" t="s">
        <v>42</v>
      </c>
      <c r="AX1411" s="13" t="s">
        <v>82</v>
      </c>
      <c r="AY1411" s="202" t="s">
        <v>135</v>
      </c>
    </row>
    <row r="1412" spans="2:51" s="13" customFormat="1" ht="11.25">
      <c r="B1412" s="191"/>
      <c r="C1412" s="192"/>
      <c r="D1412" s="193" t="s">
        <v>146</v>
      </c>
      <c r="E1412" s="194" t="s">
        <v>44</v>
      </c>
      <c r="F1412" s="195" t="s">
        <v>1730</v>
      </c>
      <c r="G1412" s="192"/>
      <c r="H1412" s="196">
        <v>15.97</v>
      </c>
      <c r="I1412" s="197"/>
      <c r="J1412" s="192"/>
      <c r="K1412" s="192"/>
      <c r="L1412" s="198"/>
      <c r="M1412" s="199"/>
      <c r="N1412" s="200"/>
      <c r="O1412" s="200"/>
      <c r="P1412" s="200"/>
      <c r="Q1412" s="200"/>
      <c r="R1412" s="200"/>
      <c r="S1412" s="200"/>
      <c r="T1412" s="201"/>
      <c r="AT1412" s="202" t="s">
        <v>146</v>
      </c>
      <c r="AU1412" s="202" t="s">
        <v>92</v>
      </c>
      <c r="AV1412" s="13" t="s">
        <v>92</v>
      </c>
      <c r="AW1412" s="13" t="s">
        <v>42</v>
      </c>
      <c r="AX1412" s="13" t="s">
        <v>82</v>
      </c>
      <c r="AY1412" s="202" t="s">
        <v>135</v>
      </c>
    </row>
    <row r="1413" spans="2:51" s="13" customFormat="1" ht="11.25">
      <c r="B1413" s="191"/>
      <c r="C1413" s="192"/>
      <c r="D1413" s="193" t="s">
        <v>146</v>
      </c>
      <c r="E1413" s="194" t="s">
        <v>44</v>
      </c>
      <c r="F1413" s="195" t="s">
        <v>1731</v>
      </c>
      <c r="G1413" s="192"/>
      <c r="H1413" s="196">
        <v>15.97</v>
      </c>
      <c r="I1413" s="197"/>
      <c r="J1413" s="192"/>
      <c r="K1413" s="192"/>
      <c r="L1413" s="198"/>
      <c r="M1413" s="199"/>
      <c r="N1413" s="200"/>
      <c r="O1413" s="200"/>
      <c r="P1413" s="200"/>
      <c r="Q1413" s="200"/>
      <c r="R1413" s="200"/>
      <c r="S1413" s="200"/>
      <c r="T1413" s="201"/>
      <c r="AT1413" s="202" t="s">
        <v>146</v>
      </c>
      <c r="AU1413" s="202" t="s">
        <v>92</v>
      </c>
      <c r="AV1413" s="13" t="s">
        <v>92</v>
      </c>
      <c r="AW1413" s="13" t="s">
        <v>42</v>
      </c>
      <c r="AX1413" s="13" t="s">
        <v>82</v>
      </c>
      <c r="AY1413" s="202" t="s">
        <v>135</v>
      </c>
    </row>
    <row r="1414" spans="2:51" s="13" customFormat="1" ht="11.25">
      <c r="B1414" s="191"/>
      <c r="C1414" s="192"/>
      <c r="D1414" s="193" t="s">
        <v>146</v>
      </c>
      <c r="E1414" s="194" t="s">
        <v>44</v>
      </c>
      <c r="F1414" s="195" t="s">
        <v>1732</v>
      </c>
      <c r="G1414" s="192"/>
      <c r="H1414" s="196">
        <v>15.97</v>
      </c>
      <c r="I1414" s="197"/>
      <c r="J1414" s="192"/>
      <c r="K1414" s="192"/>
      <c r="L1414" s="198"/>
      <c r="M1414" s="199"/>
      <c r="N1414" s="200"/>
      <c r="O1414" s="200"/>
      <c r="P1414" s="200"/>
      <c r="Q1414" s="200"/>
      <c r="R1414" s="200"/>
      <c r="S1414" s="200"/>
      <c r="T1414" s="201"/>
      <c r="AT1414" s="202" t="s">
        <v>146</v>
      </c>
      <c r="AU1414" s="202" t="s">
        <v>92</v>
      </c>
      <c r="AV1414" s="13" t="s">
        <v>92</v>
      </c>
      <c r="AW1414" s="13" t="s">
        <v>42</v>
      </c>
      <c r="AX1414" s="13" t="s">
        <v>82</v>
      </c>
      <c r="AY1414" s="202" t="s">
        <v>135</v>
      </c>
    </row>
    <row r="1415" spans="2:51" s="13" customFormat="1" ht="11.25">
      <c r="B1415" s="191"/>
      <c r="C1415" s="192"/>
      <c r="D1415" s="193" t="s">
        <v>146</v>
      </c>
      <c r="E1415" s="194" t="s">
        <v>44</v>
      </c>
      <c r="F1415" s="195" t="s">
        <v>1733</v>
      </c>
      <c r="G1415" s="192"/>
      <c r="H1415" s="196">
        <v>24.32</v>
      </c>
      <c r="I1415" s="197"/>
      <c r="J1415" s="192"/>
      <c r="K1415" s="192"/>
      <c r="L1415" s="198"/>
      <c r="M1415" s="199"/>
      <c r="N1415" s="200"/>
      <c r="O1415" s="200"/>
      <c r="P1415" s="200"/>
      <c r="Q1415" s="200"/>
      <c r="R1415" s="200"/>
      <c r="S1415" s="200"/>
      <c r="T1415" s="201"/>
      <c r="AT1415" s="202" t="s">
        <v>146</v>
      </c>
      <c r="AU1415" s="202" t="s">
        <v>92</v>
      </c>
      <c r="AV1415" s="13" t="s">
        <v>92</v>
      </c>
      <c r="AW1415" s="13" t="s">
        <v>42</v>
      </c>
      <c r="AX1415" s="13" t="s">
        <v>82</v>
      </c>
      <c r="AY1415" s="202" t="s">
        <v>135</v>
      </c>
    </row>
    <row r="1416" spans="2:51" s="13" customFormat="1" ht="11.25">
      <c r="B1416" s="191"/>
      <c r="C1416" s="192"/>
      <c r="D1416" s="193" t="s">
        <v>146</v>
      </c>
      <c r="E1416" s="194" t="s">
        <v>44</v>
      </c>
      <c r="F1416" s="195" t="s">
        <v>280</v>
      </c>
      <c r="G1416" s="192"/>
      <c r="H1416" s="196">
        <v>63.398000000000003</v>
      </c>
      <c r="I1416" s="197"/>
      <c r="J1416" s="192"/>
      <c r="K1416" s="192"/>
      <c r="L1416" s="198"/>
      <c r="M1416" s="199"/>
      <c r="N1416" s="200"/>
      <c r="O1416" s="200"/>
      <c r="P1416" s="200"/>
      <c r="Q1416" s="200"/>
      <c r="R1416" s="200"/>
      <c r="S1416" s="200"/>
      <c r="T1416" s="201"/>
      <c r="AT1416" s="202" t="s">
        <v>146</v>
      </c>
      <c r="AU1416" s="202" t="s">
        <v>92</v>
      </c>
      <c r="AV1416" s="13" t="s">
        <v>92</v>
      </c>
      <c r="AW1416" s="13" t="s">
        <v>42</v>
      </c>
      <c r="AX1416" s="13" t="s">
        <v>82</v>
      </c>
      <c r="AY1416" s="202" t="s">
        <v>135</v>
      </c>
    </row>
    <row r="1417" spans="2:51" s="13" customFormat="1" ht="11.25">
      <c r="B1417" s="191"/>
      <c r="C1417" s="192"/>
      <c r="D1417" s="193" t="s">
        <v>146</v>
      </c>
      <c r="E1417" s="194" t="s">
        <v>44</v>
      </c>
      <c r="F1417" s="195" t="s">
        <v>281</v>
      </c>
      <c r="G1417" s="192"/>
      <c r="H1417" s="196">
        <v>-4.3</v>
      </c>
      <c r="I1417" s="197"/>
      <c r="J1417" s="192"/>
      <c r="K1417" s="192"/>
      <c r="L1417" s="198"/>
      <c r="M1417" s="199"/>
      <c r="N1417" s="200"/>
      <c r="O1417" s="200"/>
      <c r="P1417" s="200"/>
      <c r="Q1417" s="200"/>
      <c r="R1417" s="200"/>
      <c r="S1417" s="200"/>
      <c r="T1417" s="201"/>
      <c r="AT1417" s="202" t="s">
        <v>146</v>
      </c>
      <c r="AU1417" s="202" t="s">
        <v>92</v>
      </c>
      <c r="AV1417" s="13" t="s">
        <v>92</v>
      </c>
      <c r="AW1417" s="13" t="s">
        <v>42</v>
      </c>
      <c r="AX1417" s="13" t="s">
        <v>82</v>
      </c>
      <c r="AY1417" s="202" t="s">
        <v>135</v>
      </c>
    </row>
    <row r="1418" spans="2:51" s="13" customFormat="1" ht="11.25">
      <c r="B1418" s="191"/>
      <c r="C1418" s="192"/>
      <c r="D1418" s="193" t="s">
        <v>146</v>
      </c>
      <c r="E1418" s="194" t="s">
        <v>44</v>
      </c>
      <c r="F1418" s="195" t="s">
        <v>1734</v>
      </c>
      <c r="G1418" s="192"/>
      <c r="H1418" s="196">
        <v>83.147999999999996</v>
      </c>
      <c r="I1418" s="197"/>
      <c r="J1418" s="192"/>
      <c r="K1418" s="192"/>
      <c r="L1418" s="198"/>
      <c r="M1418" s="199"/>
      <c r="N1418" s="200"/>
      <c r="O1418" s="200"/>
      <c r="P1418" s="200"/>
      <c r="Q1418" s="200"/>
      <c r="R1418" s="200"/>
      <c r="S1418" s="200"/>
      <c r="T1418" s="201"/>
      <c r="AT1418" s="202" t="s">
        <v>146</v>
      </c>
      <c r="AU1418" s="202" t="s">
        <v>92</v>
      </c>
      <c r="AV1418" s="13" t="s">
        <v>92</v>
      </c>
      <c r="AW1418" s="13" t="s">
        <v>42</v>
      </c>
      <c r="AX1418" s="13" t="s">
        <v>82</v>
      </c>
      <c r="AY1418" s="202" t="s">
        <v>135</v>
      </c>
    </row>
    <row r="1419" spans="2:51" s="13" customFormat="1" ht="11.25">
      <c r="B1419" s="191"/>
      <c r="C1419" s="192"/>
      <c r="D1419" s="193" t="s">
        <v>146</v>
      </c>
      <c r="E1419" s="194" t="s">
        <v>44</v>
      </c>
      <c r="F1419" s="195" t="s">
        <v>1735</v>
      </c>
      <c r="G1419" s="192"/>
      <c r="H1419" s="196">
        <v>83.147999999999996</v>
      </c>
      <c r="I1419" s="197"/>
      <c r="J1419" s="192"/>
      <c r="K1419" s="192"/>
      <c r="L1419" s="198"/>
      <c r="M1419" s="199"/>
      <c r="N1419" s="200"/>
      <c r="O1419" s="200"/>
      <c r="P1419" s="200"/>
      <c r="Q1419" s="200"/>
      <c r="R1419" s="200"/>
      <c r="S1419" s="200"/>
      <c r="T1419" s="201"/>
      <c r="AT1419" s="202" t="s">
        <v>146</v>
      </c>
      <c r="AU1419" s="202" t="s">
        <v>92</v>
      </c>
      <c r="AV1419" s="13" t="s">
        <v>92</v>
      </c>
      <c r="AW1419" s="13" t="s">
        <v>42</v>
      </c>
      <c r="AX1419" s="13" t="s">
        <v>82</v>
      </c>
      <c r="AY1419" s="202" t="s">
        <v>135</v>
      </c>
    </row>
    <row r="1420" spans="2:51" s="13" customFormat="1" ht="11.25">
      <c r="B1420" s="191"/>
      <c r="C1420" s="192"/>
      <c r="D1420" s="193" t="s">
        <v>146</v>
      </c>
      <c r="E1420" s="194" t="s">
        <v>44</v>
      </c>
      <c r="F1420" s="195" t="s">
        <v>1736</v>
      </c>
      <c r="G1420" s="192"/>
      <c r="H1420" s="196">
        <v>83.147999999999996</v>
      </c>
      <c r="I1420" s="197"/>
      <c r="J1420" s="192"/>
      <c r="K1420" s="192"/>
      <c r="L1420" s="198"/>
      <c r="M1420" s="199"/>
      <c r="N1420" s="200"/>
      <c r="O1420" s="200"/>
      <c r="P1420" s="200"/>
      <c r="Q1420" s="200"/>
      <c r="R1420" s="200"/>
      <c r="S1420" s="200"/>
      <c r="T1420" s="201"/>
      <c r="AT1420" s="202" t="s">
        <v>146</v>
      </c>
      <c r="AU1420" s="202" t="s">
        <v>92</v>
      </c>
      <c r="AV1420" s="13" t="s">
        <v>92</v>
      </c>
      <c r="AW1420" s="13" t="s">
        <v>42</v>
      </c>
      <c r="AX1420" s="13" t="s">
        <v>82</v>
      </c>
      <c r="AY1420" s="202" t="s">
        <v>135</v>
      </c>
    </row>
    <row r="1421" spans="2:51" s="13" customFormat="1" ht="11.25">
      <c r="B1421" s="191"/>
      <c r="C1421" s="192"/>
      <c r="D1421" s="193" t="s">
        <v>146</v>
      </c>
      <c r="E1421" s="194" t="s">
        <v>44</v>
      </c>
      <c r="F1421" s="195" t="s">
        <v>1737</v>
      </c>
      <c r="G1421" s="192"/>
      <c r="H1421" s="196">
        <v>83.147999999999996</v>
      </c>
      <c r="I1421" s="197"/>
      <c r="J1421" s="192"/>
      <c r="K1421" s="192"/>
      <c r="L1421" s="198"/>
      <c r="M1421" s="199"/>
      <c r="N1421" s="200"/>
      <c r="O1421" s="200"/>
      <c r="P1421" s="200"/>
      <c r="Q1421" s="200"/>
      <c r="R1421" s="200"/>
      <c r="S1421" s="200"/>
      <c r="T1421" s="201"/>
      <c r="AT1421" s="202" t="s">
        <v>146</v>
      </c>
      <c r="AU1421" s="202" t="s">
        <v>92</v>
      </c>
      <c r="AV1421" s="13" t="s">
        <v>92</v>
      </c>
      <c r="AW1421" s="13" t="s">
        <v>42</v>
      </c>
      <c r="AX1421" s="13" t="s">
        <v>82</v>
      </c>
      <c r="AY1421" s="202" t="s">
        <v>135</v>
      </c>
    </row>
    <row r="1422" spans="2:51" s="13" customFormat="1" ht="11.25">
      <c r="B1422" s="191"/>
      <c r="C1422" s="192"/>
      <c r="D1422" s="193" t="s">
        <v>146</v>
      </c>
      <c r="E1422" s="194" t="s">
        <v>44</v>
      </c>
      <c r="F1422" s="195" t="s">
        <v>1738</v>
      </c>
      <c r="G1422" s="192"/>
      <c r="H1422" s="196">
        <v>83.147999999999996</v>
      </c>
      <c r="I1422" s="197"/>
      <c r="J1422" s="192"/>
      <c r="K1422" s="192"/>
      <c r="L1422" s="198"/>
      <c r="M1422" s="199"/>
      <c r="N1422" s="200"/>
      <c r="O1422" s="200"/>
      <c r="P1422" s="200"/>
      <c r="Q1422" s="200"/>
      <c r="R1422" s="200"/>
      <c r="S1422" s="200"/>
      <c r="T1422" s="201"/>
      <c r="AT1422" s="202" t="s">
        <v>146</v>
      </c>
      <c r="AU1422" s="202" t="s">
        <v>92</v>
      </c>
      <c r="AV1422" s="13" t="s">
        <v>92</v>
      </c>
      <c r="AW1422" s="13" t="s">
        <v>42</v>
      </c>
      <c r="AX1422" s="13" t="s">
        <v>82</v>
      </c>
      <c r="AY1422" s="202" t="s">
        <v>135</v>
      </c>
    </row>
    <row r="1423" spans="2:51" s="13" customFormat="1" ht="11.25">
      <c r="B1423" s="191"/>
      <c r="C1423" s="192"/>
      <c r="D1423" s="193" t="s">
        <v>146</v>
      </c>
      <c r="E1423" s="194" t="s">
        <v>44</v>
      </c>
      <c r="F1423" s="195" t="s">
        <v>1739</v>
      </c>
      <c r="G1423" s="192"/>
      <c r="H1423" s="196">
        <v>83.147999999999996</v>
      </c>
      <c r="I1423" s="197"/>
      <c r="J1423" s="192"/>
      <c r="K1423" s="192"/>
      <c r="L1423" s="198"/>
      <c r="M1423" s="199"/>
      <c r="N1423" s="200"/>
      <c r="O1423" s="200"/>
      <c r="P1423" s="200"/>
      <c r="Q1423" s="200"/>
      <c r="R1423" s="200"/>
      <c r="S1423" s="200"/>
      <c r="T1423" s="201"/>
      <c r="AT1423" s="202" t="s">
        <v>146</v>
      </c>
      <c r="AU1423" s="202" t="s">
        <v>92</v>
      </c>
      <c r="AV1423" s="13" t="s">
        <v>92</v>
      </c>
      <c r="AW1423" s="13" t="s">
        <v>42</v>
      </c>
      <c r="AX1423" s="13" t="s">
        <v>82</v>
      </c>
      <c r="AY1423" s="202" t="s">
        <v>135</v>
      </c>
    </row>
    <row r="1424" spans="2:51" s="13" customFormat="1" ht="11.25">
      <c r="B1424" s="191"/>
      <c r="C1424" s="192"/>
      <c r="D1424" s="193" t="s">
        <v>146</v>
      </c>
      <c r="E1424" s="194" t="s">
        <v>44</v>
      </c>
      <c r="F1424" s="195" t="s">
        <v>1740</v>
      </c>
      <c r="G1424" s="192"/>
      <c r="H1424" s="196">
        <v>83.147999999999996</v>
      </c>
      <c r="I1424" s="197"/>
      <c r="J1424" s="192"/>
      <c r="K1424" s="192"/>
      <c r="L1424" s="198"/>
      <c r="M1424" s="199"/>
      <c r="N1424" s="200"/>
      <c r="O1424" s="200"/>
      <c r="P1424" s="200"/>
      <c r="Q1424" s="200"/>
      <c r="R1424" s="200"/>
      <c r="S1424" s="200"/>
      <c r="T1424" s="201"/>
      <c r="AT1424" s="202" t="s">
        <v>146</v>
      </c>
      <c r="AU1424" s="202" t="s">
        <v>92</v>
      </c>
      <c r="AV1424" s="13" t="s">
        <v>92</v>
      </c>
      <c r="AW1424" s="13" t="s">
        <v>42</v>
      </c>
      <c r="AX1424" s="13" t="s">
        <v>82</v>
      </c>
      <c r="AY1424" s="202" t="s">
        <v>135</v>
      </c>
    </row>
    <row r="1425" spans="2:51" s="13" customFormat="1" ht="11.25">
      <c r="B1425" s="191"/>
      <c r="C1425" s="192"/>
      <c r="D1425" s="193" t="s">
        <v>146</v>
      </c>
      <c r="E1425" s="194" t="s">
        <v>44</v>
      </c>
      <c r="F1425" s="195" t="s">
        <v>1741</v>
      </c>
      <c r="G1425" s="192"/>
      <c r="H1425" s="196">
        <v>83.147999999999996</v>
      </c>
      <c r="I1425" s="197"/>
      <c r="J1425" s="192"/>
      <c r="K1425" s="192"/>
      <c r="L1425" s="198"/>
      <c r="M1425" s="199"/>
      <c r="N1425" s="200"/>
      <c r="O1425" s="200"/>
      <c r="P1425" s="200"/>
      <c r="Q1425" s="200"/>
      <c r="R1425" s="200"/>
      <c r="S1425" s="200"/>
      <c r="T1425" s="201"/>
      <c r="AT1425" s="202" t="s">
        <v>146</v>
      </c>
      <c r="AU1425" s="202" t="s">
        <v>92</v>
      </c>
      <c r="AV1425" s="13" t="s">
        <v>92</v>
      </c>
      <c r="AW1425" s="13" t="s">
        <v>42</v>
      </c>
      <c r="AX1425" s="13" t="s">
        <v>82</v>
      </c>
      <c r="AY1425" s="202" t="s">
        <v>135</v>
      </c>
    </row>
    <row r="1426" spans="2:51" s="13" customFormat="1" ht="11.25">
      <c r="B1426" s="191"/>
      <c r="C1426" s="192"/>
      <c r="D1426" s="193" t="s">
        <v>146</v>
      </c>
      <c r="E1426" s="194" t="s">
        <v>44</v>
      </c>
      <c r="F1426" s="195" t="s">
        <v>1742</v>
      </c>
      <c r="G1426" s="192"/>
      <c r="H1426" s="196">
        <v>83.147999999999996</v>
      </c>
      <c r="I1426" s="197"/>
      <c r="J1426" s="192"/>
      <c r="K1426" s="192"/>
      <c r="L1426" s="198"/>
      <c r="M1426" s="199"/>
      <c r="N1426" s="200"/>
      <c r="O1426" s="200"/>
      <c r="P1426" s="200"/>
      <c r="Q1426" s="200"/>
      <c r="R1426" s="200"/>
      <c r="S1426" s="200"/>
      <c r="T1426" s="201"/>
      <c r="AT1426" s="202" t="s">
        <v>146</v>
      </c>
      <c r="AU1426" s="202" t="s">
        <v>92</v>
      </c>
      <c r="AV1426" s="13" t="s">
        <v>92</v>
      </c>
      <c r="AW1426" s="13" t="s">
        <v>42</v>
      </c>
      <c r="AX1426" s="13" t="s">
        <v>82</v>
      </c>
      <c r="AY1426" s="202" t="s">
        <v>135</v>
      </c>
    </row>
    <row r="1427" spans="2:51" s="13" customFormat="1" ht="11.25">
      <c r="B1427" s="191"/>
      <c r="C1427" s="192"/>
      <c r="D1427" s="193" t="s">
        <v>146</v>
      </c>
      <c r="E1427" s="194" t="s">
        <v>44</v>
      </c>
      <c r="F1427" s="195" t="s">
        <v>1743</v>
      </c>
      <c r="G1427" s="192"/>
      <c r="H1427" s="196">
        <v>29.69</v>
      </c>
      <c r="I1427" s="197"/>
      <c r="J1427" s="192"/>
      <c r="K1427" s="192"/>
      <c r="L1427" s="198"/>
      <c r="M1427" s="199"/>
      <c r="N1427" s="200"/>
      <c r="O1427" s="200"/>
      <c r="P1427" s="200"/>
      <c r="Q1427" s="200"/>
      <c r="R1427" s="200"/>
      <c r="S1427" s="200"/>
      <c r="T1427" s="201"/>
      <c r="AT1427" s="202" t="s">
        <v>146</v>
      </c>
      <c r="AU1427" s="202" t="s">
        <v>92</v>
      </c>
      <c r="AV1427" s="13" t="s">
        <v>92</v>
      </c>
      <c r="AW1427" s="13" t="s">
        <v>42</v>
      </c>
      <c r="AX1427" s="13" t="s">
        <v>82</v>
      </c>
      <c r="AY1427" s="202" t="s">
        <v>135</v>
      </c>
    </row>
    <row r="1428" spans="2:51" s="13" customFormat="1" ht="11.25">
      <c r="B1428" s="191"/>
      <c r="C1428" s="192"/>
      <c r="D1428" s="193" t="s">
        <v>146</v>
      </c>
      <c r="E1428" s="194" t="s">
        <v>44</v>
      </c>
      <c r="F1428" s="195" t="s">
        <v>1722</v>
      </c>
      <c r="G1428" s="192"/>
      <c r="H1428" s="196">
        <v>72.790999999999997</v>
      </c>
      <c r="I1428" s="197"/>
      <c r="J1428" s="192"/>
      <c r="K1428" s="192"/>
      <c r="L1428" s="198"/>
      <c r="M1428" s="199"/>
      <c r="N1428" s="200"/>
      <c r="O1428" s="200"/>
      <c r="P1428" s="200"/>
      <c r="Q1428" s="200"/>
      <c r="R1428" s="200"/>
      <c r="S1428" s="200"/>
      <c r="T1428" s="201"/>
      <c r="AT1428" s="202" t="s">
        <v>146</v>
      </c>
      <c r="AU1428" s="202" t="s">
        <v>92</v>
      </c>
      <c r="AV1428" s="13" t="s">
        <v>92</v>
      </c>
      <c r="AW1428" s="13" t="s">
        <v>42</v>
      </c>
      <c r="AX1428" s="13" t="s">
        <v>82</v>
      </c>
      <c r="AY1428" s="202" t="s">
        <v>135</v>
      </c>
    </row>
    <row r="1429" spans="2:51" s="13" customFormat="1" ht="11.25">
      <c r="B1429" s="191"/>
      <c r="C1429" s="192"/>
      <c r="D1429" s="193" t="s">
        <v>146</v>
      </c>
      <c r="E1429" s="194" t="s">
        <v>44</v>
      </c>
      <c r="F1429" s="195" t="s">
        <v>1723</v>
      </c>
      <c r="G1429" s="192"/>
      <c r="H1429" s="196">
        <v>-7.92</v>
      </c>
      <c r="I1429" s="197"/>
      <c r="J1429" s="192"/>
      <c r="K1429" s="192"/>
      <c r="L1429" s="198"/>
      <c r="M1429" s="199"/>
      <c r="N1429" s="200"/>
      <c r="O1429" s="200"/>
      <c r="P1429" s="200"/>
      <c r="Q1429" s="200"/>
      <c r="R1429" s="200"/>
      <c r="S1429" s="200"/>
      <c r="T1429" s="201"/>
      <c r="AT1429" s="202" t="s">
        <v>146</v>
      </c>
      <c r="AU1429" s="202" t="s">
        <v>92</v>
      </c>
      <c r="AV1429" s="13" t="s">
        <v>92</v>
      </c>
      <c r="AW1429" s="13" t="s">
        <v>42</v>
      </c>
      <c r="AX1429" s="13" t="s">
        <v>82</v>
      </c>
      <c r="AY1429" s="202" t="s">
        <v>135</v>
      </c>
    </row>
    <row r="1430" spans="2:51" s="13" customFormat="1" ht="11.25">
      <c r="B1430" s="191"/>
      <c r="C1430" s="192"/>
      <c r="D1430" s="193" t="s">
        <v>146</v>
      </c>
      <c r="E1430" s="194" t="s">
        <v>44</v>
      </c>
      <c r="F1430" s="195" t="s">
        <v>978</v>
      </c>
      <c r="G1430" s="192"/>
      <c r="H1430" s="196">
        <v>15.33</v>
      </c>
      <c r="I1430" s="197"/>
      <c r="J1430" s="192"/>
      <c r="K1430" s="192"/>
      <c r="L1430" s="198"/>
      <c r="M1430" s="199"/>
      <c r="N1430" s="200"/>
      <c r="O1430" s="200"/>
      <c r="P1430" s="200"/>
      <c r="Q1430" s="200"/>
      <c r="R1430" s="200"/>
      <c r="S1430" s="200"/>
      <c r="T1430" s="201"/>
      <c r="AT1430" s="202" t="s">
        <v>146</v>
      </c>
      <c r="AU1430" s="202" t="s">
        <v>92</v>
      </c>
      <c r="AV1430" s="13" t="s">
        <v>92</v>
      </c>
      <c r="AW1430" s="13" t="s">
        <v>42</v>
      </c>
      <c r="AX1430" s="13" t="s">
        <v>82</v>
      </c>
      <c r="AY1430" s="202" t="s">
        <v>135</v>
      </c>
    </row>
    <row r="1431" spans="2:51" s="13" customFormat="1" ht="11.25">
      <c r="B1431" s="191"/>
      <c r="C1431" s="192"/>
      <c r="D1431" s="193" t="s">
        <v>146</v>
      </c>
      <c r="E1431" s="194" t="s">
        <v>44</v>
      </c>
      <c r="F1431" s="195" t="s">
        <v>1705</v>
      </c>
      <c r="G1431" s="192"/>
      <c r="H1431" s="196">
        <v>0</v>
      </c>
      <c r="I1431" s="197"/>
      <c r="J1431" s="192"/>
      <c r="K1431" s="192"/>
      <c r="L1431" s="198"/>
      <c r="M1431" s="199"/>
      <c r="N1431" s="200"/>
      <c r="O1431" s="200"/>
      <c r="P1431" s="200"/>
      <c r="Q1431" s="200"/>
      <c r="R1431" s="200"/>
      <c r="S1431" s="200"/>
      <c r="T1431" s="201"/>
      <c r="AT1431" s="202" t="s">
        <v>146</v>
      </c>
      <c r="AU1431" s="202" t="s">
        <v>92</v>
      </c>
      <c r="AV1431" s="13" t="s">
        <v>92</v>
      </c>
      <c r="AW1431" s="13" t="s">
        <v>42</v>
      </c>
      <c r="AX1431" s="13" t="s">
        <v>82</v>
      </c>
      <c r="AY1431" s="202" t="s">
        <v>135</v>
      </c>
    </row>
    <row r="1432" spans="2:51" s="13" customFormat="1" ht="11.25">
      <c r="B1432" s="191"/>
      <c r="C1432" s="192"/>
      <c r="D1432" s="193" t="s">
        <v>146</v>
      </c>
      <c r="E1432" s="194" t="s">
        <v>44</v>
      </c>
      <c r="F1432" s="195" t="s">
        <v>1744</v>
      </c>
      <c r="G1432" s="192"/>
      <c r="H1432" s="196">
        <v>2.2000000000000002</v>
      </c>
      <c r="I1432" s="197"/>
      <c r="J1432" s="192"/>
      <c r="K1432" s="192"/>
      <c r="L1432" s="198"/>
      <c r="M1432" s="199"/>
      <c r="N1432" s="200"/>
      <c r="O1432" s="200"/>
      <c r="P1432" s="200"/>
      <c r="Q1432" s="200"/>
      <c r="R1432" s="200"/>
      <c r="S1432" s="200"/>
      <c r="T1432" s="201"/>
      <c r="AT1432" s="202" t="s">
        <v>146</v>
      </c>
      <c r="AU1432" s="202" t="s">
        <v>92</v>
      </c>
      <c r="AV1432" s="13" t="s">
        <v>92</v>
      </c>
      <c r="AW1432" s="13" t="s">
        <v>42</v>
      </c>
      <c r="AX1432" s="13" t="s">
        <v>82</v>
      </c>
      <c r="AY1432" s="202" t="s">
        <v>135</v>
      </c>
    </row>
    <row r="1433" spans="2:51" s="13" customFormat="1" ht="11.25">
      <c r="B1433" s="191"/>
      <c r="C1433" s="192"/>
      <c r="D1433" s="193" t="s">
        <v>146</v>
      </c>
      <c r="E1433" s="194" t="s">
        <v>44</v>
      </c>
      <c r="F1433" s="195" t="s">
        <v>1706</v>
      </c>
      <c r="G1433" s="192"/>
      <c r="H1433" s="196">
        <v>0</v>
      </c>
      <c r="I1433" s="197"/>
      <c r="J1433" s="192"/>
      <c r="K1433" s="192"/>
      <c r="L1433" s="198"/>
      <c r="M1433" s="199"/>
      <c r="N1433" s="200"/>
      <c r="O1433" s="200"/>
      <c r="P1433" s="200"/>
      <c r="Q1433" s="200"/>
      <c r="R1433" s="200"/>
      <c r="S1433" s="200"/>
      <c r="T1433" s="201"/>
      <c r="AT1433" s="202" t="s">
        <v>146</v>
      </c>
      <c r="AU1433" s="202" t="s">
        <v>92</v>
      </c>
      <c r="AV1433" s="13" t="s">
        <v>92</v>
      </c>
      <c r="AW1433" s="13" t="s">
        <v>42</v>
      </c>
      <c r="AX1433" s="13" t="s">
        <v>82</v>
      </c>
      <c r="AY1433" s="202" t="s">
        <v>135</v>
      </c>
    </row>
    <row r="1434" spans="2:51" s="13" customFormat="1" ht="11.25">
      <c r="B1434" s="191"/>
      <c r="C1434" s="192"/>
      <c r="D1434" s="193" t="s">
        <v>146</v>
      </c>
      <c r="E1434" s="194" t="s">
        <v>44</v>
      </c>
      <c r="F1434" s="195" t="s">
        <v>1745</v>
      </c>
      <c r="G1434" s="192"/>
      <c r="H1434" s="196">
        <v>5.39</v>
      </c>
      <c r="I1434" s="197"/>
      <c r="J1434" s="192"/>
      <c r="K1434" s="192"/>
      <c r="L1434" s="198"/>
      <c r="M1434" s="199"/>
      <c r="N1434" s="200"/>
      <c r="O1434" s="200"/>
      <c r="P1434" s="200"/>
      <c r="Q1434" s="200"/>
      <c r="R1434" s="200"/>
      <c r="S1434" s="200"/>
      <c r="T1434" s="201"/>
      <c r="AT1434" s="202" t="s">
        <v>146</v>
      </c>
      <c r="AU1434" s="202" t="s">
        <v>92</v>
      </c>
      <c r="AV1434" s="13" t="s">
        <v>92</v>
      </c>
      <c r="AW1434" s="13" t="s">
        <v>42</v>
      </c>
      <c r="AX1434" s="13" t="s">
        <v>82</v>
      </c>
      <c r="AY1434" s="202" t="s">
        <v>135</v>
      </c>
    </row>
    <row r="1435" spans="2:51" s="13" customFormat="1" ht="11.25">
      <c r="B1435" s="191"/>
      <c r="C1435" s="192"/>
      <c r="D1435" s="193" t="s">
        <v>146</v>
      </c>
      <c r="E1435" s="194" t="s">
        <v>44</v>
      </c>
      <c r="F1435" s="195" t="s">
        <v>1746</v>
      </c>
      <c r="G1435" s="192"/>
      <c r="H1435" s="196">
        <v>17.440000000000001</v>
      </c>
      <c r="I1435" s="197"/>
      <c r="J1435" s="192"/>
      <c r="K1435" s="192"/>
      <c r="L1435" s="198"/>
      <c r="M1435" s="199"/>
      <c r="N1435" s="200"/>
      <c r="O1435" s="200"/>
      <c r="P1435" s="200"/>
      <c r="Q1435" s="200"/>
      <c r="R1435" s="200"/>
      <c r="S1435" s="200"/>
      <c r="T1435" s="201"/>
      <c r="AT1435" s="202" t="s">
        <v>146</v>
      </c>
      <c r="AU1435" s="202" t="s">
        <v>92</v>
      </c>
      <c r="AV1435" s="13" t="s">
        <v>92</v>
      </c>
      <c r="AW1435" s="13" t="s">
        <v>42</v>
      </c>
      <c r="AX1435" s="13" t="s">
        <v>82</v>
      </c>
      <c r="AY1435" s="202" t="s">
        <v>135</v>
      </c>
    </row>
    <row r="1436" spans="2:51" s="13" customFormat="1" ht="11.25">
      <c r="B1436" s="191"/>
      <c r="C1436" s="192"/>
      <c r="D1436" s="193" t="s">
        <v>146</v>
      </c>
      <c r="E1436" s="194" t="s">
        <v>44</v>
      </c>
      <c r="F1436" s="195" t="s">
        <v>1747</v>
      </c>
      <c r="G1436" s="192"/>
      <c r="H1436" s="196">
        <v>9.25</v>
      </c>
      <c r="I1436" s="197"/>
      <c r="J1436" s="192"/>
      <c r="K1436" s="192"/>
      <c r="L1436" s="198"/>
      <c r="M1436" s="199"/>
      <c r="N1436" s="200"/>
      <c r="O1436" s="200"/>
      <c r="P1436" s="200"/>
      <c r="Q1436" s="200"/>
      <c r="R1436" s="200"/>
      <c r="S1436" s="200"/>
      <c r="T1436" s="201"/>
      <c r="AT1436" s="202" t="s">
        <v>146</v>
      </c>
      <c r="AU1436" s="202" t="s">
        <v>92</v>
      </c>
      <c r="AV1436" s="13" t="s">
        <v>92</v>
      </c>
      <c r="AW1436" s="13" t="s">
        <v>42</v>
      </c>
      <c r="AX1436" s="13" t="s">
        <v>82</v>
      </c>
      <c r="AY1436" s="202" t="s">
        <v>135</v>
      </c>
    </row>
    <row r="1437" spans="2:51" s="13" customFormat="1" ht="11.25">
      <c r="B1437" s="191"/>
      <c r="C1437" s="192"/>
      <c r="D1437" s="193" t="s">
        <v>146</v>
      </c>
      <c r="E1437" s="194" t="s">
        <v>44</v>
      </c>
      <c r="F1437" s="195" t="s">
        <v>1748</v>
      </c>
      <c r="G1437" s="192"/>
      <c r="H1437" s="196">
        <v>1.7</v>
      </c>
      <c r="I1437" s="197"/>
      <c r="J1437" s="192"/>
      <c r="K1437" s="192"/>
      <c r="L1437" s="198"/>
      <c r="M1437" s="199"/>
      <c r="N1437" s="200"/>
      <c r="O1437" s="200"/>
      <c r="P1437" s="200"/>
      <c r="Q1437" s="200"/>
      <c r="R1437" s="200"/>
      <c r="S1437" s="200"/>
      <c r="T1437" s="201"/>
      <c r="AT1437" s="202" t="s">
        <v>146</v>
      </c>
      <c r="AU1437" s="202" t="s">
        <v>92</v>
      </c>
      <c r="AV1437" s="13" t="s">
        <v>92</v>
      </c>
      <c r="AW1437" s="13" t="s">
        <v>42</v>
      </c>
      <c r="AX1437" s="13" t="s">
        <v>82</v>
      </c>
      <c r="AY1437" s="202" t="s">
        <v>135</v>
      </c>
    </row>
    <row r="1438" spans="2:51" s="13" customFormat="1" ht="11.25">
      <c r="B1438" s="191"/>
      <c r="C1438" s="192"/>
      <c r="D1438" s="193" t="s">
        <v>146</v>
      </c>
      <c r="E1438" s="194" t="s">
        <v>44</v>
      </c>
      <c r="F1438" s="195" t="s">
        <v>1749</v>
      </c>
      <c r="G1438" s="192"/>
      <c r="H1438" s="196">
        <v>5.64</v>
      </c>
      <c r="I1438" s="197"/>
      <c r="J1438" s="192"/>
      <c r="K1438" s="192"/>
      <c r="L1438" s="198"/>
      <c r="M1438" s="199"/>
      <c r="N1438" s="200"/>
      <c r="O1438" s="200"/>
      <c r="P1438" s="200"/>
      <c r="Q1438" s="200"/>
      <c r="R1438" s="200"/>
      <c r="S1438" s="200"/>
      <c r="T1438" s="201"/>
      <c r="AT1438" s="202" t="s">
        <v>146</v>
      </c>
      <c r="AU1438" s="202" t="s">
        <v>92</v>
      </c>
      <c r="AV1438" s="13" t="s">
        <v>92</v>
      </c>
      <c r="AW1438" s="13" t="s">
        <v>42</v>
      </c>
      <c r="AX1438" s="13" t="s">
        <v>82</v>
      </c>
      <c r="AY1438" s="202" t="s">
        <v>135</v>
      </c>
    </row>
    <row r="1439" spans="2:51" s="13" customFormat="1" ht="11.25">
      <c r="B1439" s="191"/>
      <c r="C1439" s="192"/>
      <c r="D1439" s="193" t="s">
        <v>146</v>
      </c>
      <c r="E1439" s="194" t="s">
        <v>44</v>
      </c>
      <c r="F1439" s="195" t="s">
        <v>1750</v>
      </c>
      <c r="G1439" s="192"/>
      <c r="H1439" s="196">
        <v>5.64</v>
      </c>
      <c r="I1439" s="197"/>
      <c r="J1439" s="192"/>
      <c r="K1439" s="192"/>
      <c r="L1439" s="198"/>
      <c r="M1439" s="199"/>
      <c r="N1439" s="200"/>
      <c r="O1439" s="200"/>
      <c r="P1439" s="200"/>
      <c r="Q1439" s="200"/>
      <c r="R1439" s="200"/>
      <c r="S1439" s="200"/>
      <c r="T1439" s="201"/>
      <c r="AT1439" s="202" t="s">
        <v>146</v>
      </c>
      <c r="AU1439" s="202" t="s">
        <v>92</v>
      </c>
      <c r="AV1439" s="13" t="s">
        <v>92</v>
      </c>
      <c r="AW1439" s="13" t="s">
        <v>42</v>
      </c>
      <c r="AX1439" s="13" t="s">
        <v>82</v>
      </c>
      <c r="AY1439" s="202" t="s">
        <v>135</v>
      </c>
    </row>
    <row r="1440" spans="2:51" s="13" customFormat="1" ht="11.25">
      <c r="B1440" s="191"/>
      <c r="C1440" s="192"/>
      <c r="D1440" s="193" t="s">
        <v>146</v>
      </c>
      <c r="E1440" s="194" t="s">
        <v>44</v>
      </c>
      <c r="F1440" s="195" t="s">
        <v>1751</v>
      </c>
      <c r="G1440" s="192"/>
      <c r="H1440" s="196">
        <v>9.4</v>
      </c>
      <c r="I1440" s="197"/>
      <c r="J1440" s="192"/>
      <c r="K1440" s="192"/>
      <c r="L1440" s="198"/>
      <c r="M1440" s="199"/>
      <c r="N1440" s="200"/>
      <c r="O1440" s="200"/>
      <c r="P1440" s="200"/>
      <c r="Q1440" s="200"/>
      <c r="R1440" s="200"/>
      <c r="S1440" s="200"/>
      <c r="T1440" s="201"/>
      <c r="AT1440" s="202" t="s">
        <v>146</v>
      </c>
      <c r="AU1440" s="202" t="s">
        <v>92</v>
      </c>
      <c r="AV1440" s="13" t="s">
        <v>92</v>
      </c>
      <c r="AW1440" s="13" t="s">
        <v>42</v>
      </c>
      <c r="AX1440" s="13" t="s">
        <v>82</v>
      </c>
      <c r="AY1440" s="202" t="s">
        <v>135</v>
      </c>
    </row>
    <row r="1441" spans="1:65" s="13" customFormat="1" ht="11.25">
      <c r="B1441" s="191"/>
      <c r="C1441" s="192"/>
      <c r="D1441" s="193" t="s">
        <v>146</v>
      </c>
      <c r="E1441" s="194" t="s">
        <v>44</v>
      </c>
      <c r="F1441" s="195" t="s">
        <v>1752</v>
      </c>
      <c r="G1441" s="192"/>
      <c r="H1441" s="196">
        <v>5.7</v>
      </c>
      <c r="I1441" s="197"/>
      <c r="J1441" s="192"/>
      <c r="K1441" s="192"/>
      <c r="L1441" s="198"/>
      <c r="M1441" s="199"/>
      <c r="N1441" s="200"/>
      <c r="O1441" s="200"/>
      <c r="P1441" s="200"/>
      <c r="Q1441" s="200"/>
      <c r="R1441" s="200"/>
      <c r="S1441" s="200"/>
      <c r="T1441" s="201"/>
      <c r="AT1441" s="202" t="s">
        <v>146</v>
      </c>
      <c r="AU1441" s="202" t="s">
        <v>92</v>
      </c>
      <c r="AV1441" s="13" t="s">
        <v>92</v>
      </c>
      <c r="AW1441" s="13" t="s">
        <v>42</v>
      </c>
      <c r="AX1441" s="13" t="s">
        <v>82</v>
      </c>
      <c r="AY1441" s="202" t="s">
        <v>135</v>
      </c>
    </row>
    <row r="1442" spans="1:65" s="13" customFormat="1" ht="11.25">
      <c r="B1442" s="191"/>
      <c r="C1442" s="192"/>
      <c r="D1442" s="193" t="s">
        <v>146</v>
      </c>
      <c r="E1442" s="194" t="s">
        <v>44</v>
      </c>
      <c r="F1442" s="195" t="s">
        <v>1753</v>
      </c>
      <c r="G1442" s="192"/>
      <c r="H1442" s="196">
        <v>9.51</v>
      </c>
      <c r="I1442" s="197"/>
      <c r="J1442" s="192"/>
      <c r="K1442" s="192"/>
      <c r="L1442" s="198"/>
      <c r="M1442" s="199"/>
      <c r="N1442" s="200"/>
      <c r="O1442" s="200"/>
      <c r="P1442" s="200"/>
      <c r="Q1442" s="200"/>
      <c r="R1442" s="200"/>
      <c r="S1442" s="200"/>
      <c r="T1442" s="201"/>
      <c r="AT1442" s="202" t="s">
        <v>146</v>
      </c>
      <c r="AU1442" s="202" t="s">
        <v>92</v>
      </c>
      <c r="AV1442" s="13" t="s">
        <v>92</v>
      </c>
      <c r="AW1442" s="13" t="s">
        <v>42</v>
      </c>
      <c r="AX1442" s="13" t="s">
        <v>82</v>
      </c>
      <c r="AY1442" s="202" t="s">
        <v>135</v>
      </c>
    </row>
    <row r="1443" spans="1:65" s="13" customFormat="1" ht="11.25">
      <c r="B1443" s="191"/>
      <c r="C1443" s="192"/>
      <c r="D1443" s="193" t="s">
        <v>146</v>
      </c>
      <c r="E1443" s="194" t="s">
        <v>44</v>
      </c>
      <c r="F1443" s="195" t="s">
        <v>1754</v>
      </c>
      <c r="G1443" s="192"/>
      <c r="H1443" s="196">
        <v>9.68</v>
      </c>
      <c r="I1443" s="197"/>
      <c r="J1443" s="192"/>
      <c r="K1443" s="192"/>
      <c r="L1443" s="198"/>
      <c r="M1443" s="199"/>
      <c r="N1443" s="200"/>
      <c r="O1443" s="200"/>
      <c r="P1443" s="200"/>
      <c r="Q1443" s="200"/>
      <c r="R1443" s="200"/>
      <c r="S1443" s="200"/>
      <c r="T1443" s="201"/>
      <c r="AT1443" s="202" t="s">
        <v>146</v>
      </c>
      <c r="AU1443" s="202" t="s">
        <v>92</v>
      </c>
      <c r="AV1443" s="13" t="s">
        <v>92</v>
      </c>
      <c r="AW1443" s="13" t="s">
        <v>42</v>
      </c>
      <c r="AX1443" s="13" t="s">
        <v>82</v>
      </c>
      <c r="AY1443" s="202" t="s">
        <v>135</v>
      </c>
    </row>
    <row r="1444" spans="1:65" s="13" customFormat="1" ht="11.25">
      <c r="B1444" s="191"/>
      <c r="C1444" s="192"/>
      <c r="D1444" s="193" t="s">
        <v>146</v>
      </c>
      <c r="E1444" s="194" t="s">
        <v>44</v>
      </c>
      <c r="F1444" s="195" t="s">
        <v>1755</v>
      </c>
      <c r="G1444" s="192"/>
      <c r="H1444" s="196">
        <v>12.24</v>
      </c>
      <c r="I1444" s="197"/>
      <c r="J1444" s="192"/>
      <c r="K1444" s="192"/>
      <c r="L1444" s="198"/>
      <c r="M1444" s="199"/>
      <c r="N1444" s="200"/>
      <c r="O1444" s="200"/>
      <c r="P1444" s="200"/>
      <c r="Q1444" s="200"/>
      <c r="R1444" s="200"/>
      <c r="S1444" s="200"/>
      <c r="T1444" s="201"/>
      <c r="AT1444" s="202" t="s">
        <v>146</v>
      </c>
      <c r="AU1444" s="202" t="s">
        <v>92</v>
      </c>
      <c r="AV1444" s="13" t="s">
        <v>92</v>
      </c>
      <c r="AW1444" s="13" t="s">
        <v>42</v>
      </c>
      <c r="AX1444" s="13" t="s">
        <v>82</v>
      </c>
      <c r="AY1444" s="202" t="s">
        <v>135</v>
      </c>
    </row>
    <row r="1445" spans="1:65" s="13" customFormat="1" ht="11.25">
      <c r="B1445" s="191"/>
      <c r="C1445" s="192"/>
      <c r="D1445" s="193" t="s">
        <v>146</v>
      </c>
      <c r="E1445" s="194" t="s">
        <v>44</v>
      </c>
      <c r="F1445" s="195" t="s">
        <v>1756</v>
      </c>
      <c r="G1445" s="192"/>
      <c r="H1445" s="196">
        <v>22.58</v>
      </c>
      <c r="I1445" s="197"/>
      <c r="J1445" s="192"/>
      <c r="K1445" s="192"/>
      <c r="L1445" s="198"/>
      <c r="M1445" s="199"/>
      <c r="N1445" s="200"/>
      <c r="O1445" s="200"/>
      <c r="P1445" s="200"/>
      <c r="Q1445" s="200"/>
      <c r="R1445" s="200"/>
      <c r="S1445" s="200"/>
      <c r="T1445" s="201"/>
      <c r="AT1445" s="202" t="s">
        <v>146</v>
      </c>
      <c r="AU1445" s="202" t="s">
        <v>92</v>
      </c>
      <c r="AV1445" s="13" t="s">
        <v>92</v>
      </c>
      <c r="AW1445" s="13" t="s">
        <v>42</v>
      </c>
      <c r="AX1445" s="13" t="s">
        <v>82</v>
      </c>
      <c r="AY1445" s="202" t="s">
        <v>135</v>
      </c>
    </row>
    <row r="1446" spans="1:65" s="13" customFormat="1" ht="11.25">
      <c r="B1446" s="191"/>
      <c r="C1446" s="192"/>
      <c r="D1446" s="193" t="s">
        <v>146</v>
      </c>
      <c r="E1446" s="194" t="s">
        <v>44</v>
      </c>
      <c r="F1446" s="195" t="s">
        <v>299</v>
      </c>
      <c r="G1446" s="192"/>
      <c r="H1446" s="196">
        <v>64.504999999999995</v>
      </c>
      <c r="I1446" s="197"/>
      <c r="J1446" s="192"/>
      <c r="K1446" s="192"/>
      <c r="L1446" s="198"/>
      <c r="M1446" s="199"/>
      <c r="N1446" s="200"/>
      <c r="O1446" s="200"/>
      <c r="P1446" s="200"/>
      <c r="Q1446" s="200"/>
      <c r="R1446" s="200"/>
      <c r="S1446" s="200"/>
      <c r="T1446" s="201"/>
      <c r="AT1446" s="202" t="s">
        <v>146</v>
      </c>
      <c r="AU1446" s="202" t="s">
        <v>92</v>
      </c>
      <c r="AV1446" s="13" t="s">
        <v>92</v>
      </c>
      <c r="AW1446" s="13" t="s">
        <v>42</v>
      </c>
      <c r="AX1446" s="13" t="s">
        <v>82</v>
      </c>
      <c r="AY1446" s="202" t="s">
        <v>135</v>
      </c>
    </row>
    <row r="1447" spans="1:65" s="13" customFormat="1" ht="11.25">
      <c r="B1447" s="191"/>
      <c r="C1447" s="192"/>
      <c r="D1447" s="193" t="s">
        <v>146</v>
      </c>
      <c r="E1447" s="194" t="s">
        <v>44</v>
      </c>
      <c r="F1447" s="195" t="s">
        <v>300</v>
      </c>
      <c r="G1447" s="192"/>
      <c r="H1447" s="196">
        <v>-5.76</v>
      </c>
      <c r="I1447" s="197"/>
      <c r="J1447" s="192"/>
      <c r="K1447" s="192"/>
      <c r="L1447" s="198"/>
      <c r="M1447" s="199"/>
      <c r="N1447" s="200"/>
      <c r="O1447" s="200"/>
      <c r="P1447" s="200"/>
      <c r="Q1447" s="200"/>
      <c r="R1447" s="200"/>
      <c r="S1447" s="200"/>
      <c r="T1447" s="201"/>
      <c r="AT1447" s="202" t="s">
        <v>146</v>
      </c>
      <c r="AU1447" s="202" t="s">
        <v>92</v>
      </c>
      <c r="AV1447" s="13" t="s">
        <v>92</v>
      </c>
      <c r="AW1447" s="13" t="s">
        <v>42</v>
      </c>
      <c r="AX1447" s="13" t="s">
        <v>82</v>
      </c>
      <c r="AY1447" s="202" t="s">
        <v>135</v>
      </c>
    </row>
    <row r="1448" spans="1:65" s="13" customFormat="1" ht="11.25">
      <c r="B1448" s="191"/>
      <c r="C1448" s="192"/>
      <c r="D1448" s="193" t="s">
        <v>146</v>
      </c>
      <c r="E1448" s="194" t="s">
        <v>44</v>
      </c>
      <c r="F1448" s="195" t="s">
        <v>1757</v>
      </c>
      <c r="G1448" s="192"/>
      <c r="H1448" s="196">
        <v>84.605000000000004</v>
      </c>
      <c r="I1448" s="197"/>
      <c r="J1448" s="192"/>
      <c r="K1448" s="192"/>
      <c r="L1448" s="198"/>
      <c r="M1448" s="199"/>
      <c r="N1448" s="200"/>
      <c r="O1448" s="200"/>
      <c r="P1448" s="200"/>
      <c r="Q1448" s="200"/>
      <c r="R1448" s="200"/>
      <c r="S1448" s="200"/>
      <c r="T1448" s="201"/>
      <c r="AT1448" s="202" t="s">
        <v>146</v>
      </c>
      <c r="AU1448" s="202" t="s">
        <v>92</v>
      </c>
      <c r="AV1448" s="13" t="s">
        <v>92</v>
      </c>
      <c r="AW1448" s="13" t="s">
        <v>42</v>
      </c>
      <c r="AX1448" s="13" t="s">
        <v>82</v>
      </c>
      <c r="AY1448" s="202" t="s">
        <v>135</v>
      </c>
    </row>
    <row r="1449" spans="1:65" s="13" customFormat="1" ht="11.25">
      <c r="B1449" s="191"/>
      <c r="C1449" s="192"/>
      <c r="D1449" s="193" t="s">
        <v>146</v>
      </c>
      <c r="E1449" s="194" t="s">
        <v>44</v>
      </c>
      <c r="F1449" s="195" t="s">
        <v>1758</v>
      </c>
      <c r="G1449" s="192"/>
      <c r="H1449" s="196">
        <v>47.58</v>
      </c>
      <c r="I1449" s="197"/>
      <c r="J1449" s="192"/>
      <c r="K1449" s="192"/>
      <c r="L1449" s="198"/>
      <c r="M1449" s="199"/>
      <c r="N1449" s="200"/>
      <c r="O1449" s="200"/>
      <c r="P1449" s="200"/>
      <c r="Q1449" s="200"/>
      <c r="R1449" s="200"/>
      <c r="S1449" s="200"/>
      <c r="T1449" s="201"/>
      <c r="AT1449" s="202" t="s">
        <v>146</v>
      </c>
      <c r="AU1449" s="202" t="s">
        <v>92</v>
      </c>
      <c r="AV1449" s="13" t="s">
        <v>92</v>
      </c>
      <c r="AW1449" s="13" t="s">
        <v>42</v>
      </c>
      <c r="AX1449" s="13" t="s">
        <v>82</v>
      </c>
      <c r="AY1449" s="202" t="s">
        <v>135</v>
      </c>
    </row>
    <row r="1450" spans="1:65" s="13" customFormat="1" ht="11.25">
      <c r="B1450" s="191"/>
      <c r="C1450" s="192"/>
      <c r="D1450" s="193" t="s">
        <v>146</v>
      </c>
      <c r="E1450" s="194" t="s">
        <v>44</v>
      </c>
      <c r="F1450" s="195" t="s">
        <v>1759</v>
      </c>
      <c r="G1450" s="192"/>
      <c r="H1450" s="196">
        <v>-3.52</v>
      </c>
      <c r="I1450" s="197"/>
      <c r="J1450" s="192"/>
      <c r="K1450" s="192"/>
      <c r="L1450" s="198"/>
      <c r="M1450" s="199"/>
      <c r="N1450" s="200"/>
      <c r="O1450" s="200"/>
      <c r="P1450" s="200"/>
      <c r="Q1450" s="200"/>
      <c r="R1450" s="200"/>
      <c r="S1450" s="200"/>
      <c r="T1450" s="201"/>
      <c r="AT1450" s="202" t="s">
        <v>146</v>
      </c>
      <c r="AU1450" s="202" t="s">
        <v>92</v>
      </c>
      <c r="AV1450" s="13" t="s">
        <v>92</v>
      </c>
      <c r="AW1450" s="13" t="s">
        <v>42</v>
      </c>
      <c r="AX1450" s="13" t="s">
        <v>82</v>
      </c>
      <c r="AY1450" s="202" t="s">
        <v>135</v>
      </c>
    </row>
    <row r="1451" spans="1:65" s="14" customFormat="1" ht="11.25">
      <c r="B1451" s="203"/>
      <c r="C1451" s="204"/>
      <c r="D1451" s="193" t="s">
        <v>146</v>
      </c>
      <c r="E1451" s="205" t="s">
        <v>44</v>
      </c>
      <c r="F1451" s="206" t="s">
        <v>159</v>
      </c>
      <c r="G1451" s="204"/>
      <c r="H1451" s="207">
        <v>1651.4459999999999</v>
      </c>
      <c r="I1451" s="208"/>
      <c r="J1451" s="204"/>
      <c r="K1451" s="204"/>
      <c r="L1451" s="209"/>
      <c r="M1451" s="210"/>
      <c r="N1451" s="211"/>
      <c r="O1451" s="211"/>
      <c r="P1451" s="211"/>
      <c r="Q1451" s="211"/>
      <c r="R1451" s="211"/>
      <c r="S1451" s="211"/>
      <c r="T1451" s="212"/>
      <c r="AT1451" s="213" t="s">
        <v>146</v>
      </c>
      <c r="AU1451" s="213" t="s">
        <v>92</v>
      </c>
      <c r="AV1451" s="14" t="s">
        <v>142</v>
      </c>
      <c r="AW1451" s="14" t="s">
        <v>42</v>
      </c>
      <c r="AX1451" s="14" t="s">
        <v>90</v>
      </c>
      <c r="AY1451" s="213" t="s">
        <v>135</v>
      </c>
    </row>
    <row r="1452" spans="1:65" s="12" customFormat="1" ht="25.9" customHeight="1">
      <c r="B1452" s="156"/>
      <c r="C1452" s="157"/>
      <c r="D1452" s="158" t="s">
        <v>81</v>
      </c>
      <c r="E1452" s="159" t="s">
        <v>1760</v>
      </c>
      <c r="F1452" s="159" t="s">
        <v>1761</v>
      </c>
      <c r="G1452" s="157"/>
      <c r="H1452" s="157"/>
      <c r="I1452" s="160"/>
      <c r="J1452" s="161">
        <f>BK1452</f>
        <v>0</v>
      </c>
      <c r="K1452" s="157"/>
      <c r="L1452" s="162"/>
      <c r="M1452" s="163"/>
      <c r="N1452" s="164"/>
      <c r="O1452" s="164"/>
      <c r="P1452" s="165">
        <f>SUM(P1453:P1463)</f>
        <v>0</v>
      </c>
      <c r="Q1452" s="164"/>
      <c r="R1452" s="165">
        <f>SUM(R1453:R1463)</f>
        <v>0</v>
      </c>
      <c r="S1452" s="164"/>
      <c r="T1452" s="166">
        <f>SUM(T1453:T1463)</f>
        <v>0</v>
      </c>
      <c r="AR1452" s="167" t="s">
        <v>165</v>
      </c>
      <c r="AT1452" s="168" t="s">
        <v>81</v>
      </c>
      <c r="AU1452" s="168" t="s">
        <v>82</v>
      </c>
      <c r="AY1452" s="167" t="s">
        <v>135</v>
      </c>
      <c r="BK1452" s="169">
        <f>SUM(BK1453:BK1463)</f>
        <v>0</v>
      </c>
    </row>
    <row r="1453" spans="1:65" s="2" customFormat="1" ht="37.9" customHeight="1">
      <c r="A1453" s="36"/>
      <c r="B1453" s="37"/>
      <c r="C1453" s="172" t="s">
        <v>1762</v>
      </c>
      <c r="D1453" s="172" t="s">
        <v>138</v>
      </c>
      <c r="E1453" s="173" t="s">
        <v>1763</v>
      </c>
      <c r="F1453" s="174" t="s">
        <v>1764</v>
      </c>
      <c r="G1453" s="175" t="s">
        <v>413</v>
      </c>
      <c r="H1453" s="176">
        <v>1</v>
      </c>
      <c r="I1453" s="177"/>
      <c r="J1453" s="178">
        <f>ROUND(I1453*H1453,2)</f>
        <v>0</v>
      </c>
      <c r="K1453" s="179"/>
      <c r="L1453" s="41"/>
      <c r="M1453" s="180" t="s">
        <v>44</v>
      </c>
      <c r="N1453" s="181" t="s">
        <v>53</v>
      </c>
      <c r="O1453" s="66"/>
      <c r="P1453" s="182">
        <f>O1453*H1453</f>
        <v>0</v>
      </c>
      <c r="Q1453" s="182">
        <v>0</v>
      </c>
      <c r="R1453" s="182">
        <f>Q1453*H1453</f>
        <v>0</v>
      </c>
      <c r="S1453" s="182">
        <v>0</v>
      </c>
      <c r="T1453" s="183">
        <f>S1453*H1453</f>
        <v>0</v>
      </c>
      <c r="U1453" s="36"/>
      <c r="V1453" s="36"/>
      <c r="W1453" s="36"/>
      <c r="X1453" s="36"/>
      <c r="Y1453" s="36"/>
      <c r="Z1453" s="36"/>
      <c r="AA1453" s="36"/>
      <c r="AB1453" s="36"/>
      <c r="AC1453" s="36"/>
      <c r="AD1453" s="36"/>
      <c r="AE1453" s="36"/>
      <c r="AR1453" s="184" t="s">
        <v>1765</v>
      </c>
      <c r="AT1453" s="184" t="s">
        <v>138</v>
      </c>
      <c r="AU1453" s="184" t="s">
        <v>90</v>
      </c>
      <c r="AY1453" s="18" t="s">
        <v>135</v>
      </c>
      <c r="BE1453" s="185">
        <f>IF(N1453="základní",J1453,0)</f>
        <v>0</v>
      </c>
      <c r="BF1453" s="185">
        <f>IF(N1453="snížená",J1453,0)</f>
        <v>0</v>
      </c>
      <c r="BG1453" s="185">
        <f>IF(N1453="zákl. přenesená",J1453,0)</f>
        <v>0</v>
      </c>
      <c r="BH1453" s="185">
        <f>IF(N1453="sníž. přenesená",J1453,0)</f>
        <v>0</v>
      </c>
      <c r="BI1453" s="185">
        <f>IF(N1453="nulová",J1453,0)</f>
        <v>0</v>
      </c>
      <c r="BJ1453" s="18" t="s">
        <v>90</v>
      </c>
      <c r="BK1453" s="185">
        <f>ROUND(I1453*H1453,2)</f>
        <v>0</v>
      </c>
      <c r="BL1453" s="18" t="s">
        <v>1765</v>
      </c>
      <c r="BM1453" s="184" t="s">
        <v>1766</v>
      </c>
    </row>
    <row r="1454" spans="1:65" s="2" customFormat="1" ht="24.2" customHeight="1">
      <c r="A1454" s="36"/>
      <c r="B1454" s="37"/>
      <c r="C1454" s="172" t="s">
        <v>1767</v>
      </c>
      <c r="D1454" s="172" t="s">
        <v>138</v>
      </c>
      <c r="E1454" s="173" t="s">
        <v>1768</v>
      </c>
      <c r="F1454" s="174" t="s">
        <v>1769</v>
      </c>
      <c r="G1454" s="175" t="s">
        <v>413</v>
      </c>
      <c r="H1454" s="176">
        <v>1</v>
      </c>
      <c r="I1454" s="177"/>
      <c r="J1454" s="178">
        <f>ROUND(I1454*H1454,2)</f>
        <v>0</v>
      </c>
      <c r="K1454" s="179"/>
      <c r="L1454" s="41"/>
      <c r="M1454" s="180" t="s">
        <v>44</v>
      </c>
      <c r="N1454" s="181" t="s">
        <v>53</v>
      </c>
      <c r="O1454" s="66"/>
      <c r="P1454" s="182">
        <f>O1454*H1454</f>
        <v>0</v>
      </c>
      <c r="Q1454" s="182">
        <v>0</v>
      </c>
      <c r="R1454" s="182">
        <f>Q1454*H1454</f>
        <v>0</v>
      </c>
      <c r="S1454" s="182">
        <v>0</v>
      </c>
      <c r="T1454" s="183">
        <f>S1454*H1454</f>
        <v>0</v>
      </c>
      <c r="U1454" s="36"/>
      <c r="V1454" s="36"/>
      <c r="W1454" s="36"/>
      <c r="X1454" s="36"/>
      <c r="Y1454" s="36"/>
      <c r="Z1454" s="36"/>
      <c r="AA1454" s="36"/>
      <c r="AB1454" s="36"/>
      <c r="AC1454" s="36"/>
      <c r="AD1454" s="36"/>
      <c r="AE1454" s="36"/>
      <c r="AR1454" s="184" t="s">
        <v>1765</v>
      </c>
      <c r="AT1454" s="184" t="s">
        <v>138</v>
      </c>
      <c r="AU1454" s="184" t="s">
        <v>90</v>
      </c>
      <c r="AY1454" s="18" t="s">
        <v>135</v>
      </c>
      <c r="BE1454" s="185">
        <f>IF(N1454="základní",J1454,0)</f>
        <v>0</v>
      </c>
      <c r="BF1454" s="185">
        <f>IF(N1454="snížená",J1454,0)</f>
        <v>0</v>
      </c>
      <c r="BG1454" s="185">
        <f>IF(N1454="zákl. přenesená",J1454,0)</f>
        <v>0</v>
      </c>
      <c r="BH1454" s="185">
        <f>IF(N1454="sníž. přenesená",J1454,0)</f>
        <v>0</v>
      </c>
      <c r="BI1454" s="185">
        <f>IF(N1454="nulová",J1454,0)</f>
        <v>0</v>
      </c>
      <c r="BJ1454" s="18" t="s">
        <v>90</v>
      </c>
      <c r="BK1454" s="185">
        <f>ROUND(I1454*H1454,2)</f>
        <v>0</v>
      </c>
      <c r="BL1454" s="18" t="s">
        <v>1765</v>
      </c>
      <c r="BM1454" s="184" t="s">
        <v>1770</v>
      </c>
    </row>
    <row r="1455" spans="1:65" s="2" customFormat="1" ht="33" customHeight="1">
      <c r="A1455" s="36"/>
      <c r="B1455" s="37"/>
      <c r="C1455" s="172" t="s">
        <v>1771</v>
      </c>
      <c r="D1455" s="172" t="s">
        <v>138</v>
      </c>
      <c r="E1455" s="173" t="s">
        <v>1772</v>
      </c>
      <c r="F1455" s="174" t="s">
        <v>1773</v>
      </c>
      <c r="G1455" s="175" t="s">
        <v>413</v>
      </c>
      <c r="H1455" s="176">
        <v>1</v>
      </c>
      <c r="I1455" s="177"/>
      <c r="J1455" s="178">
        <f>ROUND(I1455*H1455,2)</f>
        <v>0</v>
      </c>
      <c r="K1455" s="179"/>
      <c r="L1455" s="41"/>
      <c r="M1455" s="180" t="s">
        <v>44</v>
      </c>
      <c r="N1455" s="181" t="s">
        <v>53</v>
      </c>
      <c r="O1455" s="66"/>
      <c r="P1455" s="182">
        <f>O1455*H1455</f>
        <v>0</v>
      </c>
      <c r="Q1455" s="182">
        <v>0</v>
      </c>
      <c r="R1455" s="182">
        <f>Q1455*H1455</f>
        <v>0</v>
      </c>
      <c r="S1455" s="182">
        <v>0</v>
      </c>
      <c r="T1455" s="183">
        <f>S1455*H1455</f>
        <v>0</v>
      </c>
      <c r="U1455" s="36"/>
      <c r="V1455" s="36"/>
      <c r="W1455" s="36"/>
      <c r="X1455" s="36"/>
      <c r="Y1455" s="36"/>
      <c r="Z1455" s="36"/>
      <c r="AA1455" s="36"/>
      <c r="AB1455" s="36"/>
      <c r="AC1455" s="36"/>
      <c r="AD1455" s="36"/>
      <c r="AE1455" s="36"/>
      <c r="AR1455" s="184" t="s">
        <v>1765</v>
      </c>
      <c r="AT1455" s="184" t="s">
        <v>138</v>
      </c>
      <c r="AU1455" s="184" t="s">
        <v>90</v>
      </c>
      <c r="AY1455" s="18" t="s">
        <v>135</v>
      </c>
      <c r="BE1455" s="185">
        <f>IF(N1455="základní",J1455,0)</f>
        <v>0</v>
      </c>
      <c r="BF1455" s="185">
        <f>IF(N1455="snížená",J1455,0)</f>
        <v>0</v>
      </c>
      <c r="BG1455" s="185">
        <f>IF(N1455="zákl. přenesená",J1455,0)</f>
        <v>0</v>
      </c>
      <c r="BH1455" s="185">
        <f>IF(N1455="sníž. přenesená",J1455,0)</f>
        <v>0</v>
      </c>
      <c r="BI1455" s="185">
        <f>IF(N1455="nulová",J1455,0)</f>
        <v>0</v>
      </c>
      <c r="BJ1455" s="18" t="s">
        <v>90</v>
      </c>
      <c r="BK1455" s="185">
        <f>ROUND(I1455*H1455,2)</f>
        <v>0</v>
      </c>
      <c r="BL1455" s="18" t="s">
        <v>1765</v>
      </c>
      <c r="BM1455" s="184" t="s">
        <v>1774</v>
      </c>
    </row>
    <row r="1456" spans="1:65" s="2" customFormat="1" ht="24.2" customHeight="1">
      <c r="A1456" s="36"/>
      <c r="B1456" s="37"/>
      <c r="C1456" s="172" t="s">
        <v>1775</v>
      </c>
      <c r="D1456" s="172" t="s">
        <v>138</v>
      </c>
      <c r="E1456" s="173" t="s">
        <v>1776</v>
      </c>
      <c r="F1456" s="174" t="s">
        <v>1777</v>
      </c>
      <c r="G1456" s="175" t="s">
        <v>168</v>
      </c>
      <c r="H1456" s="176">
        <v>66.5</v>
      </c>
      <c r="I1456" s="177"/>
      <c r="J1456" s="178">
        <f>ROUND(I1456*H1456,2)</f>
        <v>0</v>
      </c>
      <c r="K1456" s="179"/>
      <c r="L1456" s="41"/>
      <c r="M1456" s="180" t="s">
        <v>44</v>
      </c>
      <c r="N1456" s="181" t="s">
        <v>53</v>
      </c>
      <c r="O1456" s="66"/>
      <c r="P1456" s="182">
        <f>O1456*H1456</f>
        <v>0</v>
      </c>
      <c r="Q1456" s="182">
        <v>0</v>
      </c>
      <c r="R1456" s="182">
        <f>Q1456*H1456</f>
        <v>0</v>
      </c>
      <c r="S1456" s="182">
        <v>0</v>
      </c>
      <c r="T1456" s="183">
        <f>S1456*H1456</f>
        <v>0</v>
      </c>
      <c r="U1456" s="36"/>
      <c r="V1456" s="36"/>
      <c r="W1456" s="36"/>
      <c r="X1456" s="36"/>
      <c r="Y1456" s="36"/>
      <c r="Z1456" s="36"/>
      <c r="AA1456" s="36"/>
      <c r="AB1456" s="36"/>
      <c r="AC1456" s="36"/>
      <c r="AD1456" s="36"/>
      <c r="AE1456" s="36"/>
      <c r="AR1456" s="184" t="s">
        <v>1765</v>
      </c>
      <c r="AT1456" s="184" t="s">
        <v>138</v>
      </c>
      <c r="AU1456" s="184" t="s">
        <v>90</v>
      </c>
      <c r="AY1456" s="18" t="s">
        <v>135</v>
      </c>
      <c r="BE1456" s="185">
        <f>IF(N1456="základní",J1456,0)</f>
        <v>0</v>
      </c>
      <c r="BF1456" s="185">
        <f>IF(N1456="snížená",J1456,0)</f>
        <v>0</v>
      </c>
      <c r="BG1456" s="185">
        <f>IF(N1456="zákl. přenesená",J1456,0)</f>
        <v>0</v>
      </c>
      <c r="BH1456" s="185">
        <f>IF(N1456="sníž. přenesená",J1456,0)</f>
        <v>0</v>
      </c>
      <c r="BI1456" s="185">
        <f>IF(N1456="nulová",J1456,0)</f>
        <v>0</v>
      </c>
      <c r="BJ1456" s="18" t="s">
        <v>90</v>
      </c>
      <c r="BK1456" s="185">
        <f>ROUND(I1456*H1456,2)</f>
        <v>0</v>
      </c>
      <c r="BL1456" s="18" t="s">
        <v>1765</v>
      </c>
      <c r="BM1456" s="184" t="s">
        <v>1778</v>
      </c>
    </row>
    <row r="1457" spans="1:65" s="13" customFormat="1" ht="11.25">
      <c r="B1457" s="191"/>
      <c r="C1457" s="192"/>
      <c r="D1457" s="193" t="s">
        <v>146</v>
      </c>
      <c r="E1457" s="194" t="s">
        <v>44</v>
      </c>
      <c r="F1457" s="195" t="s">
        <v>1779</v>
      </c>
      <c r="G1457" s="192"/>
      <c r="H1457" s="196">
        <v>7.5</v>
      </c>
      <c r="I1457" s="197"/>
      <c r="J1457" s="192"/>
      <c r="K1457" s="192"/>
      <c r="L1457" s="198"/>
      <c r="M1457" s="199"/>
      <c r="N1457" s="200"/>
      <c r="O1457" s="200"/>
      <c r="P1457" s="200"/>
      <c r="Q1457" s="200"/>
      <c r="R1457" s="200"/>
      <c r="S1457" s="200"/>
      <c r="T1457" s="201"/>
      <c r="AT1457" s="202" t="s">
        <v>146</v>
      </c>
      <c r="AU1457" s="202" t="s">
        <v>90</v>
      </c>
      <c r="AV1457" s="13" t="s">
        <v>92</v>
      </c>
      <c r="AW1457" s="13" t="s">
        <v>42</v>
      </c>
      <c r="AX1457" s="13" t="s">
        <v>82</v>
      </c>
      <c r="AY1457" s="202" t="s">
        <v>135</v>
      </c>
    </row>
    <row r="1458" spans="1:65" s="13" customFormat="1" ht="11.25">
      <c r="B1458" s="191"/>
      <c r="C1458" s="192"/>
      <c r="D1458" s="193" t="s">
        <v>146</v>
      </c>
      <c r="E1458" s="194" t="s">
        <v>44</v>
      </c>
      <c r="F1458" s="195" t="s">
        <v>1780</v>
      </c>
      <c r="G1458" s="192"/>
      <c r="H1458" s="196">
        <v>9</v>
      </c>
      <c r="I1458" s="197"/>
      <c r="J1458" s="192"/>
      <c r="K1458" s="192"/>
      <c r="L1458" s="198"/>
      <c r="M1458" s="199"/>
      <c r="N1458" s="200"/>
      <c r="O1458" s="200"/>
      <c r="P1458" s="200"/>
      <c r="Q1458" s="200"/>
      <c r="R1458" s="200"/>
      <c r="S1458" s="200"/>
      <c r="T1458" s="201"/>
      <c r="AT1458" s="202" t="s">
        <v>146</v>
      </c>
      <c r="AU1458" s="202" t="s">
        <v>90</v>
      </c>
      <c r="AV1458" s="13" t="s">
        <v>92</v>
      </c>
      <c r="AW1458" s="13" t="s">
        <v>42</v>
      </c>
      <c r="AX1458" s="13" t="s">
        <v>82</v>
      </c>
      <c r="AY1458" s="202" t="s">
        <v>135</v>
      </c>
    </row>
    <row r="1459" spans="1:65" s="13" customFormat="1" ht="11.25">
      <c r="B1459" s="191"/>
      <c r="C1459" s="192"/>
      <c r="D1459" s="193" t="s">
        <v>146</v>
      </c>
      <c r="E1459" s="194" t="s">
        <v>44</v>
      </c>
      <c r="F1459" s="195" t="s">
        <v>1781</v>
      </c>
      <c r="G1459" s="192"/>
      <c r="H1459" s="196">
        <v>50</v>
      </c>
      <c r="I1459" s="197"/>
      <c r="J1459" s="192"/>
      <c r="K1459" s="192"/>
      <c r="L1459" s="198"/>
      <c r="M1459" s="199"/>
      <c r="N1459" s="200"/>
      <c r="O1459" s="200"/>
      <c r="P1459" s="200"/>
      <c r="Q1459" s="200"/>
      <c r="R1459" s="200"/>
      <c r="S1459" s="200"/>
      <c r="T1459" s="201"/>
      <c r="AT1459" s="202" t="s">
        <v>146</v>
      </c>
      <c r="AU1459" s="202" t="s">
        <v>90</v>
      </c>
      <c r="AV1459" s="13" t="s">
        <v>92</v>
      </c>
      <c r="AW1459" s="13" t="s">
        <v>42</v>
      </c>
      <c r="AX1459" s="13" t="s">
        <v>82</v>
      </c>
      <c r="AY1459" s="202" t="s">
        <v>135</v>
      </c>
    </row>
    <row r="1460" spans="1:65" s="14" customFormat="1" ht="11.25">
      <c r="B1460" s="203"/>
      <c r="C1460" s="204"/>
      <c r="D1460" s="193" t="s">
        <v>146</v>
      </c>
      <c r="E1460" s="205" t="s">
        <v>44</v>
      </c>
      <c r="F1460" s="206" t="s">
        <v>159</v>
      </c>
      <c r="G1460" s="204"/>
      <c r="H1460" s="207">
        <v>66.5</v>
      </c>
      <c r="I1460" s="208"/>
      <c r="J1460" s="204"/>
      <c r="K1460" s="204"/>
      <c r="L1460" s="209"/>
      <c r="M1460" s="210"/>
      <c r="N1460" s="211"/>
      <c r="O1460" s="211"/>
      <c r="P1460" s="211"/>
      <c r="Q1460" s="211"/>
      <c r="R1460" s="211"/>
      <c r="S1460" s="211"/>
      <c r="T1460" s="212"/>
      <c r="AT1460" s="213" t="s">
        <v>146</v>
      </c>
      <c r="AU1460" s="213" t="s">
        <v>90</v>
      </c>
      <c r="AV1460" s="14" t="s">
        <v>142</v>
      </c>
      <c r="AW1460" s="14" t="s">
        <v>42</v>
      </c>
      <c r="AX1460" s="14" t="s">
        <v>90</v>
      </c>
      <c r="AY1460" s="213" t="s">
        <v>135</v>
      </c>
    </row>
    <row r="1461" spans="1:65" s="2" customFormat="1" ht="24.2" customHeight="1">
      <c r="A1461" s="36"/>
      <c r="B1461" s="37"/>
      <c r="C1461" s="172" t="s">
        <v>1782</v>
      </c>
      <c r="D1461" s="172" t="s">
        <v>138</v>
      </c>
      <c r="E1461" s="173" t="s">
        <v>1783</v>
      </c>
      <c r="F1461" s="174" t="s">
        <v>1784</v>
      </c>
      <c r="G1461" s="175" t="s">
        <v>645</v>
      </c>
      <c r="H1461" s="176">
        <v>1</v>
      </c>
      <c r="I1461" s="177"/>
      <c r="J1461" s="178">
        <f>ROUND(I1461*H1461,2)</f>
        <v>0</v>
      </c>
      <c r="K1461" s="179"/>
      <c r="L1461" s="41"/>
      <c r="M1461" s="180" t="s">
        <v>44</v>
      </c>
      <c r="N1461" s="181" t="s">
        <v>53</v>
      </c>
      <c r="O1461" s="66"/>
      <c r="P1461" s="182">
        <f>O1461*H1461</f>
        <v>0</v>
      </c>
      <c r="Q1461" s="182">
        <v>0</v>
      </c>
      <c r="R1461" s="182">
        <f>Q1461*H1461</f>
        <v>0</v>
      </c>
      <c r="S1461" s="182">
        <v>0</v>
      </c>
      <c r="T1461" s="183">
        <f>S1461*H1461</f>
        <v>0</v>
      </c>
      <c r="U1461" s="36"/>
      <c r="V1461" s="36"/>
      <c r="W1461" s="36"/>
      <c r="X1461" s="36"/>
      <c r="Y1461" s="36"/>
      <c r="Z1461" s="36"/>
      <c r="AA1461" s="36"/>
      <c r="AB1461" s="36"/>
      <c r="AC1461" s="36"/>
      <c r="AD1461" s="36"/>
      <c r="AE1461" s="36"/>
      <c r="AR1461" s="184" t="s">
        <v>1765</v>
      </c>
      <c r="AT1461" s="184" t="s">
        <v>138</v>
      </c>
      <c r="AU1461" s="184" t="s">
        <v>90</v>
      </c>
      <c r="AY1461" s="18" t="s">
        <v>135</v>
      </c>
      <c r="BE1461" s="185">
        <f>IF(N1461="základní",J1461,0)</f>
        <v>0</v>
      </c>
      <c r="BF1461" s="185">
        <f>IF(N1461="snížená",J1461,0)</f>
        <v>0</v>
      </c>
      <c r="BG1461" s="185">
        <f>IF(N1461="zákl. přenesená",J1461,0)</f>
        <v>0</v>
      </c>
      <c r="BH1461" s="185">
        <f>IF(N1461="sníž. přenesená",J1461,0)</f>
        <v>0</v>
      </c>
      <c r="BI1461" s="185">
        <f>IF(N1461="nulová",J1461,0)</f>
        <v>0</v>
      </c>
      <c r="BJ1461" s="18" t="s">
        <v>90</v>
      </c>
      <c r="BK1461" s="185">
        <f>ROUND(I1461*H1461,2)</f>
        <v>0</v>
      </c>
      <c r="BL1461" s="18" t="s">
        <v>1765</v>
      </c>
      <c r="BM1461" s="184" t="s">
        <v>1785</v>
      </c>
    </row>
    <row r="1462" spans="1:65" s="2" customFormat="1" ht="66.75" customHeight="1">
      <c r="A1462" s="36"/>
      <c r="B1462" s="37"/>
      <c r="C1462" s="172" t="s">
        <v>1786</v>
      </c>
      <c r="D1462" s="172" t="s">
        <v>138</v>
      </c>
      <c r="E1462" s="173" t="s">
        <v>1787</v>
      </c>
      <c r="F1462" s="174" t="s">
        <v>1788</v>
      </c>
      <c r="G1462" s="175" t="s">
        <v>413</v>
      </c>
      <c r="H1462" s="176">
        <v>1</v>
      </c>
      <c r="I1462" s="177"/>
      <c r="J1462" s="178">
        <f>ROUND(I1462*H1462,2)</f>
        <v>0</v>
      </c>
      <c r="K1462" s="179"/>
      <c r="L1462" s="41"/>
      <c r="M1462" s="180" t="s">
        <v>44</v>
      </c>
      <c r="N1462" s="181" t="s">
        <v>53</v>
      </c>
      <c r="O1462" s="66"/>
      <c r="P1462" s="182">
        <f>O1462*H1462</f>
        <v>0</v>
      </c>
      <c r="Q1462" s="182">
        <v>0</v>
      </c>
      <c r="R1462" s="182">
        <f>Q1462*H1462</f>
        <v>0</v>
      </c>
      <c r="S1462" s="182">
        <v>0</v>
      </c>
      <c r="T1462" s="183">
        <f>S1462*H1462</f>
        <v>0</v>
      </c>
      <c r="U1462" s="36"/>
      <c r="V1462" s="36"/>
      <c r="W1462" s="36"/>
      <c r="X1462" s="36"/>
      <c r="Y1462" s="36"/>
      <c r="Z1462" s="36"/>
      <c r="AA1462" s="36"/>
      <c r="AB1462" s="36"/>
      <c r="AC1462" s="36"/>
      <c r="AD1462" s="36"/>
      <c r="AE1462" s="36"/>
      <c r="AR1462" s="184" t="s">
        <v>1765</v>
      </c>
      <c r="AT1462" s="184" t="s">
        <v>138</v>
      </c>
      <c r="AU1462" s="184" t="s">
        <v>90</v>
      </c>
      <c r="AY1462" s="18" t="s">
        <v>135</v>
      </c>
      <c r="BE1462" s="185">
        <f>IF(N1462="základní",J1462,0)</f>
        <v>0</v>
      </c>
      <c r="BF1462" s="185">
        <f>IF(N1462="snížená",J1462,0)</f>
        <v>0</v>
      </c>
      <c r="BG1462" s="185">
        <f>IF(N1462="zákl. přenesená",J1462,0)</f>
        <v>0</v>
      </c>
      <c r="BH1462" s="185">
        <f>IF(N1462="sníž. přenesená",J1462,0)</f>
        <v>0</v>
      </c>
      <c r="BI1462" s="185">
        <f>IF(N1462="nulová",J1462,0)</f>
        <v>0</v>
      </c>
      <c r="BJ1462" s="18" t="s">
        <v>90</v>
      </c>
      <c r="BK1462" s="185">
        <f>ROUND(I1462*H1462,2)</f>
        <v>0</v>
      </c>
      <c r="BL1462" s="18" t="s">
        <v>1765</v>
      </c>
      <c r="BM1462" s="184" t="s">
        <v>1789</v>
      </c>
    </row>
    <row r="1463" spans="1:65" s="2" customFormat="1" ht="66.75" customHeight="1">
      <c r="A1463" s="36"/>
      <c r="B1463" s="37"/>
      <c r="C1463" s="172" t="s">
        <v>1790</v>
      </c>
      <c r="D1463" s="172" t="s">
        <v>138</v>
      </c>
      <c r="E1463" s="173" t="s">
        <v>1791</v>
      </c>
      <c r="F1463" s="174" t="s">
        <v>1792</v>
      </c>
      <c r="G1463" s="175" t="s">
        <v>413</v>
      </c>
      <c r="H1463" s="176">
        <v>1</v>
      </c>
      <c r="I1463" s="177"/>
      <c r="J1463" s="178">
        <f>ROUND(I1463*H1463,2)</f>
        <v>0</v>
      </c>
      <c r="K1463" s="179"/>
      <c r="L1463" s="41"/>
      <c r="M1463" s="236" t="s">
        <v>44</v>
      </c>
      <c r="N1463" s="237" t="s">
        <v>53</v>
      </c>
      <c r="O1463" s="238"/>
      <c r="P1463" s="239">
        <f>O1463*H1463</f>
        <v>0</v>
      </c>
      <c r="Q1463" s="239">
        <v>0</v>
      </c>
      <c r="R1463" s="239">
        <f>Q1463*H1463</f>
        <v>0</v>
      </c>
      <c r="S1463" s="239">
        <v>0</v>
      </c>
      <c r="T1463" s="240">
        <f>S1463*H1463</f>
        <v>0</v>
      </c>
      <c r="U1463" s="36"/>
      <c r="V1463" s="36"/>
      <c r="W1463" s="36"/>
      <c r="X1463" s="36"/>
      <c r="Y1463" s="36"/>
      <c r="Z1463" s="36"/>
      <c r="AA1463" s="36"/>
      <c r="AB1463" s="36"/>
      <c r="AC1463" s="36"/>
      <c r="AD1463" s="36"/>
      <c r="AE1463" s="36"/>
      <c r="AR1463" s="184" t="s">
        <v>1765</v>
      </c>
      <c r="AT1463" s="184" t="s">
        <v>138</v>
      </c>
      <c r="AU1463" s="184" t="s">
        <v>90</v>
      </c>
      <c r="AY1463" s="18" t="s">
        <v>135</v>
      </c>
      <c r="BE1463" s="185">
        <f>IF(N1463="základní",J1463,0)</f>
        <v>0</v>
      </c>
      <c r="BF1463" s="185">
        <f>IF(N1463="snížená",J1463,0)</f>
        <v>0</v>
      </c>
      <c r="BG1463" s="185">
        <f>IF(N1463="zákl. přenesená",J1463,0)</f>
        <v>0</v>
      </c>
      <c r="BH1463" s="185">
        <f>IF(N1463="sníž. přenesená",J1463,0)</f>
        <v>0</v>
      </c>
      <c r="BI1463" s="185">
        <f>IF(N1463="nulová",J1463,0)</f>
        <v>0</v>
      </c>
      <c r="BJ1463" s="18" t="s">
        <v>90</v>
      </c>
      <c r="BK1463" s="185">
        <f>ROUND(I1463*H1463,2)</f>
        <v>0</v>
      </c>
      <c r="BL1463" s="18" t="s">
        <v>1765</v>
      </c>
      <c r="BM1463" s="184" t="s">
        <v>1793</v>
      </c>
    </row>
    <row r="1464" spans="1:65" s="2" customFormat="1" ht="6.95" customHeight="1">
      <c r="A1464" s="36"/>
      <c r="B1464" s="49"/>
      <c r="C1464" s="50"/>
      <c r="D1464" s="50"/>
      <c r="E1464" s="50"/>
      <c r="F1464" s="50"/>
      <c r="G1464" s="50"/>
      <c r="H1464" s="50"/>
      <c r="I1464" s="50"/>
      <c r="J1464" s="50"/>
      <c r="K1464" s="50"/>
      <c r="L1464" s="41"/>
      <c r="M1464" s="36"/>
      <c r="O1464" s="36"/>
      <c r="P1464" s="36"/>
      <c r="Q1464" s="36"/>
      <c r="R1464" s="36"/>
      <c r="S1464" s="36"/>
      <c r="T1464" s="36"/>
      <c r="U1464" s="36"/>
      <c r="V1464" s="36"/>
      <c r="W1464" s="36"/>
      <c r="X1464" s="36"/>
      <c r="Y1464" s="36"/>
      <c r="Z1464" s="36"/>
      <c r="AA1464" s="36"/>
      <c r="AB1464" s="36"/>
      <c r="AC1464" s="36"/>
      <c r="AD1464" s="36"/>
      <c r="AE1464" s="36"/>
    </row>
  </sheetData>
  <sheetProtection algorithmName="SHA-512" hashValue="pvJfjp0EcILhroKvARk7j9zacnRjQaC33X7iDjxTkTG3/txD/hBSEiW4hO1frq3hf5gg+abpBm38/a2MlFmUKA==" saltValue="cdQTf8t8aF8QMriHPcZMvvUtjBWQULzM/iwKJ8jPAgGnOUahNVx99ynX+DfAuih7+e0Y2ZyQMqPbmtCQhTNVFg==" spinCount="100000" sheet="1" objects="1" scenarios="1" formatColumns="0" formatRows="0" autoFilter="0"/>
  <autoFilter ref="C99:K1463" xr:uid="{00000000-0009-0000-0000-000001000000}"/>
  <mergeCells count="9">
    <mergeCell ref="E50:H50"/>
    <mergeCell ref="E90:H90"/>
    <mergeCell ref="E92:H92"/>
    <mergeCell ref="L2:V2"/>
    <mergeCell ref="E7:H7"/>
    <mergeCell ref="E9:H9"/>
    <mergeCell ref="E18:H18"/>
    <mergeCell ref="E27:H27"/>
    <mergeCell ref="E48:H48"/>
  </mergeCells>
  <hyperlinks>
    <hyperlink ref="F104" r:id="rId1" xr:uid="{00000000-0004-0000-0100-000000000000}"/>
    <hyperlink ref="F107" r:id="rId2" xr:uid="{00000000-0004-0000-0100-000001000000}"/>
    <hyperlink ref="F110" r:id="rId3" xr:uid="{00000000-0004-0000-0100-000002000000}"/>
    <hyperlink ref="F115" r:id="rId4" xr:uid="{00000000-0004-0000-0100-000003000000}"/>
    <hyperlink ref="F118" r:id="rId5" xr:uid="{00000000-0004-0000-0100-000004000000}"/>
    <hyperlink ref="F123" r:id="rId6" xr:uid="{00000000-0004-0000-0100-000005000000}"/>
    <hyperlink ref="F128" r:id="rId7" xr:uid="{00000000-0004-0000-0100-000006000000}"/>
    <hyperlink ref="F152" r:id="rId8" xr:uid="{00000000-0004-0000-0100-000007000000}"/>
    <hyperlink ref="F178" r:id="rId9" xr:uid="{00000000-0004-0000-0100-000008000000}"/>
    <hyperlink ref="F200" r:id="rId10" xr:uid="{00000000-0004-0000-0100-000009000000}"/>
    <hyperlink ref="F246" r:id="rId11" xr:uid="{00000000-0004-0000-0100-00000A000000}"/>
    <hyperlink ref="F281" r:id="rId12" xr:uid="{00000000-0004-0000-0100-00000B000000}"/>
    <hyperlink ref="F297" r:id="rId13" xr:uid="{00000000-0004-0000-0100-00000C000000}"/>
    <hyperlink ref="F303" r:id="rId14" xr:uid="{00000000-0004-0000-0100-00000D000000}"/>
    <hyperlink ref="F306" r:id="rId15" xr:uid="{00000000-0004-0000-0100-00000E000000}"/>
    <hyperlink ref="F308" r:id="rId16" xr:uid="{00000000-0004-0000-0100-00000F000000}"/>
    <hyperlink ref="F315" r:id="rId17" xr:uid="{00000000-0004-0000-0100-000010000000}"/>
    <hyperlink ref="F323" r:id="rId18" xr:uid="{00000000-0004-0000-0100-000011000000}"/>
    <hyperlink ref="F327" r:id="rId19" xr:uid="{00000000-0004-0000-0100-000012000000}"/>
    <hyperlink ref="F336" r:id="rId20" xr:uid="{00000000-0004-0000-0100-000013000000}"/>
    <hyperlink ref="F339" r:id="rId21" xr:uid="{00000000-0004-0000-0100-000014000000}"/>
    <hyperlink ref="F344" r:id="rId22" xr:uid="{00000000-0004-0000-0100-000015000000}"/>
    <hyperlink ref="F398" r:id="rId23" xr:uid="{00000000-0004-0000-0100-000016000000}"/>
    <hyperlink ref="F423" r:id="rId24" xr:uid="{00000000-0004-0000-0100-000017000000}"/>
    <hyperlink ref="F428" r:id="rId25" xr:uid="{00000000-0004-0000-0100-000018000000}"/>
    <hyperlink ref="F432" r:id="rId26" xr:uid="{00000000-0004-0000-0100-000019000000}"/>
    <hyperlink ref="F445" r:id="rId27" xr:uid="{00000000-0004-0000-0100-00001A000000}"/>
    <hyperlink ref="F447" r:id="rId28" xr:uid="{00000000-0004-0000-0100-00001B000000}"/>
    <hyperlink ref="F449" r:id="rId29" xr:uid="{00000000-0004-0000-0100-00001C000000}"/>
    <hyperlink ref="F481" r:id="rId30" xr:uid="{00000000-0004-0000-0100-00001D000000}"/>
    <hyperlink ref="F483" r:id="rId31" xr:uid="{00000000-0004-0000-0100-00001E000000}"/>
    <hyperlink ref="F485" r:id="rId32" xr:uid="{00000000-0004-0000-0100-00001F000000}"/>
    <hyperlink ref="F487" r:id="rId33" xr:uid="{00000000-0004-0000-0100-000020000000}"/>
    <hyperlink ref="F490" r:id="rId34" xr:uid="{00000000-0004-0000-0100-000021000000}"/>
    <hyperlink ref="F493" r:id="rId35" xr:uid="{00000000-0004-0000-0100-000022000000}"/>
    <hyperlink ref="F497" r:id="rId36" xr:uid="{00000000-0004-0000-0100-000023000000}"/>
    <hyperlink ref="F500" r:id="rId37" xr:uid="{00000000-0004-0000-0100-000024000000}"/>
    <hyperlink ref="F551" r:id="rId38" xr:uid="{00000000-0004-0000-0100-000025000000}"/>
    <hyperlink ref="F580" r:id="rId39" xr:uid="{00000000-0004-0000-0100-000026000000}"/>
    <hyperlink ref="F601" r:id="rId40" xr:uid="{00000000-0004-0000-0100-000027000000}"/>
    <hyperlink ref="F609" r:id="rId41" xr:uid="{00000000-0004-0000-0100-000028000000}"/>
    <hyperlink ref="F627" r:id="rId42" xr:uid="{00000000-0004-0000-0100-000029000000}"/>
    <hyperlink ref="F756" r:id="rId43" xr:uid="{00000000-0004-0000-0100-00002A000000}"/>
    <hyperlink ref="F767" r:id="rId44" xr:uid="{00000000-0004-0000-0100-00002B000000}"/>
    <hyperlink ref="F779" r:id="rId45" xr:uid="{00000000-0004-0000-0100-00002C000000}"/>
    <hyperlink ref="F781" r:id="rId46" xr:uid="{00000000-0004-0000-0100-00002D000000}"/>
    <hyperlink ref="F783" r:id="rId47" xr:uid="{00000000-0004-0000-0100-00002E000000}"/>
    <hyperlink ref="F803" r:id="rId48" xr:uid="{00000000-0004-0000-0100-00002F000000}"/>
    <hyperlink ref="F805" r:id="rId49" xr:uid="{00000000-0004-0000-0100-000030000000}"/>
    <hyperlink ref="F808" r:id="rId50" xr:uid="{00000000-0004-0000-0100-000031000000}"/>
    <hyperlink ref="F824" r:id="rId51" xr:uid="{00000000-0004-0000-0100-000032000000}"/>
    <hyperlink ref="F827" r:id="rId52" xr:uid="{00000000-0004-0000-0100-000033000000}"/>
    <hyperlink ref="F846" r:id="rId53" xr:uid="{00000000-0004-0000-0100-000034000000}"/>
    <hyperlink ref="F849" r:id="rId54" xr:uid="{00000000-0004-0000-0100-000035000000}"/>
    <hyperlink ref="F880" r:id="rId55" xr:uid="{00000000-0004-0000-0100-000036000000}"/>
    <hyperlink ref="F886" r:id="rId56" xr:uid="{00000000-0004-0000-0100-000037000000}"/>
    <hyperlink ref="F889" r:id="rId57" xr:uid="{00000000-0004-0000-0100-000038000000}"/>
    <hyperlink ref="F904" r:id="rId58" xr:uid="{00000000-0004-0000-0100-000039000000}"/>
    <hyperlink ref="F906" r:id="rId59" xr:uid="{00000000-0004-0000-0100-00003A000000}"/>
    <hyperlink ref="F915" r:id="rId60" xr:uid="{00000000-0004-0000-0100-00003B000000}"/>
    <hyperlink ref="F917" r:id="rId61" xr:uid="{00000000-0004-0000-0100-00003C000000}"/>
    <hyperlink ref="F925" r:id="rId62" xr:uid="{00000000-0004-0000-0100-00003D000000}"/>
    <hyperlink ref="F931" r:id="rId63" xr:uid="{00000000-0004-0000-0100-00003E000000}"/>
    <hyperlink ref="F982" r:id="rId64" xr:uid="{00000000-0004-0000-0100-00003F000000}"/>
    <hyperlink ref="F985" r:id="rId65" xr:uid="{00000000-0004-0000-0100-000040000000}"/>
    <hyperlink ref="F1014" r:id="rId66" xr:uid="{00000000-0004-0000-0100-000041000000}"/>
    <hyperlink ref="F1016" r:id="rId67" xr:uid="{00000000-0004-0000-0100-000042000000}"/>
    <hyperlink ref="F1018" r:id="rId68" xr:uid="{00000000-0004-0000-0100-000043000000}"/>
    <hyperlink ref="F1020" r:id="rId69" xr:uid="{00000000-0004-0000-0100-000044000000}"/>
    <hyperlink ref="F1056" r:id="rId70" xr:uid="{00000000-0004-0000-0100-000045000000}"/>
    <hyperlink ref="F1081" r:id="rId71" xr:uid="{00000000-0004-0000-0100-000046000000}"/>
    <hyperlink ref="F1084" r:id="rId72" xr:uid="{00000000-0004-0000-0100-000047000000}"/>
    <hyperlink ref="F1106" r:id="rId73" xr:uid="{00000000-0004-0000-0100-000048000000}"/>
    <hyperlink ref="F1108" r:id="rId74" xr:uid="{00000000-0004-0000-0100-000049000000}"/>
    <hyperlink ref="F1134" r:id="rId75" xr:uid="{00000000-0004-0000-0100-00004A000000}"/>
    <hyperlink ref="F1136" r:id="rId76" xr:uid="{00000000-0004-0000-0100-00004B000000}"/>
    <hyperlink ref="F1138" r:id="rId77" xr:uid="{00000000-0004-0000-0100-00004C000000}"/>
    <hyperlink ref="F1141" r:id="rId78" xr:uid="{00000000-0004-0000-0100-00004D000000}"/>
    <hyperlink ref="F1143" r:id="rId79" xr:uid="{00000000-0004-0000-0100-00004E000000}"/>
    <hyperlink ref="F1145" r:id="rId80" xr:uid="{00000000-0004-0000-0100-00004F000000}"/>
    <hyperlink ref="F1147" r:id="rId81" xr:uid="{00000000-0004-0000-0100-000050000000}"/>
    <hyperlink ref="F1149" r:id="rId82" xr:uid="{00000000-0004-0000-0100-000051000000}"/>
    <hyperlink ref="F1177" r:id="rId83" xr:uid="{00000000-0004-0000-0100-000052000000}"/>
    <hyperlink ref="F1209" r:id="rId84" xr:uid="{00000000-0004-0000-0100-000053000000}"/>
    <hyperlink ref="F1212" r:id="rId85" xr:uid="{00000000-0004-0000-0100-000054000000}"/>
    <hyperlink ref="F1246" r:id="rId86" xr:uid="{00000000-0004-0000-0100-000055000000}"/>
    <hyperlink ref="F1249" r:id="rId87" xr:uid="{00000000-0004-0000-0100-000056000000}"/>
    <hyperlink ref="F1251" r:id="rId88" xr:uid="{00000000-0004-0000-0100-000057000000}"/>
    <hyperlink ref="F1254" r:id="rId89" xr:uid="{00000000-0004-0000-0100-000058000000}"/>
    <hyperlink ref="F1256" r:id="rId90" xr:uid="{00000000-0004-0000-0100-000059000000}"/>
    <hyperlink ref="F1258" r:id="rId91" xr:uid="{00000000-0004-0000-0100-00005A000000}"/>
    <hyperlink ref="F1292" r:id="rId92" xr:uid="{00000000-0004-0000-0100-00005B000000}"/>
    <hyperlink ref="F1318" r:id="rId93" xr:uid="{00000000-0004-0000-0100-00005C000000}"/>
    <hyperlink ref="F1321" r:id="rId94" xr:uid="{00000000-0004-0000-0100-00005D000000}"/>
    <hyperlink ref="F1341" r:id="rId95" xr:uid="{00000000-0004-0000-0100-00005E000000}"/>
    <hyperlink ref="F1343" r:id="rId96" xr:uid="{00000000-0004-0000-0100-00005F000000}"/>
    <hyperlink ref="F1345" r:id="rId97" xr:uid="{00000000-0004-0000-0100-000060000000}"/>
    <hyperlink ref="F1355" r:id="rId98" xr:uid="{00000000-0004-0000-0100-000061000000}"/>
    <hyperlink ref="F1357" r:id="rId99" xr:uid="{00000000-0004-0000-0100-000062000000}"/>
    <hyperlink ref="F1359" r:id="rId100" xr:uid="{00000000-0004-0000-0100-000063000000}"/>
    <hyperlink ref="F1377" r:id="rId101" xr:uid="{00000000-0004-0000-0100-000064000000}"/>
    <hyperlink ref="F1396" r:id="rId102" xr:uid="{00000000-0004-0000-0100-000065000000}"/>
  </hyperlinks>
  <pageMargins left="0.39370078740157483" right="0.39370078740157483" top="0.39370078740157483" bottom="0.39370078740157483" header="0" footer="0"/>
  <pageSetup paperSize="9" scale="88" fitToHeight="100" orientation="portrait" r:id="rId103"/>
  <headerFooter>
    <oddFooter>&amp;CStrana &amp;P z &amp;N</oddFooter>
  </headerFooter>
  <drawing r:id="rId1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6.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s="1" customFormat="1" ht="37.5" customHeight="1"/>
    <row r="2" spans="2:11" s="1" customFormat="1" ht="7.5" customHeight="1">
      <c r="B2" s="242"/>
      <c r="C2" s="243"/>
      <c r="D2" s="243"/>
      <c r="E2" s="243"/>
      <c r="F2" s="243"/>
      <c r="G2" s="243"/>
      <c r="H2" s="243"/>
      <c r="I2" s="243"/>
      <c r="J2" s="243"/>
      <c r="K2" s="244"/>
    </row>
    <row r="3" spans="2:11" s="16" customFormat="1" ht="45" customHeight="1">
      <c r="B3" s="245"/>
      <c r="C3" s="373" t="s">
        <v>1794</v>
      </c>
      <c r="D3" s="373"/>
      <c r="E3" s="373"/>
      <c r="F3" s="373"/>
      <c r="G3" s="373"/>
      <c r="H3" s="373"/>
      <c r="I3" s="373"/>
      <c r="J3" s="373"/>
      <c r="K3" s="246"/>
    </row>
    <row r="4" spans="2:11" s="1" customFormat="1" ht="25.5" customHeight="1">
      <c r="B4" s="247"/>
      <c r="C4" s="378" t="s">
        <v>1795</v>
      </c>
      <c r="D4" s="378"/>
      <c r="E4" s="378"/>
      <c r="F4" s="378"/>
      <c r="G4" s="378"/>
      <c r="H4" s="378"/>
      <c r="I4" s="378"/>
      <c r="J4" s="378"/>
      <c r="K4" s="248"/>
    </row>
    <row r="5" spans="2:11" s="1" customFormat="1" ht="5.25" customHeight="1">
      <c r="B5" s="247"/>
      <c r="C5" s="249"/>
      <c r="D5" s="249"/>
      <c r="E5" s="249"/>
      <c r="F5" s="249"/>
      <c r="G5" s="249"/>
      <c r="H5" s="249"/>
      <c r="I5" s="249"/>
      <c r="J5" s="249"/>
      <c r="K5" s="248"/>
    </row>
    <row r="6" spans="2:11" s="1" customFormat="1" ht="15" customHeight="1">
      <c r="B6" s="247"/>
      <c r="C6" s="377" t="s">
        <v>1796</v>
      </c>
      <c r="D6" s="377"/>
      <c r="E6" s="377"/>
      <c r="F6" s="377"/>
      <c r="G6" s="377"/>
      <c r="H6" s="377"/>
      <c r="I6" s="377"/>
      <c r="J6" s="377"/>
      <c r="K6" s="248"/>
    </row>
    <row r="7" spans="2:11" s="1" customFormat="1" ht="15" customHeight="1">
      <c r="B7" s="251"/>
      <c r="C7" s="377" t="s">
        <v>1797</v>
      </c>
      <c r="D7" s="377"/>
      <c r="E7" s="377"/>
      <c r="F7" s="377"/>
      <c r="G7" s="377"/>
      <c r="H7" s="377"/>
      <c r="I7" s="377"/>
      <c r="J7" s="377"/>
      <c r="K7" s="248"/>
    </row>
    <row r="8" spans="2:11" s="1" customFormat="1" ht="12.75" customHeight="1">
      <c r="B8" s="251"/>
      <c r="C8" s="250"/>
      <c r="D8" s="250"/>
      <c r="E8" s="250"/>
      <c r="F8" s="250"/>
      <c r="G8" s="250"/>
      <c r="H8" s="250"/>
      <c r="I8" s="250"/>
      <c r="J8" s="250"/>
      <c r="K8" s="248"/>
    </row>
    <row r="9" spans="2:11" s="1" customFormat="1" ht="15" customHeight="1">
      <c r="B9" s="251"/>
      <c r="C9" s="377" t="s">
        <v>1798</v>
      </c>
      <c r="D9" s="377"/>
      <c r="E9" s="377"/>
      <c r="F9" s="377"/>
      <c r="G9" s="377"/>
      <c r="H9" s="377"/>
      <c r="I9" s="377"/>
      <c r="J9" s="377"/>
      <c r="K9" s="248"/>
    </row>
    <row r="10" spans="2:11" s="1" customFormat="1" ht="15" customHeight="1">
      <c r="B10" s="251"/>
      <c r="C10" s="250"/>
      <c r="D10" s="377" t="s">
        <v>1799</v>
      </c>
      <c r="E10" s="377"/>
      <c r="F10" s="377"/>
      <c r="G10" s="377"/>
      <c r="H10" s="377"/>
      <c r="I10" s="377"/>
      <c r="J10" s="377"/>
      <c r="K10" s="248"/>
    </row>
    <row r="11" spans="2:11" s="1" customFormat="1" ht="15" customHeight="1">
      <c r="B11" s="251"/>
      <c r="C11" s="252"/>
      <c r="D11" s="377" t="s">
        <v>1800</v>
      </c>
      <c r="E11" s="377"/>
      <c r="F11" s="377"/>
      <c r="G11" s="377"/>
      <c r="H11" s="377"/>
      <c r="I11" s="377"/>
      <c r="J11" s="377"/>
      <c r="K11" s="248"/>
    </row>
    <row r="12" spans="2:11" s="1" customFormat="1" ht="15" customHeight="1">
      <c r="B12" s="251"/>
      <c r="C12" s="252"/>
      <c r="D12" s="250"/>
      <c r="E12" s="250"/>
      <c r="F12" s="250"/>
      <c r="G12" s="250"/>
      <c r="H12" s="250"/>
      <c r="I12" s="250"/>
      <c r="J12" s="250"/>
      <c r="K12" s="248"/>
    </row>
    <row r="13" spans="2:11" s="1" customFormat="1" ht="15" customHeight="1">
      <c r="B13" s="251"/>
      <c r="C13" s="252"/>
      <c r="D13" s="253" t="s">
        <v>1801</v>
      </c>
      <c r="E13" s="250"/>
      <c r="F13" s="250"/>
      <c r="G13" s="250"/>
      <c r="H13" s="250"/>
      <c r="I13" s="250"/>
      <c r="J13" s="250"/>
      <c r="K13" s="248"/>
    </row>
    <row r="14" spans="2:11" s="1" customFormat="1" ht="12.75" customHeight="1">
      <c r="B14" s="251"/>
      <c r="C14" s="252"/>
      <c r="D14" s="252"/>
      <c r="E14" s="252"/>
      <c r="F14" s="252"/>
      <c r="G14" s="252"/>
      <c r="H14" s="252"/>
      <c r="I14" s="252"/>
      <c r="J14" s="252"/>
      <c r="K14" s="248"/>
    </row>
    <row r="15" spans="2:11" s="1" customFormat="1" ht="15" customHeight="1">
      <c r="B15" s="251"/>
      <c r="C15" s="252"/>
      <c r="D15" s="377" t="s">
        <v>1802</v>
      </c>
      <c r="E15" s="377"/>
      <c r="F15" s="377"/>
      <c r="G15" s="377"/>
      <c r="H15" s="377"/>
      <c r="I15" s="377"/>
      <c r="J15" s="377"/>
      <c r="K15" s="248"/>
    </row>
    <row r="16" spans="2:11" s="1" customFormat="1" ht="15" customHeight="1">
      <c r="B16" s="251"/>
      <c r="C16" s="252"/>
      <c r="D16" s="377" t="s">
        <v>1803</v>
      </c>
      <c r="E16" s="377"/>
      <c r="F16" s="377"/>
      <c r="G16" s="377"/>
      <c r="H16" s="377"/>
      <c r="I16" s="377"/>
      <c r="J16" s="377"/>
      <c r="K16" s="248"/>
    </row>
    <row r="17" spans="2:11" s="1" customFormat="1" ht="15" customHeight="1">
      <c r="B17" s="251"/>
      <c r="C17" s="252"/>
      <c r="D17" s="377" t="s">
        <v>1804</v>
      </c>
      <c r="E17" s="377"/>
      <c r="F17" s="377"/>
      <c r="G17" s="377"/>
      <c r="H17" s="377"/>
      <c r="I17" s="377"/>
      <c r="J17" s="377"/>
      <c r="K17" s="248"/>
    </row>
    <row r="18" spans="2:11" s="1" customFormat="1" ht="15" customHeight="1">
      <c r="B18" s="251"/>
      <c r="C18" s="252"/>
      <c r="D18" s="252"/>
      <c r="E18" s="254" t="s">
        <v>89</v>
      </c>
      <c r="F18" s="377" t="s">
        <v>1805</v>
      </c>
      <c r="G18" s="377"/>
      <c r="H18" s="377"/>
      <c r="I18" s="377"/>
      <c r="J18" s="377"/>
      <c r="K18" s="248"/>
    </row>
    <row r="19" spans="2:11" s="1" customFormat="1" ht="15" customHeight="1">
      <c r="B19" s="251"/>
      <c r="C19" s="252"/>
      <c r="D19" s="252"/>
      <c r="E19" s="254" t="s">
        <v>1806</v>
      </c>
      <c r="F19" s="377" t="s">
        <v>1807</v>
      </c>
      <c r="G19" s="377"/>
      <c r="H19" s="377"/>
      <c r="I19" s="377"/>
      <c r="J19" s="377"/>
      <c r="K19" s="248"/>
    </row>
    <row r="20" spans="2:11" s="1" customFormat="1" ht="15" customHeight="1">
      <c r="B20" s="251"/>
      <c r="C20" s="252"/>
      <c r="D20" s="252"/>
      <c r="E20" s="254" t="s">
        <v>1808</v>
      </c>
      <c r="F20" s="377" t="s">
        <v>1809</v>
      </c>
      <c r="G20" s="377"/>
      <c r="H20" s="377"/>
      <c r="I20" s="377"/>
      <c r="J20" s="377"/>
      <c r="K20" s="248"/>
    </row>
    <row r="21" spans="2:11" s="1" customFormat="1" ht="15" customHeight="1">
      <c r="B21" s="251"/>
      <c r="C21" s="252"/>
      <c r="D21" s="252"/>
      <c r="E21" s="254" t="s">
        <v>1810</v>
      </c>
      <c r="F21" s="377" t="s">
        <v>1811</v>
      </c>
      <c r="G21" s="377"/>
      <c r="H21" s="377"/>
      <c r="I21" s="377"/>
      <c r="J21" s="377"/>
      <c r="K21" s="248"/>
    </row>
    <row r="22" spans="2:11" s="1" customFormat="1" ht="15" customHeight="1">
      <c r="B22" s="251"/>
      <c r="C22" s="252"/>
      <c r="D22" s="252"/>
      <c r="E22" s="254" t="s">
        <v>1812</v>
      </c>
      <c r="F22" s="377" t="s">
        <v>1813</v>
      </c>
      <c r="G22" s="377"/>
      <c r="H22" s="377"/>
      <c r="I22" s="377"/>
      <c r="J22" s="377"/>
      <c r="K22" s="248"/>
    </row>
    <row r="23" spans="2:11" s="1" customFormat="1" ht="15" customHeight="1">
      <c r="B23" s="251"/>
      <c r="C23" s="252"/>
      <c r="D23" s="252"/>
      <c r="E23" s="254" t="s">
        <v>1814</v>
      </c>
      <c r="F23" s="377" t="s">
        <v>1815</v>
      </c>
      <c r="G23" s="377"/>
      <c r="H23" s="377"/>
      <c r="I23" s="377"/>
      <c r="J23" s="377"/>
      <c r="K23" s="248"/>
    </row>
    <row r="24" spans="2:11" s="1" customFormat="1" ht="12.75" customHeight="1">
      <c r="B24" s="251"/>
      <c r="C24" s="252"/>
      <c r="D24" s="252"/>
      <c r="E24" s="252"/>
      <c r="F24" s="252"/>
      <c r="G24" s="252"/>
      <c r="H24" s="252"/>
      <c r="I24" s="252"/>
      <c r="J24" s="252"/>
      <c r="K24" s="248"/>
    </row>
    <row r="25" spans="2:11" s="1" customFormat="1" ht="15" customHeight="1">
      <c r="B25" s="251"/>
      <c r="C25" s="377" t="s">
        <v>1816</v>
      </c>
      <c r="D25" s="377"/>
      <c r="E25" s="377"/>
      <c r="F25" s="377"/>
      <c r="G25" s="377"/>
      <c r="H25" s="377"/>
      <c r="I25" s="377"/>
      <c r="J25" s="377"/>
      <c r="K25" s="248"/>
    </row>
    <row r="26" spans="2:11" s="1" customFormat="1" ht="15" customHeight="1">
      <c r="B26" s="251"/>
      <c r="C26" s="377" t="s">
        <v>1817</v>
      </c>
      <c r="D26" s="377"/>
      <c r="E26" s="377"/>
      <c r="F26" s="377"/>
      <c r="G26" s="377"/>
      <c r="H26" s="377"/>
      <c r="I26" s="377"/>
      <c r="J26" s="377"/>
      <c r="K26" s="248"/>
    </row>
    <row r="27" spans="2:11" s="1" customFormat="1" ht="15" customHeight="1">
      <c r="B27" s="251"/>
      <c r="C27" s="250"/>
      <c r="D27" s="377" t="s">
        <v>1818</v>
      </c>
      <c r="E27" s="377"/>
      <c r="F27" s="377"/>
      <c r="G27" s="377"/>
      <c r="H27" s="377"/>
      <c r="I27" s="377"/>
      <c r="J27" s="377"/>
      <c r="K27" s="248"/>
    </row>
    <row r="28" spans="2:11" s="1" customFormat="1" ht="15" customHeight="1">
      <c r="B28" s="251"/>
      <c r="C28" s="252"/>
      <c r="D28" s="377" t="s">
        <v>1819</v>
      </c>
      <c r="E28" s="377"/>
      <c r="F28" s="377"/>
      <c r="G28" s="377"/>
      <c r="H28" s="377"/>
      <c r="I28" s="377"/>
      <c r="J28" s="377"/>
      <c r="K28" s="248"/>
    </row>
    <row r="29" spans="2:11" s="1" customFormat="1" ht="12.75" customHeight="1">
      <c r="B29" s="251"/>
      <c r="C29" s="252"/>
      <c r="D29" s="252"/>
      <c r="E29" s="252"/>
      <c r="F29" s="252"/>
      <c r="G29" s="252"/>
      <c r="H29" s="252"/>
      <c r="I29" s="252"/>
      <c r="J29" s="252"/>
      <c r="K29" s="248"/>
    </row>
    <row r="30" spans="2:11" s="1" customFormat="1" ht="15" customHeight="1">
      <c r="B30" s="251"/>
      <c r="C30" s="252"/>
      <c r="D30" s="377" t="s">
        <v>1820</v>
      </c>
      <c r="E30" s="377"/>
      <c r="F30" s="377"/>
      <c r="G30" s="377"/>
      <c r="H30" s="377"/>
      <c r="I30" s="377"/>
      <c r="J30" s="377"/>
      <c r="K30" s="248"/>
    </row>
    <row r="31" spans="2:11" s="1" customFormat="1" ht="15" customHeight="1">
      <c r="B31" s="251"/>
      <c r="C31" s="252"/>
      <c r="D31" s="377" t="s">
        <v>1821</v>
      </c>
      <c r="E31" s="377"/>
      <c r="F31" s="377"/>
      <c r="G31" s="377"/>
      <c r="H31" s="377"/>
      <c r="I31" s="377"/>
      <c r="J31" s="377"/>
      <c r="K31" s="248"/>
    </row>
    <row r="32" spans="2:11" s="1" customFormat="1" ht="12.75" customHeight="1">
      <c r="B32" s="251"/>
      <c r="C32" s="252"/>
      <c r="D32" s="252"/>
      <c r="E32" s="252"/>
      <c r="F32" s="252"/>
      <c r="G32" s="252"/>
      <c r="H32" s="252"/>
      <c r="I32" s="252"/>
      <c r="J32" s="252"/>
      <c r="K32" s="248"/>
    </row>
    <row r="33" spans="2:11" s="1" customFormat="1" ht="15" customHeight="1">
      <c r="B33" s="251"/>
      <c r="C33" s="252"/>
      <c r="D33" s="377" t="s">
        <v>1822</v>
      </c>
      <c r="E33" s="377"/>
      <c r="F33" s="377"/>
      <c r="G33" s="377"/>
      <c r="H33" s="377"/>
      <c r="I33" s="377"/>
      <c r="J33" s="377"/>
      <c r="K33" s="248"/>
    </row>
    <row r="34" spans="2:11" s="1" customFormat="1" ht="15" customHeight="1">
      <c r="B34" s="251"/>
      <c r="C34" s="252"/>
      <c r="D34" s="377" t="s">
        <v>1823</v>
      </c>
      <c r="E34" s="377"/>
      <c r="F34" s="377"/>
      <c r="G34" s="377"/>
      <c r="H34" s="377"/>
      <c r="I34" s="377"/>
      <c r="J34" s="377"/>
      <c r="K34" s="248"/>
    </row>
    <row r="35" spans="2:11" s="1" customFormat="1" ht="15" customHeight="1">
      <c r="B35" s="251"/>
      <c r="C35" s="252"/>
      <c r="D35" s="377" t="s">
        <v>1824</v>
      </c>
      <c r="E35" s="377"/>
      <c r="F35" s="377"/>
      <c r="G35" s="377"/>
      <c r="H35" s="377"/>
      <c r="I35" s="377"/>
      <c r="J35" s="377"/>
      <c r="K35" s="248"/>
    </row>
    <row r="36" spans="2:11" s="1" customFormat="1" ht="15" customHeight="1">
      <c r="B36" s="251"/>
      <c r="C36" s="252"/>
      <c r="D36" s="250"/>
      <c r="E36" s="253" t="s">
        <v>122</v>
      </c>
      <c r="F36" s="250"/>
      <c r="G36" s="377" t="s">
        <v>1825</v>
      </c>
      <c r="H36" s="377"/>
      <c r="I36" s="377"/>
      <c r="J36" s="377"/>
      <c r="K36" s="248"/>
    </row>
    <row r="37" spans="2:11" s="1" customFormat="1" ht="30.75" customHeight="1">
      <c r="B37" s="251"/>
      <c r="C37" s="252"/>
      <c r="D37" s="250"/>
      <c r="E37" s="253" t="s">
        <v>1826</v>
      </c>
      <c r="F37" s="250"/>
      <c r="G37" s="377" t="s">
        <v>1827</v>
      </c>
      <c r="H37" s="377"/>
      <c r="I37" s="377"/>
      <c r="J37" s="377"/>
      <c r="K37" s="248"/>
    </row>
    <row r="38" spans="2:11" s="1" customFormat="1" ht="15" customHeight="1">
      <c r="B38" s="251"/>
      <c r="C38" s="252"/>
      <c r="D38" s="250"/>
      <c r="E38" s="253" t="s">
        <v>63</v>
      </c>
      <c r="F38" s="250"/>
      <c r="G38" s="377" t="s">
        <v>1828</v>
      </c>
      <c r="H38" s="377"/>
      <c r="I38" s="377"/>
      <c r="J38" s="377"/>
      <c r="K38" s="248"/>
    </row>
    <row r="39" spans="2:11" s="1" customFormat="1" ht="15" customHeight="1">
      <c r="B39" s="251"/>
      <c r="C39" s="252"/>
      <c r="D39" s="250"/>
      <c r="E39" s="253" t="s">
        <v>64</v>
      </c>
      <c r="F39" s="250"/>
      <c r="G39" s="377" t="s">
        <v>1829</v>
      </c>
      <c r="H39" s="377"/>
      <c r="I39" s="377"/>
      <c r="J39" s="377"/>
      <c r="K39" s="248"/>
    </row>
    <row r="40" spans="2:11" s="1" customFormat="1" ht="15" customHeight="1">
      <c r="B40" s="251"/>
      <c r="C40" s="252"/>
      <c r="D40" s="250"/>
      <c r="E40" s="253" t="s">
        <v>123</v>
      </c>
      <c r="F40" s="250"/>
      <c r="G40" s="377" t="s">
        <v>1830</v>
      </c>
      <c r="H40" s="377"/>
      <c r="I40" s="377"/>
      <c r="J40" s="377"/>
      <c r="K40" s="248"/>
    </row>
    <row r="41" spans="2:11" s="1" customFormat="1" ht="15" customHeight="1">
      <c r="B41" s="251"/>
      <c r="C41" s="252"/>
      <c r="D41" s="250"/>
      <c r="E41" s="253" t="s">
        <v>124</v>
      </c>
      <c r="F41" s="250"/>
      <c r="G41" s="377" t="s">
        <v>1831</v>
      </c>
      <c r="H41" s="377"/>
      <c r="I41" s="377"/>
      <c r="J41" s="377"/>
      <c r="K41" s="248"/>
    </row>
    <row r="42" spans="2:11" s="1" customFormat="1" ht="15" customHeight="1">
      <c r="B42" s="251"/>
      <c r="C42" s="252"/>
      <c r="D42" s="250"/>
      <c r="E42" s="253" t="s">
        <v>1832</v>
      </c>
      <c r="F42" s="250"/>
      <c r="G42" s="377" t="s">
        <v>1833</v>
      </c>
      <c r="H42" s="377"/>
      <c r="I42" s="377"/>
      <c r="J42" s="377"/>
      <c r="K42" s="248"/>
    </row>
    <row r="43" spans="2:11" s="1" customFormat="1" ht="15" customHeight="1">
      <c r="B43" s="251"/>
      <c r="C43" s="252"/>
      <c r="D43" s="250"/>
      <c r="E43" s="253"/>
      <c r="F43" s="250"/>
      <c r="G43" s="377" t="s">
        <v>1834</v>
      </c>
      <c r="H43" s="377"/>
      <c r="I43" s="377"/>
      <c r="J43" s="377"/>
      <c r="K43" s="248"/>
    </row>
    <row r="44" spans="2:11" s="1" customFormat="1" ht="15" customHeight="1">
      <c r="B44" s="251"/>
      <c r="C44" s="252"/>
      <c r="D44" s="250"/>
      <c r="E44" s="253" t="s">
        <v>1835</v>
      </c>
      <c r="F44" s="250"/>
      <c r="G44" s="377" t="s">
        <v>1836</v>
      </c>
      <c r="H44" s="377"/>
      <c r="I44" s="377"/>
      <c r="J44" s="377"/>
      <c r="K44" s="248"/>
    </row>
    <row r="45" spans="2:11" s="1" customFormat="1" ht="15" customHeight="1">
      <c r="B45" s="251"/>
      <c r="C45" s="252"/>
      <c r="D45" s="250"/>
      <c r="E45" s="253" t="s">
        <v>126</v>
      </c>
      <c r="F45" s="250"/>
      <c r="G45" s="377" t="s">
        <v>1837</v>
      </c>
      <c r="H45" s="377"/>
      <c r="I45" s="377"/>
      <c r="J45" s="377"/>
      <c r="K45" s="248"/>
    </row>
    <row r="46" spans="2:11" s="1" customFormat="1" ht="12.75" customHeight="1">
      <c r="B46" s="251"/>
      <c r="C46" s="252"/>
      <c r="D46" s="250"/>
      <c r="E46" s="250"/>
      <c r="F46" s="250"/>
      <c r="G46" s="250"/>
      <c r="H46" s="250"/>
      <c r="I46" s="250"/>
      <c r="J46" s="250"/>
      <c r="K46" s="248"/>
    </row>
    <row r="47" spans="2:11" s="1" customFormat="1" ht="15" customHeight="1">
      <c r="B47" s="251"/>
      <c r="C47" s="252"/>
      <c r="D47" s="377" t="s">
        <v>1838</v>
      </c>
      <c r="E47" s="377"/>
      <c r="F47" s="377"/>
      <c r="G47" s="377"/>
      <c r="H47" s="377"/>
      <c r="I47" s="377"/>
      <c r="J47" s="377"/>
      <c r="K47" s="248"/>
    </row>
    <row r="48" spans="2:11" s="1" customFormat="1" ht="15" customHeight="1">
      <c r="B48" s="251"/>
      <c r="C48" s="252"/>
      <c r="D48" s="252"/>
      <c r="E48" s="377" t="s">
        <v>1839</v>
      </c>
      <c r="F48" s="377"/>
      <c r="G48" s="377"/>
      <c r="H48" s="377"/>
      <c r="I48" s="377"/>
      <c r="J48" s="377"/>
      <c r="K48" s="248"/>
    </row>
    <row r="49" spans="2:11" s="1" customFormat="1" ht="15" customHeight="1">
      <c r="B49" s="251"/>
      <c r="C49" s="252"/>
      <c r="D49" s="252"/>
      <c r="E49" s="377" t="s">
        <v>1840</v>
      </c>
      <c r="F49" s="377"/>
      <c r="G49" s="377"/>
      <c r="H49" s="377"/>
      <c r="I49" s="377"/>
      <c r="J49" s="377"/>
      <c r="K49" s="248"/>
    </row>
    <row r="50" spans="2:11" s="1" customFormat="1" ht="15" customHeight="1">
      <c r="B50" s="251"/>
      <c r="C50" s="252"/>
      <c r="D50" s="252"/>
      <c r="E50" s="377" t="s">
        <v>1841</v>
      </c>
      <c r="F50" s="377"/>
      <c r="G50" s="377"/>
      <c r="H50" s="377"/>
      <c r="I50" s="377"/>
      <c r="J50" s="377"/>
      <c r="K50" s="248"/>
    </row>
    <row r="51" spans="2:11" s="1" customFormat="1" ht="15" customHeight="1">
      <c r="B51" s="251"/>
      <c r="C51" s="252"/>
      <c r="D51" s="377" t="s">
        <v>1842</v>
      </c>
      <c r="E51" s="377"/>
      <c r="F51" s="377"/>
      <c r="G51" s="377"/>
      <c r="H51" s="377"/>
      <c r="I51" s="377"/>
      <c r="J51" s="377"/>
      <c r="K51" s="248"/>
    </row>
    <row r="52" spans="2:11" s="1" customFormat="1" ht="25.5" customHeight="1">
      <c r="B52" s="247"/>
      <c r="C52" s="378" t="s">
        <v>1843</v>
      </c>
      <c r="D52" s="378"/>
      <c r="E52" s="378"/>
      <c r="F52" s="378"/>
      <c r="G52" s="378"/>
      <c r="H52" s="378"/>
      <c r="I52" s="378"/>
      <c r="J52" s="378"/>
      <c r="K52" s="248"/>
    </row>
    <row r="53" spans="2:11" s="1" customFormat="1" ht="5.25" customHeight="1">
      <c r="B53" s="247"/>
      <c r="C53" s="249"/>
      <c r="D53" s="249"/>
      <c r="E53" s="249"/>
      <c r="F53" s="249"/>
      <c r="G53" s="249"/>
      <c r="H53" s="249"/>
      <c r="I53" s="249"/>
      <c r="J53" s="249"/>
      <c r="K53" s="248"/>
    </row>
    <row r="54" spans="2:11" s="1" customFormat="1" ht="15" customHeight="1">
      <c r="B54" s="247"/>
      <c r="C54" s="377" t="s">
        <v>1844</v>
      </c>
      <c r="D54" s="377"/>
      <c r="E54" s="377"/>
      <c r="F54" s="377"/>
      <c r="G54" s="377"/>
      <c r="H54" s="377"/>
      <c r="I54" s="377"/>
      <c r="J54" s="377"/>
      <c r="K54" s="248"/>
    </row>
    <row r="55" spans="2:11" s="1" customFormat="1" ht="15" customHeight="1">
      <c r="B55" s="247"/>
      <c r="C55" s="377" t="s">
        <v>1845</v>
      </c>
      <c r="D55" s="377"/>
      <c r="E55" s="377"/>
      <c r="F55" s="377"/>
      <c r="G55" s="377"/>
      <c r="H55" s="377"/>
      <c r="I55" s="377"/>
      <c r="J55" s="377"/>
      <c r="K55" s="248"/>
    </row>
    <row r="56" spans="2:11" s="1" customFormat="1" ht="12.75" customHeight="1">
      <c r="B56" s="247"/>
      <c r="C56" s="250"/>
      <c r="D56" s="250"/>
      <c r="E56" s="250"/>
      <c r="F56" s="250"/>
      <c r="G56" s="250"/>
      <c r="H56" s="250"/>
      <c r="I56" s="250"/>
      <c r="J56" s="250"/>
      <c r="K56" s="248"/>
    </row>
    <row r="57" spans="2:11" s="1" customFormat="1" ht="15" customHeight="1">
      <c r="B57" s="247"/>
      <c r="C57" s="377" t="s">
        <v>1846</v>
      </c>
      <c r="D57" s="377"/>
      <c r="E57" s="377"/>
      <c r="F57" s="377"/>
      <c r="G57" s="377"/>
      <c r="H57" s="377"/>
      <c r="I57" s="377"/>
      <c r="J57" s="377"/>
      <c r="K57" s="248"/>
    </row>
    <row r="58" spans="2:11" s="1" customFormat="1" ht="15" customHeight="1">
      <c r="B58" s="247"/>
      <c r="C58" s="252"/>
      <c r="D58" s="377" t="s">
        <v>1847</v>
      </c>
      <c r="E58" s="377"/>
      <c r="F58" s="377"/>
      <c r="G58" s="377"/>
      <c r="H58" s="377"/>
      <c r="I58" s="377"/>
      <c r="J58" s="377"/>
      <c r="K58" s="248"/>
    </row>
    <row r="59" spans="2:11" s="1" customFormat="1" ht="15" customHeight="1">
      <c r="B59" s="247"/>
      <c r="C59" s="252"/>
      <c r="D59" s="377" t="s">
        <v>1848</v>
      </c>
      <c r="E59" s="377"/>
      <c r="F59" s="377"/>
      <c r="G59" s="377"/>
      <c r="H59" s="377"/>
      <c r="I59" s="377"/>
      <c r="J59" s="377"/>
      <c r="K59" s="248"/>
    </row>
    <row r="60" spans="2:11" s="1" customFormat="1" ht="15" customHeight="1">
      <c r="B60" s="247"/>
      <c r="C60" s="252"/>
      <c r="D60" s="377" t="s">
        <v>1849</v>
      </c>
      <c r="E60" s="377"/>
      <c r="F60" s="377"/>
      <c r="G60" s="377"/>
      <c r="H60" s="377"/>
      <c r="I60" s="377"/>
      <c r="J60" s="377"/>
      <c r="K60" s="248"/>
    </row>
    <row r="61" spans="2:11" s="1" customFormat="1" ht="15" customHeight="1">
      <c r="B61" s="247"/>
      <c r="C61" s="252"/>
      <c r="D61" s="377" t="s">
        <v>1850</v>
      </c>
      <c r="E61" s="377"/>
      <c r="F61" s="377"/>
      <c r="G61" s="377"/>
      <c r="H61" s="377"/>
      <c r="I61" s="377"/>
      <c r="J61" s="377"/>
      <c r="K61" s="248"/>
    </row>
    <row r="62" spans="2:11" s="1" customFormat="1" ht="15" customHeight="1">
      <c r="B62" s="247"/>
      <c r="C62" s="252"/>
      <c r="D62" s="379" t="s">
        <v>1851</v>
      </c>
      <c r="E62" s="379"/>
      <c r="F62" s="379"/>
      <c r="G62" s="379"/>
      <c r="H62" s="379"/>
      <c r="I62" s="379"/>
      <c r="J62" s="379"/>
      <c r="K62" s="248"/>
    </row>
    <row r="63" spans="2:11" s="1" customFormat="1" ht="15" customHeight="1">
      <c r="B63" s="247"/>
      <c r="C63" s="252"/>
      <c r="D63" s="377" t="s">
        <v>1852</v>
      </c>
      <c r="E63" s="377"/>
      <c r="F63" s="377"/>
      <c r="G63" s="377"/>
      <c r="H63" s="377"/>
      <c r="I63" s="377"/>
      <c r="J63" s="377"/>
      <c r="K63" s="248"/>
    </row>
    <row r="64" spans="2:11" s="1" customFormat="1" ht="12.75" customHeight="1">
      <c r="B64" s="247"/>
      <c r="C64" s="252"/>
      <c r="D64" s="252"/>
      <c r="E64" s="255"/>
      <c r="F64" s="252"/>
      <c r="G64" s="252"/>
      <c r="H64" s="252"/>
      <c r="I64" s="252"/>
      <c r="J64" s="252"/>
      <c r="K64" s="248"/>
    </row>
    <row r="65" spans="2:11" s="1" customFormat="1" ht="15" customHeight="1">
      <c r="B65" s="247"/>
      <c r="C65" s="252"/>
      <c r="D65" s="377" t="s">
        <v>1853</v>
      </c>
      <c r="E65" s="377"/>
      <c r="F65" s="377"/>
      <c r="G65" s="377"/>
      <c r="H65" s="377"/>
      <c r="I65" s="377"/>
      <c r="J65" s="377"/>
      <c r="K65" s="248"/>
    </row>
    <row r="66" spans="2:11" s="1" customFormat="1" ht="15" customHeight="1">
      <c r="B66" s="247"/>
      <c r="C66" s="252"/>
      <c r="D66" s="379" t="s">
        <v>1854</v>
      </c>
      <c r="E66" s="379"/>
      <c r="F66" s="379"/>
      <c r="G66" s="379"/>
      <c r="H66" s="379"/>
      <c r="I66" s="379"/>
      <c r="J66" s="379"/>
      <c r="K66" s="248"/>
    </row>
    <row r="67" spans="2:11" s="1" customFormat="1" ht="15" customHeight="1">
      <c r="B67" s="247"/>
      <c r="C67" s="252"/>
      <c r="D67" s="377" t="s">
        <v>1855</v>
      </c>
      <c r="E67" s="377"/>
      <c r="F67" s="377"/>
      <c r="G67" s="377"/>
      <c r="H67" s="377"/>
      <c r="I67" s="377"/>
      <c r="J67" s="377"/>
      <c r="K67" s="248"/>
    </row>
    <row r="68" spans="2:11" s="1" customFormat="1" ht="15" customHeight="1">
      <c r="B68" s="247"/>
      <c r="C68" s="252"/>
      <c r="D68" s="377" t="s">
        <v>1856</v>
      </c>
      <c r="E68" s="377"/>
      <c r="F68" s="377"/>
      <c r="G68" s="377"/>
      <c r="H68" s="377"/>
      <c r="I68" s="377"/>
      <c r="J68" s="377"/>
      <c r="K68" s="248"/>
    </row>
    <row r="69" spans="2:11" s="1" customFormat="1" ht="15" customHeight="1">
      <c r="B69" s="247"/>
      <c r="C69" s="252"/>
      <c r="D69" s="377" t="s">
        <v>1857</v>
      </c>
      <c r="E69" s="377"/>
      <c r="F69" s="377"/>
      <c r="G69" s="377"/>
      <c r="H69" s="377"/>
      <c r="I69" s="377"/>
      <c r="J69" s="377"/>
      <c r="K69" s="248"/>
    </row>
    <row r="70" spans="2:11" s="1" customFormat="1" ht="15" customHeight="1">
      <c r="B70" s="247"/>
      <c r="C70" s="252"/>
      <c r="D70" s="377" t="s">
        <v>1858</v>
      </c>
      <c r="E70" s="377"/>
      <c r="F70" s="377"/>
      <c r="G70" s="377"/>
      <c r="H70" s="377"/>
      <c r="I70" s="377"/>
      <c r="J70" s="377"/>
      <c r="K70" s="248"/>
    </row>
    <row r="71" spans="2:11" s="1" customFormat="1" ht="12.75" customHeight="1">
      <c r="B71" s="256"/>
      <c r="C71" s="257"/>
      <c r="D71" s="257"/>
      <c r="E71" s="257"/>
      <c r="F71" s="257"/>
      <c r="G71" s="257"/>
      <c r="H71" s="257"/>
      <c r="I71" s="257"/>
      <c r="J71" s="257"/>
      <c r="K71" s="258"/>
    </row>
    <row r="72" spans="2:11" s="1" customFormat="1" ht="18.75" customHeight="1">
      <c r="B72" s="259"/>
      <c r="C72" s="259"/>
      <c r="D72" s="259"/>
      <c r="E72" s="259"/>
      <c r="F72" s="259"/>
      <c r="G72" s="259"/>
      <c r="H72" s="259"/>
      <c r="I72" s="259"/>
      <c r="J72" s="259"/>
      <c r="K72" s="260"/>
    </row>
    <row r="73" spans="2:11" s="1" customFormat="1" ht="18.75" customHeight="1">
      <c r="B73" s="260"/>
      <c r="C73" s="260"/>
      <c r="D73" s="260"/>
      <c r="E73" s="260"/>
      <c r="F73" s="260"/>
      <c r="G73" s="260"/>
      <c r="H73" s="260"/>
      <c r="I73" s="260"/>
      <c r="J73" s="260"/>
      <c r="K73" s="260"/>
    </row>
    <row r="74" spans="2:11" s="1" customFormat="1" ht="7.5" customHeight="1">
      <c r="B74" s="261"/>
      <c r="C74" s="262"/>
      <c r="D74" s="262"/>
      <c r="E74" s="262"/>
      <c r="F74" s="262"/>
      <c r="G74" s="262"/>
      <c r="H74" s="262"/>
      <c r="I74" s="262"/>
      <c r="J74" s="262"/>
      <c r="K74" s="263"/>
    </row>
    <row r="75" spans="2:11" s="1" customFormat="1" ht="45" customHeight="1">
      <c r="B75" s="264"/>
      <c r="C75" s="372" t="s">
        <v>1859</v>
      </c>
      <c r="D75" s="372"/>
      <c r="E75" s="372"/>
      <c r="F75" s="372"/>
      <c r="G75" s="372"/>
      <c r="H75" s="372"/>
      <c r="I75" s="372"/>
      <c r="J75" s="372"/>
      <c r="K75" s="265"/>
    </row>
    <row r="76" spans="2:11" s="1" customFormat="1" ht="17.25" customHeight="1">
      <c r="B76" s="264"/>
      <c r="C76" s="266" t="s">
        <v>1860</v>
      </c>
      <c r="D76" s="266"/>
      <c r="E76" s="266"/>
      <c r="F76" s="266" t="s">
        <v>1861</v>
      </c>
      <c r="G76" s="267"/>
      <c r="H76" s="266" t="s">
        <v>64</v>
      </c>
      <c r="I76" s="266" t="s">
        <v>67</v>
      </c>
      <c r="J76" s="266" t="s">
        <v>1862</v>
      </c>
      <c r="K76" s="265"/>
    </row>
    <row r="77" spans="2:11" s="1" customFormat="1" ht="17.25" customHeight="1">
      <c r="B77" s="264"/>
      <c r="C77" s="268" t="s">
        <v>1863</v>
      </c>
      <c r="D77" s="268"/>
      <c r="E77" s="268"/>
      <c r="F77" s="269" t="s">
        <v>1864</v>
      </c>
      <c r="G77" s="270"/>
      <c r="H77" s="268"/>
      <c r="I77" s="268"/>
      <c r="J77" s="268" t="s">
        <v>1865</v>
      </c>
      <c r="K77" s="265"/>
    </row>
    <row r="78" spans="2:11" s="1" customFormat="1" ht="5.25" customHeight="1">
      <c r="B78" s="264"/>
      <c r="C78" s="271"/>
      <c r="D78" s="271"/>
      <c r="E78" s="271"/>
      <c r="F78" s="271"/>
      <c r="G78" s="272"/>
      <c r="H78" s="271"/>
      <c r="I78" s="271"/>
      <c r="J78" s="271"/>
      <c r="K78" s="265"/>
    </row>
    <row r="79" spans="2:11" s="1" customFormat="1" ht="15" customHeight="1">
      <c r="B79" s="264"/>
      <c r="C79" s="253" t="s">
        <v>63</v>
      </c>
      <c r="D79" s="273"/>
      <c r="E79" s="273"/>
      <c r="F79" s="274" t="s">
        <v>1866</v>
      </c>
      <c r="G79" s="275"/>
      <c r="H79" s="253" t="s">
        <v>1867</v>
      </c>
      <c r="I79" s="253" t="s">
        <v>1868</v>
      </c>
      <c r="J79" s="253">
        <v>20</v>
      </c>
      <c r="K79" s="265"/>
    </row>
    <row r="80" spans="2:11" s="1" customFormat="1" ht="15" customHeight="1">
      <c r="B80" s="264"/>
      <c r="C80" s="253" t="s">
        <v>1869</v>
      </c>
      <c r="D80" s="253"/>
      <c r="E80" s="253"/>
      <c r="F80" s="274" t="s">
        <v>1866</v>
      </c>
      <c r="G80" s="275"/>
      <c r="H80" s="253" t="s">
        <v>1870</v>
      </c>
      <c r="I80" s="253" t="s">
        <v>1868</v>
      </c>
      <c r="J80" s="253">
        <v>120</v>
      </c>
      <c r="K80" s="265"/>
    </row>
    <row r="81" spans="2:11" s="1" customFormat="1" ht="15" customHeight="1">
      <c r="B81" s="276"/>
      <c r="C81" s="253" t="s">
        <v>1871</v>
      </c>
      <c r="D81" s="253"/>
      <c r="E81" s="253"/>
      <c r="F81" s="274" t="s">
        <v>1872</v>
      </c>
      <c r="G81" s="275"/>
      <c r="H81" s="253" t="s">
        <v>1873</v>
      </c>
      <c r="I81" s="253" t="s">
        <v>1868</v>
      </c>
      <c r="J81" s="253">
        <v>50</v>
      </c>
      <c r="K81" s="265"/>
    </row>
    <row r="82" spans="2:11" s="1" customFormat="1" ht="15" customHeight="1">
      <c r="B82" s="276"/>
      <c r="C82" s="253" t="s">
        <v>1874</v>
      </c>
      <c r="D82" s="253"/>
      <c r="E82" s="253"/>
      <c r="F82" s="274" t="s">
        <v>1866</v>
      </c>
      <c r="G82" s="275"/>
      <c r="H82" s="253" t="s">
        <v>1875</v>
      </c>
      <c r="I82" s="253" t="s">
        <v>1876</v>
      </c>
      <c r="J82" s="253"/>
      <c r="K82" s="265"/>
    </row>
    <row r="83" spans="2:11" s="1" customFormat="1" ht="15" customHeight="1">
      <c r="B83" s="276"/>
      <c r="C83" s="277" t="s">
        <v>1877</v>
      </c>
      <c r="D83" s="277"/>
      <c r="E83" s="277"/>
      <c r="F83" s="278" t="s">
        <v>1872</v>
      </c>
      <c r="G83" s="277"/>
      <c r="H83" s="277" t="s">
        <v>1878</v>
      </c>
      <c r="I83" s="277" t="s">
        <v>1868</v>
      </c>
      <c r="J83" s="277">
        <v>15</v>
      </c>
      <c r="K83" s="265"/>
    </row>
    <row r="84" spans="2:11" s="1" customFormat="1" ht="15" customHeight="1">
      <c r="B84" s="276"/>
      <c r="C84" s="277" t="s">
        <v>1879</v>
      </c>
      <c r="D84" s="277"/>
      <c r="E84" s="277"/>
      <c r="F84" s="278" t="s">
        <v>1872</v>
      </c>
      <c r="G84" s="277"/>
      <c r="H84" s="277" t="s">
        <v>1880</v>
      </c>
      <c r="I84" s="277" t="s">
        <v>1868</v>
      </c>
      <c r="J84" s="277">
        <v>15</v>
      </c>
      <c r="K84" s="265"/>
    </row>
    <row r="85" spans="2:11" s="1" customFormat="1" ht="15" customHeight="1">
      <c r="B85" s="276"/>
      <c r="C85" s="277" t="s">
        <v>1881</v>
      </c>
      <c r="D85" s="277"/>
      <c r="E85" s="277"/>
      <c r="F85" s="278" t="s">
        <v>1872</v>
      </c>
      <c r="G85" s="277"/>
      <c r="H85" s="277" t="s">
        <v>1882</v>
      </c>
      <c r="I85" s="277" t="s">
        <v>1868</v>
      </c>
      <c r="J85" s="277">
        <v>20</v>
      </c>
      <c r="K85" s="265"/>
    </row>
    <row r="86" spans="2:11" s="1" customFormat="1" ht="15" customHeight="1">
      <c r="B86" s="276"/>
      <c r="C86" s="277" t="s">
        <v>1883</v>
      </c>
      <c r="D86" s="277"/>
      <c r="E86" s="277"/>
      <c r="F86" s="278" t="s">
        <v>1872</v>
      </c>
      <c r="G86" s="277"/>
      <c r="H86" s="277" t="s">
        <v>1884</v>
      </c>
      <c r="I86" s="277" t="s">
        <v>1868</v>
      </c>
      <c r="J86" s="277">
        <v>20</v>
      </c>
      <c r="K86" s="265"/>
    </row>
    <row r="87" spans="2:11" s="1" customFormat="1" ht="15" customHeight="1">
      <c r="B87" s="276"/>
      <c r="C87" s="253" t="s">
        <v>1885</v>
      </c>
      <c r="D87" s="253"/>
      <c r="E87" s="253"/>
      <c r="F87" s="274" t="s">
        <v>1872</v>
      </c>
      <c r="G87" s="275"/>
      <c r="H87" s="253" t="s">
        <v>1886</v>
      </c>
      <c r="I87" s="253" t="s">
        <v>1868</v>
      </c>
      <c r="J87" s="253">
        <v>50</v>
      </c>
      <c r="K87" s="265"/>
    </row>
    <row r="88" spans="2:11" s="1" customFormat="1" ht="15" customHeight="1">
      <c r="B88" s="276"/>
      <c r="C88" s="253" t="s">
        <v>1887</v>
      </c>
      <c r="D88" s="253"/>
      <c r="E88" s="253"/>
      <c r="F88" s="274" t="s">
        <v>1872</v>
      </c>
      <c r="G88" s="275"/>
      <c r="H88" s="253" t="s">
        <v>1888</v>
      </c>
      <c r="I88" s="253" t="s">
        <v>1868</v>
      </c>
      <c r="J88" s="253">
        <v>20</v>
      </c>
      <c r="K88" s="265"/>
    </row>
    <row r="89" spans="2:11" s="1" customFormat="1" ht="15" customHeight="1">
      <c r="B89" s="276"/>
      <c r="C89" s="253" t="s">
        <v>1889</v>
      </c>
      <c r="D89" s="253"/>
      <c r="E89" s="253"/>
      <c r="F89" s="274" t="s">
        <v>1872</v>
      </c>
      <c r="G89" s="275"/>
      <c r="H89" s="253" t="s">
        <v>1890</v>
      </c>
      <c r="I89" s="253" t="s">
        <v>1868</v>
      </c>
      <c r="J89" s="253">
        <v>20</v>
      </c>
      <c r="K89" s="265"/>
    </row>
    <row r="90" spans="2:11" s="1" customFormat="1" ht="15" customHeight="1">
      <c r="B90" s="276"/>
      <c r="C90" s="253" t="s">
        <v>1891</v>
      </c>
      <c r="D90" s="253"/>
      <c r="E90" s="253"/>
      <c r="F90" s="274" t="s">
        <v>1872</v>
      </c>
      <c r="G90" s="275"/>
      <c r="H90" s="253" t="s">
        <v>1892</v>
      </c>
      <c r="I90" s="253" t="s">
        <v>1868</v>
      </c>
      <c r="J90" s="253">
        <v>50</v>
      </c>
      <c r="K90" s="265"/>
    </row>
    <row r="91" spans="2:11" s="1" customFormat="1" ht="15" customHeight="1">
      <c r="B91" s="276"/>
      <c r="C91" s="253" t="s">
        <v>1893</v>
      </c>
      <c r="D91" s="253"/>
      <c r="E91" s="253"/>
      <c r="F91" s="274" t="s">
        <v>1872</v>
      </c>
      <c r="G91" s="275"/>
      <c r="H91" s="253" t="s">
        <v>1893</v>
      </c>
      <c r="I91" s="253" t="s">
        <v>1868</v>
      </c>
      <c r="J91" s="253">
        <v>50</v>
      </c>
      <c r="K91" s="265"/>
    </row>
    <row r="92" spans="2:11" s="1" customFormat="1" ht="15" customHeight="1">
      <c r="B92" s="276"/>
      <c r="C92" s="253" t="s">
        <v>1894</v>
      </c>
      <c r="D92" s="253"/>
      <c r="E92" s="253"/>
      <c r="F92" s="274" t="s">
        <v>1872</v>
      </c>
      <c r="G92" s="275"/>
      <c r="H92" s="253" t="s">
        <v>1895</v>
      </c>
      <c r="I92" s="253" t="s">
        <v>1868</v>
      </c>
      <c r="J92" s="253">
        <v>255</v>
      </c>
      <c r="K92" s="265"/>
    </row>
    <row r="93" spans="2:11" s="1" customFormat="1" ht="15" customHeight="1">
      <c r="B93" s="276"/>
      <c r="C93" s="253" t="s">
        <v>1896</v>
      </c>
      <c r="D93" s="253"/>
      <c r="E93" s="253"/>
      <c r="F93" s="274" t="s">
        <v>1866</v>
      </c>
      <c r="G93" s="275"/>
      <c r="H93" s="253" t="s">
        <v>1897</v>
      </c>
      <c r="I93" s="253" t="s">
        <v>1898</v>
      </c>
      <c r="J93" s="253"/>
      <c r="K93" s="265"/>
    </row>
    <row r="94" spans="2:11" s="1" customFormat="1" ht="15" customHeight="1">
      <c r="B94" s="276"/>
      <c r="C94" s="253" t="s">
        <v>1899</v>
      </c>
      <c r="D94" s="253"/>
      <c r="E94" s="253"/>
      <c r="F94" s="274" t="s">
        <v>1866</v>
      </c>
      <c r="G94" s="275"/>
      <c r="H94" s="253" t="s">
        <v>1900</v>
      </c>
      <c r="I94" s="253" t="s">
        <v>1901</v>
      </c>
      <c r="J94" s="253"/>
      <c r="K94" s="265"/>
    </row>
    <row r="95" spans="2:11" s="1" customFormat="1" ht="15" customHeight="1">
      <c r="B95" s="276"/>
      <c r="C95" s="253" t="s">
        <v>1902</v>
      </c>
      <c r="D95" s="253"/>
      <c r="E95" s="253"/>
      <c r="F95" s="274" t="s">
        <v>1866</v>
      </c>
      <c r="G95" s="275"/>
      <c r="H95" s="253" t="s">
        <v>1902</v>
      </c>
      <c r="I95" s="253" t="s">
        <v>1901</v>
      </c>
      <c r="J95" s="253"/>
      <c r="K95" s="265"/>
    </row>
    <row r="96" spans="2:11" s="1" customFormat="1" ht="15" customHeight="1">
      <c r="B96" s="276"/>
      <c r="C96" s="253" t="s">
        <v>48</v>
      </c>
      <c r="D96" s="253"/>
      <c r="E96" s="253"/>
      <c r="F96" s="274" t="s">
        <v>1866</v>
      </c>
      <c r="G96" s="275"/>
      <c r="H96" s="253" t="s">
        <v>1903</v>
      </c>
      <c r="I96" s="253" t="s">
        <v>1901</v>
      </c>
      <c r="J96" s="253"/>
      <c r="K96" s="265"/>
    </row>
    <row r="97" spans="2:11" s="1" customFormat="1" ht="15" customHeight="1">
      <c r="B97" s="276"/>
      <c r="C97" s="253" t="s">
        <v>58</v>
      </c>
      <c r="D97" s="253"/>
      <c r="E97" s="253"/>
      <c r="F97" s="274" t="s">
        <v>1866</v>
      </c>
      <c r="G97" s="275"/>
      <c r="H97" s="253" t="s">
        <v>1904</v>
      </c>
      <c r="I97" s="253" t="s">
        <v>1901</v>
      </c>
      <c r="J97" s="253"/>
      <c r="K97" s="265"/>
    </row>
    <row r="98" spans="2:11" s="1" customFormat="1" ht="15" customHeight="1">
      <c r="B98" s="279"/>
      <c r="C98" s="280"/>
      <c r="D98" s="280"/>
      <c r="E98" s="280"/>
      <c r="F98" s="280"/>
      <c r="G98" s="280"/>
      <c r="H98" s="280"/>
      <c r="I98" s="280"/>
      <c r="J98" s="280"/>
      <c r="K98" s="281"/>
    </row>
    <row r="99" spans="2:11" s="1" customFormat="1" ht="18.75" customHeight="1">
      <c r="B99" s="282"/>
      <c r="C99" s="283"/>
      <c r="D99" s="283"/>
      <c r="E99" s="283"/>
      <c r="F99" s="283"/>
      <c r="G99" s="283"/>
      <c r="H99" s="283"/>
      <c r="I99" s="283"/>
      <c r="J99" s="283"/>
      <c r="K99" s="282"/>
    </row>
    <row r="100" spans="2:11" s="1" customFormat="1" ht="18.75" customHeight="1">
      <c r="B100" s="260"/>
      <c r="C100" s="260"/>
      <c r="D100" s="260"/>
      <c r="E100" s="260"/>
      <c r="F100" s="260"/>
      <c r="G100" s="260"/>
      <c r="H100" s="260"/>
      <c r="I100" s="260"/>
      <c r="J100" s="260"/>
      <c r="K100" s="260"/>
    </row>
    <row r="101" spans="2:11" s="1" customFormat="1" ht="7.5" customHeight="1">
      <c r="B101" s="261"/>
      <c r="C101" s="262"/>
      <c r="D101" s="262"/>
      <c r="E101" s="262"/>
      <c r="F101" s="262"/>
      <c r="G101" s="262"/>
      <c r="H101" s="262"/>
      <c r="I101" s="262"/>
      <c r="J101" s="262"/>
      <c r="K101" s="263"/>
    </row>
    <row r="102" spans="2:11" s="1" customFormat="1" ht="45" customHeight="1">
      <c r="B102" s="264"/>
      <c r="C102" s="372" t="s">
        <v>1905</v>
      </c>
      <c r="D102" s="372"/>
      <c r="E102" s="372"/>
      <c r="F102" s="372"/>
      <c r="G102" s="372"/>
      <c r="H102" s="372"/>
      <c r="I102" s="372"/>
      <c r="J102" s="372"/>
      <c r="K102" s="265"/>
    </row>
    <row r="103" spans="2:11" s="1" customFormat="1" ht="17.25" customHeight="1">
      <c r="B103" s="264"/>
      <c r="C103" s="266" t="s">
        <v>1860</v>
      </c>
      <c r="D103" s="266"/>
      <c r="E103" s="266"/>
      <c r="F103" s="266" t="s">
        <v>1861</v>
      </c>
      <c r="G103" s="267"/>
      <c r="H103" s="266" t="s">
        <v>64</v>
      </c>
      <c r="I103" s="266" t="s">
        <v>67</v>
      </c>
      <c r="J103" s="266" t="s">
        <v>1862</v>
      </c>
      <c r="K103" s="265"/>
    </row>
    <row r="104" spans="2:11" s="1" customFormat="1" ht="17.25" customHeight="1">
      <c r="B104" s="264"/>
      <c r="C104" s="268" t="s">
        <v>1863</v>
      </c>
      <c r="D104" s="268"/>
      <c r="E104" s="268"/>
      <c r="F104" s="269" t="s">
        <v>1864</v>
      </c>
      <c r="G104" s="270"/>
      <c r="H104" s="268"/>
      <c r="I104" s="268"/>
      <c r="J104" s="268" t="s">
        <v>1865</v>
      </c>
      <c r="K104" s="265"/>
    </row>
    <row r="105" spans="2:11" s="1" customFormat="1" ht="5.25" customHeight="1">
      <c r="B105" s="264"/>
      <c r="C105" s="266"/>
      <c r="D105" s="266"/>
      <c r="E105" s="266"/>
      <c r="F105" s="266"/>
      <c r="G105" s="284"/>
      <c r="H105" s="266"/>
      <c r="I105" s="266"/>
      <c r="J105" s="266"/>
      <c r="K105" s="265"/>
    </row>
    <row r="106" spans="2:11" s="1" customFormat="1" ht="15" customHeight="1">
      <c r="B106" s="264"/>
      <c r="C106" s="253" t="s">
        <v>63</v>
      </c>
      <c r="D106" s="273"/>
      <c r="E106" s="273"/>
      <c r="F106" s="274" t="s">
        <v>1866</v>
      </c>
      <c r="G106" s="253"/>
      <c r="H106" s="253" t="s">
        <v>1906</v>
      </c>
      <c r="I106" s="253" t="s">
        <v>1868</v>
      </c>
      <c r="J106" s="253">
        <v>20</v>
      </c>
      <c r="K106" s="265"/>
    </row>
    <row r="107" spans="2:11" s="1" customFormat="1" ht="15" customHeight="1">
      <c r="B107" s="264"/>
      <c r="C107" s="253" t="s">
        <v>1869</v>
      </c>
      <c r="D107" s="253"/>
      <c r="E107" s="253"/>
      <c r="F107" s="274" t="s">
        <v>1866</v>
      </c>
      <c r="G107" s="253"/>
      <c r="H107" s="253" t="s">
        <v>1906</v>
      </c>
      <c r="I107" s="253" t="s">
        <v>1868</v>
      </c>
      <c r="J107" s="253">
        <v>120</v>
      </c>
      <c r="K107" s="265"/>
    </row>
    <row r="108" spans="2:11" s="1" customFormat="1" ht="15" customHeight="1">
      <c r="B108" s="276"/>
      <c r="C108" s="253" t="s">
        <v>1871</v>
      </c>
      <c r="D108" s="253"/>
      <c r="E108" s="253"/>
      <c r="F108" s="274" t="s">
        <v>1872</v>
      </c>
      <c r="G108" s="253"/>
      <c r="H108" s="253" t="s">
        <v>1906</v>
      </c>
      <c r="I108" s="253" t="s">
        <v>1868</v>
      </c>
      <c r="J108" s="253">
        <v>50</v>
      </c>
      <c r="K108" s="265"/>
    </row>
    <row r="109" spans="2:11" s="1" customFormat="1" ht="15" customHeight="1">
      <c r="B109" s="276"/>
      <c r="C109" s="253" t="s">
        <v>1874</v>
      </c>
      <c r="D109" s="253"/>
      <c r="E109" s="253"/>
      <c r="F109" s="274" t="s">
        <v>1866</v>
      </c>
      <c r="G109" s="253"/>
      <c r="H109" s="253" t="s">
        <v>1906</v>
      </c>
      <c r="I109" s="253" t="s">
        <v>1876</v>
      </c>
      <c r="J109" s="253"/>
      <c r="K109" s="265"/>
    </row>
    <row r="110" spans="2:11" s="1" customFormat="1" ht="15" customHeight="1">
      <c r="B110" s="276"/>
      <c r="C110" s="253" t="s">
        <v>1885</v>
      </c>
      <c r="D110" s="253"/>
      <c r="E110" s="253"/>
      <c r="F110" s="274" t="s">
        <v>1872</v>
      </c>
      <c r="G110" s="253"/>
      <c r="H110" s="253" t="s">
        <v>1906</v>
      </c>
      <c r="I110" s="253" t="s">
        <v>1868</v>
      </c>
      <c r="J110" s="253">
        <v>50</v>
      </c>
      <c r="K110" s="265"/>
    </row>
    <row r="111" spans="2:11" s="1" customFormat="1" ht="15" customHeight="1">
      <c r="B111" s="276"/>
      <c r="C111" s="253" t="s">
        <v>1893</v>
      </c>
      <c r="D111" s="253"/>
      <c r="E111" s="253"/>
      <c r="F111" s="274" t="s">
        <v>1872</v>
      </c>
      <c r="G111" s="253"/>
      <c r="H111" s="253" t="s">
        <v>1906</v>
      </c>
      <c r="I111" s="253" t="s">
        <v>1868</v>
      </c>
      <c r="J111" s="253">
        <v>50</v>
      </c>
      <c r="K111" s="265"/>
    </row>
    <row r="112" spans="2:11" s="1" customFormat="1" ht="15" customHeight="1">
      <c r="B112" s="276"/>
      <c r="C112" s="253" t="s">
        <v>1891</v>
      </c>
      <c r="D112" s="253"/>
      <c r="E112" s="253"/>
      <c r="F112" s="274" t="s">
        <v>1872</v>
      </c>
      <c r="G112" s="253"/>
      <c r="H112" s="253" t="s">
        <v>1906</v>
      </c>
      <c r="I112" s="253" t="s">
        <v>1868</v>
      </c>
      <c r="J112" s="253">
        <v>50</v>
      </c>
      <c r="K112" s="265"/>
    </row>
    <row r="113" spans="2:11" s="1" customFormat="1" ht="15" customHeight="1">
      <c r="B113" s="276"/>
      <c r="C113" s="253" t="s">
        <v>63</v>
      </c>
      <c r="D113" s="253"/>
      <c r="E113" s="253"/>
      <c r="F113" s="274" t="s">
        <v>1866</v>
      </c>
      <c r="G113" s="253"/>
      <c r="H113" s="253" t="s">
        <v>1907</v>
      </c>
      <c r="I113" s="253" t="s">
        <v>1868</v>
      </c>
      <c r="J113" s="253">
        <v>20</v>
      </c>
      <c r="K113" s="265"/>
    </row>
    <row r="114" spans="2:11" s="1" customFormat="1" ht="15" customHeight="1">
      <c r="B114" s="276"/>
      <c r="C114" s="253" t="s">
        <v>1908</v>
      </c>
      <c r="D114" s="253"/>
      <c r="E114" s="253"/>
      <c r="F114" s="274" t="s">
        <v>1866</v>
      </c>
      <c r="G114" s="253"/>
      <c r="H114" s="253" t="s">
        <v>1909</v>
      </c>
      <c r="I114" s="253" t="s">
        <v>1868</v>
      </c>
      <c r="J114" s="253">
        <v>120</v>
      </c>
      <c r="K114" s="265"/>
    </row>
    <row r="115" spans="2:11" s="1" customFormat="1" ht="15" customHeight="1">
      <c r="B115" s="276"/>
      <c r="C115" s="253" t="s">
        <v>48</v>
      </c>
      <c r="D115" s="253"/>
      <c r="E115" s="253"/>
      <c r="F115" s="274" t="s">
        <v>1866</v>
      </c>
      <c r="G115" s="253"/>
      <c r="H115" s="253" t="s">
        <v>1910</v>
      </c>
      <c r="I115" s="253" t="s">
        <v>1901</v>
      </c>
      <c r="J115" s="253"/>
      <c r="K115" s="265"/>
    </row>
    <row r="116" spans="2:11" s="1" customFormat="1" ht="15" customHeight="1">
      <c r="B116" s="276"/>
      <c r="C116" s="253" t="s">
        <v>58</v>
      </c>
      <c r="D116" s="253"/>
      <c r="E116" s="253"/>
      <c r="F116" s="274" t="s">
        <v>1866</v>
      </c>
      <c r="G116" s="253"/>
      <c r="H116" s="253" t="s">
        <v>1911</v>
      </c>
      <c r="I116" s="253" t="s">
        <v>1901</v>
      </c>
      <c r="J116" s="253"/>
      <c r="K116" s="265"/>
    </row>
    <row r="117" spans="2:11" s="1" customFormat="1" ht="15" customHeight="1">
      <c r="B117" s="276"/>
      <c r="C117" s="253" t="s">
        <v>67</v>
      </c>
      <c r="D117" s="253"/>
      <c r="E117" s="253"/>
      <c r="F117" s="274" t="s">
        <v>1866</v>
      </c>
      <c r="G117" s="253"/>
      <c r="H117" s="253" t="s">
        <v>1912</v>
      </c>
      <c r="I117" s="253" t="s">
        <v>1913</v>
      </c>
      <c r="J117" s="253"/>
      <c r="K117" s="265"/>
    </row>
    <row r="118" spans="2:11" s="1" customFormat="1" ht="15" customHeight="1">
      <c r="B118" s="279"/>
      <c r="C118" s="285"/>
      <c r="D118" s="285"/>
      <c r="E118" s="285"/>
      <c r="F118" s="285"/>
      <c r="G118" s="285"/>
      <c r="H118" s="285"/>
      <c r="I118" s="285"/>
      <c r="J118" s="285"/>
      <c r="K118" s="281"/>
    </row>
    <row r="119" spans="2:11" s="1" customFormat="1" ht="18.75" customHeight="1">
      <c r="B119" s="286"/>
      <c r="C119" s="287"/>
      <c r="D119" s="287"/>
      <c r="E119" s="287"/>
      <c r="F119" s="288"/>
      <c r="G119" s="287"/>
      <c r="H119" s="287"/>
      <c r="I119" s="287"/>
      <c r="J119" s="287"/>
      <c r="K119" s="286"/>
    </row>
    <row r="120" spans="2:11" s="1" customFormat="1" ht="18.75" customHeight="1">
      <c r="B120" s="260"/>
      <c r="C120" s="260"/>
      <c r="D120" s="260"/>
      <c r="E120" s="260"/>
      <c r="F120" s="260"/>
      <c r="G120" s="260"/>
      <c r="H120" s="260"/>
      <c r="I120" s="260"/>
      <c r="J120" s="260"/>
      <c r="K120" s="260"/>
    </row>
    <row r="121" spans="2:11" s="1" customFormat="1" ht="7.5" customHeight="1">
      <c r="B121" s="289"/>
      <c r="C121" s="290"/>
      <c r="D121" s="290"/>
      <c r="E121" s="290"/>
      <c r="F121" s="290"/>
      <c r="G121" s="290"/>
      <c r="H121" s="290"/>
      <c r="I121" s="290"/>
      <c r="J121" s="290"/>
      <c r="K121" s="291"/>
    </row>
    <row r="122" spans="2:11" s="1" customFormat="1" ht="45" customHeight="1">
      <c r="B122" s="292"/>
      <c r="C122" s="373" t="s">
        <v>1914</v>
      </c>
      <c r="D122" s="373"/>
      <c r="E122" s="373"/>
      <c r="F122" s="373"/>
      <c r="G122" s="373"/>
      <c r="H122" s="373"/>
      <c r="I122" s="373"/>
      <c r="J122" s="373"/>
      <c r="K122" s="293"/>
    </row>
    <row r="123" spans="2:11" s="1" customFormat="1" ht="17.25" customHeight="1">
      <c r="B123" s="294"/>
      <c r="C123" s="266" t="s">
        <v>1860</v>
      </c>
      <c r="D123" s="266"/>
      <c r="E123" s="266"/>
      <c r="F123" s="266" t="s">
        <v>1861</v>
      </c>
      <c r="G123" s="267"/>
      <c r="H123" s="266" t="s">
        <v>64</v>
      </c>
      <c r="I123" s="266" t="s">
        <v>67</v>
      </c>
      <c r="J123" s="266" t="s">
        <v>1862</v>
      </c>
      <c r="K123" s="295"/>
    </row>
    <row r="124" spans="2:11" s="1" customFormat="1" ht="17.25" customHeight="1">
      <c r="B124" s="294"/>
      <c r="C124" s="268" t="s">
        <v>1863</v>
      </c>
      <c r="D124" s="268"/>
      <c r="E124" s="268"/>
      <c r="F124" s="269" t="s">
        <v>1864</v>
      </c>
      <c r="G124" s="270"/>
      <c r="H124" s="268"/>
      <c r="I124" s="268"/>
      <c r="J124" s="268" t="s">
        <v>1865</v>
      </c>
      <c r="K124" s="295"/>
    </row>
    <row r="125" spans="2:11" s="1" customFormat="1" ht="5.25" customHeight="1">
      <c r="B125" s="296"/>
      <c r="C125" s="271"/>
      <c r="D125" s="271"/>
      <c r="E125" s="271"/>
      <c r="F125" s="271"/>
      <c r="G125" s="297"/>
      <c r="H125" s="271"/>
      <c r="I125" s="271"/>
      <c r="J125" s="271"/>
      <c r="K125" s="298"/>
    </row>
    <row r="126" spans="2:11" s="1" customFormat="1" ht="15" customHeight="1">
      <c r="B126" s="296"/>
      <c r="C126" s="253" t="s">
        <v>1869</v>
      </c>
      <c r="D126" s="273"/>
      <c r="E126" s="273"/>
      <c r="F126" s="274" t="s">
        <v>1866</v>
      </c>
      <c r="G126" s="253"/>
      <c r="H126" s="253" t="s">
        <v>1906</v>
      </c>
      <c r="I126" s="253" t="s">
        <v>1868</v>
      </c>
      <c r="J126" s="253">
        <v>120</v>
      </c>
      <c r="K126" s="299"/>
    </row>
    <row r="127" spans="2:11" s="1" customFormat="1" ht="15" customHeight="1">
      <c r="B127" s="296"/>
      <c r="C127" s="253" t="s">
        <v>1915</v>
      </c>
      <c r="D127" s="253"/>
      <c r="E127" s="253"/>
      <c r="F127" s="274" t="s">
        <v>1866</v>
      </c>
      <c r="G127" s="253"/>
      <c r="H127" s="253" t="s">
        <v>1916</v>
      </c>
      <c r="I127" s="253" t="s">
        <v>1868</v>
      </c>
      <c r="J127" s="253" t="s">
        <v>1917</v>
      </c>
      <c r="K127" s="299"/>
    </row>
    <row r="128" spans="2:11" s="1" customFormat="1" ht="15" customHeight="1">
      <c r="B128" s="296"/>
      <c r="C128" s="253" t="s">
        <v>1814</v>
      </c>
      <c r="D128" s="253"/>
      <c r="E128" s="253"/>
      <c r="F128" s="274" t="s">
        <v>1866</v>
      </c>
      <c r="G128" s="253"/>
      <c r="H128" s="253" t="s">
        <v>1918</v>
      </c>
      <c r="I128" s="253" t="s">
        <v>1868</v>
      </c>
      <c r="J128" s="253" t="s">
        <v>1917</v>
      </c>
      <c r="K128" s="299"/>
    </row>
    <row r="129" spans="2:11" s="1" customFormat="1" ht="15" customHeight="1">
      <c r="B129" s="296"/>
      <c r="C129" s="253" t="s">
        <v>1877</v>
      </c>
      <c r="D129" s="253"/>
      <c r="E129" s="253"/>
      <c r="F129" s="274" t="s">
        <v>1872</v>
      </c>
      <c r="G129" s="253"/>
      <c r="H129" s="253" t="s">
        <v>1878</v>
      </c>
      <c r="I129" s="253" t="s">
        <v>1868</v>
      </c>
      <c r="J129" s="253">
        <v>15</v>
      </c>
      <c r="K129" s="299"/>
    </row>
    <row r="130" spans="2:11" s="1" customFormat="1" ht="15" customHeight="1">
      <c r="B130" s="296"/>
      <c r="C130" s="277" t="s">
        <v>1879</v>
      </c>
      <c r="D130" s="277"/>
      <c r="E130" s="277"/>
      <c r="F130" s="278" t="s">
        <v>1872</v>
      </c>
      <c r="G130" s="277"/>
      <c r="H130" s="277" t="s">
        <v>1880</v>
      </c>
      <c r="I130" s="277" t="s">
        <v>1868</v>
      </c>
      <c r="J130" s="277">
        <v>15</v>
      </c>
      <c r="K130" s="299"/>
    </row>
    <row r="131" spans="2:11" s="1" customFormat="1" ht="15" customHeight="1">
      <c r="B131" s="296"/>
      <c r="C131" s="277" t="s">
        <v>1881</v>
      </c>
      <c r="D131" s="277"/>
      <c r="E131" s="277"/>
      <c r="F131" s="278" t="s">
        <v>1872</v>
      </c>
      <c r="G131" s="277"/>
      <c r="H131" s="277" t="s">
        <v>1882</v>
      </c>
      <c r="I131" s="277" t="s">
        <v>1868</v>
      </c>
      <c r="J131" s="277">
        <v>20</v>
      </c>
      <c r="K131" s="299"/>
    </row>
    <row r="132" spans="2:11" s="1" customFormat="1" ht="15" customHeight="1">
      <c r="B132" s="296"/>
      <c r="C132" s="277" t="s">
        <v>1883</v>
      </c>
      <c r="D132" s="277"/>
      <c r="E132" s="277"/>
      <c r="F132" s="278" t="s">
        <v>1872</v>
      </c>
      <c r="G132" s="277"/>
      <c r="H132" s="277" t="s">
        <v>1884</v>
      </c>
      <c r="I132" s="277" t="s">
        <v>1868</v>
      </c>
      <c r="J132" s="277">
        <v>20</v>
      </c>
      <c r="K132" s="299"/>
    </row>
    <row r="133" spans="2:11" s="1" customFormat="1" ht="15" customHeight="1">
      <c r="B133" s="296"/>
      <c r="C133" s="253" t="s">
        <v>1871</v>
      </c>
      <c r="D133" s="253"/>
      <c r="E133" s="253"/>
      <c r="F133" s="274" t="s">
        <v>1872</v>
      </c>
      <c r="G133" s="253"/>
      <c r="H133" s="253" t="s">
        <v>1906</v>
      </c>
      <c r="I133" s="253" t="s">
        <v>1868</v>
      </c>
      <c r="J133" s="253">
        <v>50</v>
      </c>
      <c r="K133" s="299"/>
    </row>
    <row r="134" spans="2:11" s="1" customFormat="1" ht="15" customHeight="1">
      <c r="B134" s="296"/>
      <c r="C134" s="253" t="s">
        <v>1885</v>
      </c>
      <c r="D134" s="253"/>
      <c r="E134" s="253"/>
      <c r="F134" s="274" t="s">
        <v>1872</v>
      </c>
      <c r="G134" s="253"/>
      <c r="H134" s="253" t="s">
        <v>1906</v>
      </c>
      <c r="I134" s="253" t="s">
        <v>1868</v>
      </c>
      <c r="J134" s="253">
        <v>50</v>
      </c>
      <c r="K134" s="299"/>
    </row>
    <row r="135" spans="2:11" s="1" customFormat="1" ht="15" customHeight="1">
      <c r="B135" s="296"/>
      <c r="C135" s="253" t="s">
        <v>1891</v>
      </c>
      <c r="D135" s="253"/>
      <c r="E135" s="253"/>
      <c r="F135" s="274" t="s">
        <v>1872</v>
      </c>
      <c r="G135" s="253"/>
      <c r="H135" s="253" t="s">
        <v>1906</v>
      </c>
      <c r="I135" s="253" t="s">
        <v>1868</v>
      </c>
      <c r="J135" s="253">
        <v>50</v>
      </c>
      <c r="K135" s="299"/>
    </row>
    <row r="136" spans="2:11" s="1" customFormat="1" ht="15" customHeight="1">
      <c r="B136" s="296"/>
      <c r="C136" s="253" t="s">
        <v>1893</v>
      </c>
      <c r="D136" s="253"/>
      <c r="E136" s="253"/>
      <c r="F136" s="274" t="s">
        <v>1872</v>
      </c>
      <c r="G136" s="253"/>
      <c r="H136" s="253" t="s">
        <v>1906</v>
      </c>
      <c r="I136" s="253" t="s">
        <v>1868</v>
      </c>
      <c r="J136" s="253">
        <v>50</v>
      </c>
      <c r="K136" s="299"/>
    </row>
    <row r="137" spans="2:11" s="1" customFormat="1" ht="15" customHeight="1">
      <c r="B137" s="296"/>
      <c r="C137" s="253" t="s">
        <v>1894</v>
      </c>
      <c r="D137" s="253"/>
      <c r="E137" s="253"/>
      <c r="F137" s="274" t="s">
        <v>1872</v>
      </c>
      <c r="G137" s="253"/>
      <c r="H137" s="253" t="s">
        <v>1919</v>
      </c>
      <c r="I137" s="253" t="s">
        <v>1868</v>
      </c>
      <c r="J137" s="253">
        <v>255</v>
      </c>
      <c r="K137" s="299"/>
    </row>
    <row r="138" spans="2:11" s="1" customFormat="1" ht="15" customHeight="1">
      <c r="B138" s="296"/>
      <c r="C138" s="253" t="s">
        <v>1896</v>
      </c>
      <c r="D138" s="253"/>
      <c r="E138" s="253"/>
      <c r="F138" s="274" t="s">
        <v>1866</v>
      </c>
      <c r="G138" s="253"/>
      <c r="H138" s="253" t="s">
        <v>1920</v>
      </c>
      <c r="I138" s="253" t="s">
        <v>1898</v>
      </c>
      <c r="J138" s="253"/>
      <c r="K138" s="299"/>
    </row>
    <row r="139" spans="2:11" s="1" customFormat="1" ht="15" customHeight="1">
      <c r="B139" s="296"/>
      <c r="C139" s="253" t="s">
        <v>1899</v>
      </c>
      <c r="D139" s="253"/>
      <c r="E139" s="253"/>
      <c r="F139" s="274" t="s">
        <v>1866</v>
      </c>
      <c r="G139" s="253"/>
      <c r="H139" s="253" t="s">
        <v>1921</v>
      </c>
      <c r="I139" s="253" t="s">
        <v>1901</v>
      </c>
      <c r="J139" s="253"/>
      <c r="K139" s="299"/>
    </row>
    <row r="140" spans="2:11" s="1" customFormat="1" ht="15" customHeight="1">
      <c r="B140" s="296"/>
      <c r="C140" s="253" t="s">
        <v>1902</v>
      </c>
      <c r="D140" s="253"/>
      <c r="E140" s="253"/>
      <c r="F140" s="274" t="s">
        <v>1866</v>
      </c>
      <c r="G140" s="253"/>
      <c r="H140" s="253" t="s">
        <v>1902</v>
      </c>
      <c r="I140" s="253" t="s">
        <v>1901</v>
      </c>
      <c r="J140" s="253"/>
      <c r="K140" s="299"/>
    </row>
    <row r="141" spans="2:11" s="1" customFormat="1" ht="15" customHeight="1">
      <c r="B141" s="296"/>
      <c r="C141" s="253" t="s">
        <v>48</v>
      </c>
      <c r="D141" s="253"/>
      <c r="E141" s="253"/>
      <c r="F141" s="274" t="s">
        <v>1866</v>
      </c>
      <c r="G141" s="253"/>
      <c r="H141" s="253" t="s">
        <v>1922</v>
      </c>
      <c r="I141" s="253" t="s">
        <v>1901</v>
      </c>
      <c r="J141" s="253"/>
      <c r="K141" s="299"/>
    </row>
    <row r="142" spans="2:11" s="1" customFormat="1" ht="15" customHeight="1">
      <c r="B142" s="296"/>
      <c r="C142" s="253" t="s">
        <v>1923</v>
      </c>
      <c r="D142" s="253"/>
      <c r="E142" s="253"/>
      <c r="F142" s="274" t="s">
        <v>1866</v>
      </c>
      <c r="G142" s="253"/>
      <c r="H142" s="253" t="s">
        <v>1924</v>
      </c>
      <c r="I142" s="253" t="s">
        <v>1901</v>
      </c>
      <c r="J142" s="253"/>
      <c r="K142" s="299"/>
    </row>
    <row r="143" spans="2:11" s="1" customFormat="1" ht="15" customHeight="1">
      <c r="B143" s="300"/>
      <c r="C143" s="301"/>
      <c r="D143" s="301"/>
      <c r="E143" s="301"/>
      <c r="F143" s="301"/>
      <c r="G143" s="301"/>
      <c r="H143" s="301"/>
      <c r="I143" s="301"/>
      <c r="J143" s="301"/>
      <c r="K143" s="302"/>
    </row>
    <row r="144" spans="2:11" s="1" customFormat="1" ht="18.75" customHeight="1">
      <c r="B144" s="287"/>
      <c r="C144" s="287"/>
      <c r="D144" s="287"/>
      <c r="E144" s="287"/>
      <c r="F144" s="288"/>
      <c r="G144" s="287"/>
      <c r="H144" s="287"/>
      <c r="I144" s="287"/>
      <c r="J144" s="287"/>
      <c r="K144" s="287"/>
    </row>
    <row r="145" spans="2:11" s="1" customFormat="1" ht="18.75" customHeight="1">
      <c r="B145" s="260"/>
      <c r="C145" s="260"/>
      <c r="D145" s="260"/>
      <c r="E145" s="260"/>
      <c r="F145" s="260"/>
      <c r="G145" s="260"/>
      <c r="H145" s="260"/>
      <c r="I145" s="260"/>
      <c r="J145" s="260"/>
      <c r="K145" s="260"/>
    </row>
    <row r="146" spans="2:11" s="1" customFormat="1" ht="7.5" customHeight="1">
      <c r="B146" s="261"/>
      <c r="C146" s="262"/>
      <c r="D146" s="262"/>
      <c r="E146" s="262"/>
      <c r="F146" s="262"/>
      <c r="G146" s="262"/>
      <c r="H146" s="262"/>
      <c r="I146" s="262"/>
      <c r="J146" s="262"/>
      <c r="K146" s="263"/>
    </row>
    <row r="147" spans="2:11" s="1" customFormat="1" ht="45" customHeight="1">
      <c r="B147" s="264"/>
      <c r="C147" s="372" t="s">
        <v>1925</v>
      </c>
      <c r="D147" s="372"/>
      <c r="E147" s="372"/>
      <c r="F147" s="372"/>
      <c r="G147" s="372"/>
      <c r="H147" s="372"/>
      <c r="I147" s="372"/>
      <c r="J147" s="372"/>
      <c r="K147" s="265"/>
    </row>
    <row r="148" spans="2:11" s="1" customFormat="1" ht="17.25" customHeight="1">
      <c r="B148" s="264"/>
      <c r="C148" s="266" t="s">
        <v>1860</v>
      </c>
      <c r="D148" s="266"/>
      <c r="E148" s="266"/>
      <c r="F148" s="266" t="s">
        <v>1861</v>
      </c>
      <c r="G148" s="267"/>
      <c r="H148" s="266" t="s">
        <v>64</v>
      </c>
      <c r="I148" s="266" t="s">
        <v>67</v>
      </c>
      <c r="J148" s="266" t="s">
        <v>1862</v>
      </c>
      <c r="K148" s="265"/>
    </row>
    <row r="149" spans="2:11" s="1" customFormat="1" ht="17.25" customHeight="1">
      <c r="B149" s="264"/>
      <c r="C149" s="268" t="s">
        <v>1863</v>
      </c>
      <c r="D149" s="268"/>
      <c r="E149" s="268"/>
      <c r="F149" s="269" t="s">
        <v>1864</v>
      </c>
      <c r="G149" s="270"/>
      <c r="H149" s="268"/>
      <c r="I149" s="268"/>
      <c r="J149" s="268" t="s">
        <v>1865</v>
      </c>
      <c r="K149" s="265"/>
    </row>
    <row r="150" spans="2:11" s="1" customFormat="1" ht="5.25" customHeight="1">
      <c r="B150" s="276"/>
      <c r="C150" s="271"/>
      <c r="D150" s="271"/>
      <c r="E150" s="271"/>
      <c r="F150" s="271"/>
      <c r="G150" s="272"/>
      <c r="H150" s="271"/>
      <c r="I150" s="271"/>
      <c r="J150" s="271"/>
      <c r="K150" s="299"/>
    </row>
    <row r="151" spans="2:11" s="1" customFormat="1" ht="15" customHeight="1">
      <c r="B151" s="276"/>
      <c r="C151" s="303" t="s">
        <v>1869</v>
      </c>
      <c r="D151" s="253"/>
      <c r="E151" s="253"/>
      <c r="F151" s="304" t="s">
        <v>1866</v>
      </c>
      <c r="G151" s="253"/>
      <c r="H151" s="303" t="s">
        <v>1906</v>
      </c>
      <c r="I151" s="303" t="s">
        <v>1868</v>
      </c>
      <c r="J151" s="303">
        <v>120</v>
      </c>
      <c r="K151" s="299"/>
    </row>
    <row r="152" spans="2:11" s="1" customFormat="1" ht="15" customHeight="1">
      <c r="B152" s="276"/>
      <c r="C152" s="303" t="s">
        <v>1915</v>
      </c>
      <c r="D152" s="253"/>
      <c r="E152" s="253"/>
      <c r="F152" s="304" t="s">
        <v>1866</v>
      </c>
      <c r="G152" s="253"/>
      <c r="H152" s="303" t="s">
        <v>1926</v>
      </c>
      <c r="I152" s="303" t="s">
        <v>1868</v>
      </c>
      <c r="J152" s="303" t="s">
        <v>1917</v>
      </c>
      <c r="K152" s="299"/>
    </row>
    <row r="153" spans="2:11" s="1" customFormat="1" ht="15" customHeight="1">
      <c r="B153" s="276"/>
      <c r="C153" s="303" t="s">
        <v>1814</v>
      </c>
      <c r="D153" s="253"/>
      <c r="E153" s="253"/>
      <c r="F153" s="304" t="s">
        <v>1866</v>
      </c>
      <c r="G153" s="253"/>
      <c r="H153" s="303" t="s">
        <v>1927</v>
      </c>
      <c r="I153" s="303" t="s">
        <v>1868</v>
      </c>
      <c r="J153" s="303" t="s">
        <v>1917</v>
      </c>
      <c r="K153" s="299"/>
    </row>
    <row r="154" spans="2:11" s="1" customFormat="1" ht="15" customHeight="1">
      <c r="B154" s="276"/>
      <c r="C154" s="303" t="s">
        <v>1871</v>
      </c>
      <c r="D154" s="253"/>
      <c r="E154" s="253"/>
      <c r="F154" s="304" t="s">
        <v>1872</v>
      </c>
      <c r="G154" s="253"/>
      <c r="H154" s="303" t="s">
        <v>1906</v>
      </c>
      <c r="I154" s="303" t="s">
        <v>1868</v>
      </c>
      <c r="J154" s="303">
        <v>50</v>
      </c>
      <c r="K154" s="299"/>
    </row>
    <row r="155" spans="2:11" s="1" customFormat="1" ht="15" customHeight="1">
      <c r="B155" s="276"/>
      <c r="C155" s="303" t="s">
        <v>1874</v>
      </c>
      <c r="D155" s="253"/>
      <c r="E155" s="253"/>
      <c r="F155" s="304" t="s">
        <v>1866</v>
      </c>
      <c r="G155" s="253"/>
      <c r="H155" s="303" t="s">
        <v>1906</v>
      </c>
      <c r="I155" s="303" t="s">
        <v>1876</v>
      </c>
      <c r="J155" s="303"/>
      <c r="K155" s="299"/>
    </row>
    <row r="156" spans="2:11" s="1" customFormat="1" ht="15" customHeight="1">
      <c r="B156" s="276"/>
      <c r="C156" s="303" t="s">
        <v>1885</v>
      </c>
      <c r="D156" s="253"/>
      <c r="E156" s="253"/>
      <c r="F156" s="304" t="s">
        <v>1872</v>
      </c>
      <c r="G156" s="253"/>
      <c r="H156" s="303" t="s">
        <v>1906</v>
      </c>
      <c r="I156" s="303" t="s">
        <v>1868</v>
      </c>
      <c r="J156" s="303">
        <v>50</v>
      </c>
      <c r="K156" s="299"/>
    </row>
    <row r="157" spans="2:11" s="1" customFormat="1" ht="15" customHeight="1">
      <c r="B157" s="276"/>
      <c r="C157" s="303" t="s">
        <v>1893</v>
      </c>
      <c r="D157" s="253"/>
      <c r="E157" s="253"/>
      <c r="F157" s="304" t="s">
        <v>1872</v>
      </c>
      <c r="G157" s="253"/>
      <c r="H157" s="303" t="s">
        <v>1906</v>
      </c>
      <c r="I157" s="303" t="s">
        <v>1868</v>
      </c>
      <c r="J157" s="303">
        <v>50</v>
      </c>
      <c r="K157" s="299"/>
    </row>
    <row r="158" spans="2:11" s="1" customFormat="1" ht="15" customHeight="1">
      <c r="B158" s="276"/>
      <c r="C158" s="303" t="s">
        <v>1891</v>
      </c>
      <c r="D158" s="253"/>
      <c r="E158" s="253"/>
      <c r="F158" s="304" t="s">
        <v>1872</v>
      </c>
      <c r="G158" s="253"/>
      <c r="H158" s="303" t="s">
        <v>1906</v>
      </c>
      <c r="I158" s="303" t="s">
        <v>1868</v>
      </c>
      <c r="J158" s="303">
        <v>50</v>
      </c>
      <c r="K158" s="299"/>
    </row>
    <row r="159" spans="2:11" s="1" customFormat="1" ht="15" customHeight="1">
      <c r="B159" s="276"/>
      <c r="C159" s="303" t="s">
        <v>97</v>
      </c>
      <c r="D159" s="253"/>
      <c r="E159" s="253"/>
      <c r="F159" s="304" t="s">
        <v>1866</v>
      </c>
      <c r="G159" s="253"/>
      <c r="H159" s="303" t="s">
        <v>1928</v>
      </c>
      <c r="I159" s="303" t="s">
        <v>1868</v>
      </c>
      <c r="J159" s="303" t="s">
        <v>1929</v>
      </c>
      <c r="K159" s="299"/>
    </row>
    <row r="160" spans="2:11" s="1" customFormat="1" ht="15" customHeight="1">
      <c r="B160" s="276"/>
      <c r="C160" s="303" t="s">
        <v>1930</v>
      </c>
      <c r="D160" s="253"/>
      <c r="E160" s="253"/>
      <c r="F160" s="304" t="s">
        <v>1866</v>
      </c>
      <c r="G160" s="253"/>
      <c r="H160" s="303" t="s">
        <v>1931</v>
      </c>
      <c r="I160" s="303" t="s">
        <v>1901</v>
      </c>
      <c r="J160" s="303"/>
      <c r="K160" s="299"/>
    </row>
    <row r="161" spans="2:11" s="1" customFormat="1" ht="15" customHeight="1">
      <c r="B161" s="305"/>
      <c r="C161" s="285"/>
      <c r="D161" s="285"/>
      <c r="E161" s="285"/>
      <c r="F161" s="285"/>
      <c r="G161" s="285"/>
      <c r="H161" s="285"/>
      <c r="I161" s="285"/>
      <c r="J161" s="285"/>
      <c r="K161" s="306"/>
    </row>
    <row r="162" spans="2:11" s="1" customFormat="1" ht="18.75" customHeight="1">
      <c r="B162" s="287"/>
      <c r="C162" s="297"/>
      <c r="D162" s="297"/>
      <c r="E162" s="297"/>
      <c r="F162" s="307"/>
      <c r="G162" s="297"/>
      <c r="H162" s="297"/>
      <c r="I162" s="297"/>
      <c r="J162" s="297"/>
      <c r="K162" s="287"/>
    </row>
    <row r="163" spans="2:11" s="1" customFormat="1" ht="18.75" customHeight="1">
      <c r="B163" s="260"/>
      <c r="C163" s="260"/>
      <c r="D163" s="260"/>
      <c r="E163" s="260"/>
      <c r="F163" s="260"/>
      <c r="G163" s="260"/>
      <c r="H163" s="260"/>
      <c r="I163" s="260"/>
      <c r="J163" s="260"/>
      <c r="K163" s="260"/>
    </row>
    <row r="164" spans="2:11" s="1" customFormat="1" ht="7.5" customHeight="1">
      <c r="B164" s="242"/>
      <c r="C164" s="243"/>
      <c r="D164" s="243"/>
      <c r="E164" s="243"/>
      <c r="F164" s="243"/>
      <c r="G164" s="243"/>
      <c r="H164" s="243"/>
      <c r="I164" s="243"/>
      <c r="J164" s="243"/>
      <c r="K164" s="244"/>
    </row>
    <row r="165" spans="2:11" s="1" customFormat="1" ht="45" customHeight="1">
      <c r="B165" s="245"/>
      <c r="C165" s="373" t="s">
        <v>1932</v>
      </c>
      <c r="D165" s="373"/>
      <c r="E165" s="373"/>
      <c r="F165" s="373"/>
      <c r="G165" s="373"/>
      <c r="H165" s="373"/>
      <c r="I165" s="373"/>
      <c r="J165" s="373"/>
      <c r="K165" s="246"/>
    </row>
    <row r="166" spans="2:11" s="1" customFormat="1" ht="17.25" customHeight="1">
      <c r="B166" s="245"/>
      <c r="C166" s="266" t="s">
        <v>1860</v>
      </c>
      <c r="D166" s="266"/>
      <c r="E166" s="266"/>
      <c r="F166" s="266" t="s">
        <v>1861</v>
      </c>
      <c r="G166" s="308"/>
      <c r="H166" s="309" t="s">
        <v>64</v>
      </c>
      <c r="I166" s="309" t="s">
        <v>67</v>
      </c>
      <c r="J166" s="266" t="s">
        <v>1862</v>
      </c>
      <c r="K166" s="246"/>
    </row>
    <row r="167" spans="2:11" s="1" customFormat="1" ht="17.25" customHeight="1">
      <c r="B167" s="247"/>
      <c r="C167" s="268" t="s">
        <v>1863</v>
      </c>
      <c r="D167" s="268"/>
      <c r="E167" s="268"/>
      <c r="F167" s="269" t="s">
        <v>1864</v>
      </c>
      <c r="G167" s="310"/>
      <c r="H167" s="311"/>
      <c r="I167" s="311"/>
      <c r="J167" s="268" t="s">
        <v>1865</v>
      </c>
      <c r="K167" s="248"/>
    </row>
    <row r="168" spans="2:11" s="1" customFormat="1" ht="5.25" customHeight="1">
      <c r="B168" s="276"/>
      <c r="C168" s="271"/>
      <c r="D168" s="271"/>
      <c r="E168" s="271"/>
      <c r="F168" s="271"/>
      <c r="G168" s="272"/>
      <c r="H168" s="271"/>
      <c r="I168" s="271"/>
      <c r="J168" s="271"/>
      <c r="K168" s="299"/>
    </row>
    <row r="169" spans="2:11" s="1" customFormat="1" ht="15" customHeight="1">
      <c r="B169" s="276"/>
      <c r="C169" s="253" t="s">
        <v>1869</v>
      </c>
      <c r="D169" s="253"/>
      <c r="E169" s="253"/>
      <c r="F169" s="274" t="s">
        <v>1866</v>
      </c>
      <c r="G169" s="253"/>
      <c r="H169" s="253" t="s">
        <v>1906</v>
      </c>
      <c r="I169" s="253" t="s">
        <v>1868</v>
      </c>
      <c r="J169" s="253">
        <v>120</v>
      </c>
      <c r="K169" s="299"/>
    </row>
    <row r="170" spans="2:11" s="1" customFormat="1" ht="15" customHeight="1">
      <c r="B170" s="276"/>
      <c r="C170" s="253" t="s">
        <v>1915</v>
      </c>
      <c r="D170" s="253"/>
      <c r="E170" s="253"/>
      <c r="F170" s="274" t="s">
        <v>1866</v>
      </c>
      <c r="G170" s="253"/>
      <c r="H170" s="253" t="s">
        <v>1916</v>
      </c>
      <c r="I170" s="253" t="s">
        <v>1868</v>
      </c>
      <c r="J170" s="253" t="s">
        <v>1917</v>
      </c>
      <c r="K170" s="299"/>
    </row>
    <row r="171" spans="2:11" s="1" customFormat="1" ht="15" customHeight="1">
      <c r="B171" s="276"/>
      <c r="C171" s="253" t="s">
        <v>1814</v>
      </c>
      <c r="D171" s="253"/>
      <c r="E171" s="253"/>
      <c r="F171" s="274" t="s">
        <v>1866</v>
      </c>
      <c r="G171" s="253"/>
      <c r="H171" s="253" t="s">
        <v>1933</v>
      </c>
      <c r="I171" s="253" t="s">
        <v>1868</v>
      </c>
      <c r="J171" s="253" t="s">
        <v>1917</v>
      </c>
      <c r="K171" s="299"/>
    </row>
    <row r="172" spans="2:11" s="1" customFormat="1" ht="15" customHeight="1">
      <c r="B172" s="276"/>
      <c r="C172" s="253" t="s">
        <v>1871</v>
      </c>
      <c r="D172" s="253"/>
      <c r="E172" s="253"/>
      <c r="F172" s="274" t="s">
        <v>1872</v>
      </c>
      <c r="G172" s="253"/>
      <c r="H172" s="253" t="s">
        <v>1933</v>
      </c>
      <c r="I172" s="253" t="s">
        <v>1868</v>
      </c>
      <c r="J172" s="253">
        <v>50</v>
      </c>
      <c r="K172" s="299"/>
    </row>
    <row r="173" spans="2:11" s="1" customFormat="1" ht="15" customHeight="1">
      <c r="B173" s="276"/>
      <c r="C173" s="253" t="s">
        <v>1874</v>
      </c>
      <c r="D173" s="253"/>
      <c r="E173" s="253"/>
      <c r="F173" s="274" t="s">
        <v>1866</v>
      </c>
      <c r="G173" s="253"/>
      <c r="H173" s="253" t="s">
        <v>1933</v>
      </c>
      <c r="I173" s="253" t="s">
        <v>1876</v>
      </c>
      <c r="J173" s="253"/>
      <c r="K173" s="299"/>
    </row>
    <row r="174" spans="2:11" s="1" customFormat="1" ht="15" customHeight="1">
      <c r="B174" s="276"/>
      <c r="C174" s="253" t="s">
        <v>1885</v>
      </c>
      <c r="D174" s="253"/>
      <c r="E174" s="253"/>
      <c r="F174" s="274" t="s">
        <v>1872</v>
      </c>
      <c r="G174" s="253"/>
      <c r="H174" s="253" t="s">
        <v>1933</v>
      </c>
      <c r="I174" s="253" t="s">
        <v>1868</v>
      </c>
      <c r="J174" s="253">
        <v>50</v>
      </c>
      <c r="K174" s="299"/>
    </row>
    <row r="175" spans="2:11" s="1" customFormat="1" ht="15" customHeight="1">
      <c r="B175" s="276"/>
      <c r="C175" s="253" t="s">
        <v>1893</v>
      </c>
      <c r="D175" s="253"/>
      <c r="E175" s="253"/>
      <c r="F175" s="274" t="s">
        <v>1872</v>
      </c>
      <c r="G175" s="253"/>
      <c r="H175" s="253" t="s">
        <v>1933</v>
      </c>
      <c r="I175" s="253" t="s">
        <v>1868</v>
      </c>
      <c r="J175" s="253">
        <v>50</v>
      </c>
      <c r="K175" s="299"/>
    </row>
    <row r="176" spans="2:11" s="1" customFormat="1" ht="15" customHeight="1">
      <c r="B176" s="276"/>
      <c r="C176" s="253" t="s">
        <v>1891</v>
      </c>
      <c r="D176" s="253"/>
      <c r="E176" s="253"/>
      <c r="F176" s="274" t="s">
        <v>1872</v>
      </c>
      <c r="G176" s="253"/>
      <c r="H176" s="253" t="s">
        <v>1933</v>
      </c>
      <c r="I176" s="253" t="s">
        <v>1868</v>
      </c>
      <c r="J176" s="253">
        <v>50</v>
      </c>
      <c r="K176" s="299"/>
    </row>
    <row r="177" spans="2:11" s="1" customFormat="1" ht="15" customHeight="1">
      <c r="B177" s="276"/>
      <c r="C177" s="253" t="s">
        <v>122</v>
      </c>
      <c r="D177" s="253"/>
      <c r="E177" s="253"/>
      <c r="F177" s="274" t="s">
        <v>1866</v>
      </c>
      <c r="G177" s="253"/>
      <c r="H177" s="253" t="s">
        <v>1934</v>
      </c>
      <c r="I177" s="253" t="s">
        <v>1935</v>
      </c>
      <c r="J177" s="253"/>
      <c r="K177" s="299"/>
    </row>
    <row r="178" spans="2:11" s="1" customFormat="1" ht="15" customHeight="1">
      <c r="B178" s="276"/>
      <c r="C178" s="253" t="s">
        <v>67</v>
      </c>
      <c r="D178" s="253"/>
      <c r="E178" s="253"/>
      <c r="F178" s="274" t="s">
        <v>1866</v>
      </c>
      <c r="G178" s="253"/>
      <c r="H178" s="253" t="s">
        <v>1936</v>
      </c>
      <c r="I178" s="253" t="s">
        <v>1937</v>
      </c>
      <c r="J178" s="253">
        <v>1</v>
      </c>
      <c r="K178" s="299"/>
    </row>
    <row r="179" spans="2:11" s="1" customFormat="1" ht="15" customHeight="1">
      <c r="B179" s="276"/>
      <c r="C179" s="253" t="s">
        <v>63</v>
      </c>
      <c r="D179" s="253"/>
      <c r="E179" s="253"/>
      <c r="F179" s="274" t="s">
        <v>1866</v>
      </c>
      <c r="G179" s="253"/>
      <c r="H179" s="253" t="s">
        <v>1938</v>
      </c>
      <c r="I179" s="253" t="s">
        <v>1868</v>
      </c>
      <c r="J179" s="253">
        <v>20</v>
      </c>
      <c r="K179" s="299"/>
    </row>
    <row r="180" spans="2:11" s="1" customFormat="1" ht="15" customHeight="1">
      <c r="B180" s="276"/>
      <c r="C180" s="253" t="s">
        <v>64</v>
      </c>
      <c r="D180" s="253"/>
      <c r="E180" s="253"/>
      <c r="F180" s="274" t="s">
        <v>1866</v>
      </c>
      <c r="G180" s="253"/>
      <c r="H180" s="253" t="s">
        <v>1939</v>
      </c>
      <c r="I180" s="253" t="s">
        <v>1868</v>
      </c>
      <c r="J180" s="253">
        <v>255</v>
      </c>
      <c r="K180" s="299"/>
    </row>
    <row r="181" spans="2:11" s="1" customFormat="1" ht="15" customHeight="1">
      <c r="B181" s="276"/>
      <c r="C181" s="253" t="s">
        <v>123</v>
      </c>
      <c r="D181" s="253"/>
      <c r="E181" s="253"/>
      <c r="F181" s="274" t="s">
        <v>1866</v>
      </c>
      <c r="G181" s="253"/>
      <c r="H181" s="253" t="s">
        <v>1830</v>
      </c>
      <c r="I181" s="253" t="s">
        <v>1868</v>
      </c>
      <c r="J181" s="253">
        <v>10</v>
      </c>
      <c r="K181" s="299"/>
    </row>
    <row r="182" spans="2:11" s="1" customFormat="1" ht="15" customHeight="1">
      <c r="B182" s="276"/>
      <c r="C182" s="253" t="s">
        <v>124</v>
      </c>
      <c r="D182" s="253"/>
      <c r="E182" s="253"/>
      <c r="F182" s="274" t="s">
        <v>1866</v>
      </c>
      <c r="G182" s="253"/>
      <c r="H182" s="253" t="s">
        <v>1940</v>
      </c>
      <c r="I182" s="253" t="s">
        <v>1901</v>
      </c>
      <c r="J182" s="253"/>
      <c r="K182" s="299"/>
    </row>
    <row r="183" spans="2:11" s="1" customFormat="1" ht="15" customHeight="1">
      <c r="B183" s="276"/>
      <c r="C183" s="253" t="s">
        <v>1941</v>
      </c>
      <c r="D183" s="253"/>
      <c r="E183" s="253"/>
      <c r="F183" s="274" t="s">
        <v>1866</v>
      </c>
      <c r="G183" s="253"/>
      <c r="H183" s="253" t="s">
        <v>1942</v>
      </c>
      <c r="I183" s="253" t="s">
        <v>1901</v>
      </c>
      <c r="J183" s="253"/>
      <c r="K183" s="299"/>
    </row>
    <row r="184" spans="2:11" s="1" customFormat="1" ht="15" customHeight="1">
      <c r="B184" s="276"/>
      <c r="C184" s="253" t="s">
        <v>1930</v>
      </c>
      <c r="D184" s="253"/>
      <c r="E184" s="253"/>
      <c r="F184" s="274" t="s">
        <v>1866</v>
      </c>
      <c r="G184" s="253"/>
      <c r="H184" s="253" t="s">
        <v>1943</v>
      </c>
      <c r="I184" s="253" t="s">
        <v>1901</v>
      </c>
      <c r="J184" s="253"/>
      <c r="K184" s="299"/>
    </row>
    <row r="185" spans="2:11" s="1" customFormat="1" ht="15" customHeight="1">
      <c r="B185" s="276"/>
      <c r="C185" s="253" t="s">
        <v>126</v>
      </c>
      <c r="D185" s="253"/>
      <c r="E185" s="253"/>
      <c r="F185" s="274" t="s">
        <v>1872</v>
      </c>
      <c r="G185" s="253"/>
      <c r="H185" s="253" t="s">
        <v>1944</v>
      </c>
      <c r="I185" s="253" t="s">
        <v>1868</v>
      </c>
      <c r="J185" s="253">
        <v>50</v>
      </c>
      <c r="K185" s="299"/>
    </row>
    <row r="186" spans="2:11" s="1" customFormat="1" ht="15" customHeight="1">
      <c r="B186" s="276"/>
      <c r="C186" s="253" t="s">
        <v>1945</v>
      </c>
      <c r="D186" s="253"/>
      <c r="E186" s="253"/>
      <c r="F186" s="274" t="s">
        <v>1872</v>
      </c>
      <c r="G186" s="253"/>
      <c r="H186" s="253" t="s">
        <v>1946</v>
      </c>
      <c r="I186" s="253" t="s">
        <v>1947</v>
      </c>
      <c r="J186" s="253"/>
      <c r="K186" s="299"/>
    </row>
    <row r="187" spans="2:11" s="1" customFormat="1" ht="15" customHeight="1">
      <c r="B187" s="276"/>
      <c r="C187" s="253" t="s">
        <v>1948</v>
      </c>
      <c r="D187" s="253"/>
      <c r="E187" s="253"/>
      <c r="F187" s="274" t="s">
        <v>1872</v>
      </c>
      <c r="G187" s="253"/>
      <c r="H187" s="253" t="s">
        <v>1949</v>
      </c>
      <c r="I187" s="253" t="s">
        <v>1947</v>
      </c>
      <c r="J187" s="253"/>
      <c r="K187" s="299"/>
    </row>
    <row r="188" spans="2:11" s="1" customFormat="1" ht="15" customHeight="1">
      <c r="B188" s="276"/>
      <c r="C188" s="253" t="s">
        <v>1950</v>
      </c>
      <c r="D188" s="253"/>
      <c r="E188" s="253"/>
      <c r="F188" s="274" t="s">
        <v>1872</v>
      </c>
      <c r="G188" s="253"/>
      <c r="H188" s="253" t="s">
        <v>1951</v>
      </c>
      <c r="I188" s="253" t="s">
        <v>1947</v>
      </c>
      <c r="J188" s="253"/>
      <c r="K188" s="299"/>
    </row>
    <row r="189" spans="2:11" s="1" customFormat="1" ht="15" customHeight="1">
      <c r="B189" s="276"/>
      <c r="C189" s="312" t="s">
        <v>1952</v>
      </c>
      <c r="D189" s="253"/>
      <c r="E189" s="253"/>
      <c r="F189" s="274" t="s">
        <v>1872</v>
      </c>
      <c r="G189" s="253"/>
      <c r="H189" s="253" t="s">
        <v>1953</v>
      </c>
      <c r="I189" s="253" t="s">
        <v>1954</v>
      </c>
      <c r="J189" s="313" t="s">
        <v>1955</v>
      </c>
      <c r="K189" s="299"/>
    </row>
    <row r="190" spans="2:11" s="1" customFormat="1" ht="15" customHeight="1">
      <c r="B190" s="276"/>
      <c r="C190" s="312" t="s">
        <v>52</v>
      </c>
      <c r="D190" s="253"/>
      <c r="E190" s="253"/>
      <c r="F190" s="274" t="s">
        <v>1866</v>
      </c>
      <c r="G190" s="253"/>
      <c r="H190" s="250" t="s">
        <v>1956</v>
      </c>
      <c r="I190" s="253" t="s">
        <v>1957</v>
      </c>
      <c r="J190" s="253"/>
      <c r="K190" s="299"/>
    </row>
    <row r="191" spans="2:11" s="1" customFormat="1" ht="15" customHeight="1">
      <c r="B191" s="276"/>
      <c r="C191" s="312" t="s">
        <v>1958</v>
      </c>
      <c r="D191" s="253"/>
      <c r="E191" s="253"/>
      <c r="F191" s="274" t="s">
        <v>1866</v>
      </c>
      <c r="G191" s="253"/>
      <c r="H191" s="253" t="s">
        <v>1959</v>
      </c>
      <c r="I191" s="253" t="s">
        <v>1901</v>
      </c>
      <c r="J191" s="253"/>
      <c r="K191" s="299"/>
    </row>
    <row r="192" spans="2:11" s="1" customFormat="1" ht="15" customHeight="1">
      <c r="B192" s="276"/>
      <c r="C192" s="312" t="s">
        <v>1960</v>
      </c>
      <c r="D192" s="253"/>
      <c r="E192" s="253"/>
      <c r="F192" s="274" t="s">
        <v>1866</v>
      </c>
      <c r="G192" s="253"/>
      <c r="H192" s="253" t="s">
        <v>1961</v>
      </c>
      <c r="I192" s="253" t="s">
        <v>1901</v>
      </c>
      <c r="J192" s="253"/>
      <c r="K192" s="299"/>
    </row>
    <row r="193" spans="2:11" s="1" customFormat="1" ht="15" customHeight="1">
      <c r="B193" s="276"/>
      <c r="C193" s="312" t="s">
        <v>1962</v>
      </c>
      <c r="D193" s="253"/>
      <c r="E193" s="253"/>
      <c r="F193" s="274" t="s">
        <v>1872</v>
      </c>
      <c r="G193" s="253"/>
      <c r="H193" s="253" t="s">
        <v>1963</v>
      </c>
      <c r="I193" s="253" t="s">
        <v>1901</v>
      </c>
      <c r="J193" s="253"/>
      <c r="K193" s="299"/>
    </row>
    <row r="194" spans="2:11" s="1" customFormat="1" ht="15" customHeight="1">
      <c r="B194" s="305"/>
      <c r="C194" s="314"/>
      <c r="D194" s="285"/>
      <c r="E194" s="285"/>
      <c r="F194" s="285"/>
      <c r="G194" s="285"/>
      <c r="H194" s="285"/>
      <c r="I194" s="285"/>
      <c r="J194" s="285"/>
      <c r="K194" s="306"/>
    </row>
    <row r="195" spans="2:11" s="1" customFormat="1" ht="18.75" customHeight="1">
      <c r="B195" s="287"/>
      <c r="C195" s="297"/>
      <c r="D195" s="297"/>
      <c r="E195" s="297"/>
      <c r="F195" s="307"/>
      <c r="G195" s="297"/>
      <c r="H195" s="297"/>
      <c r="I195" s="297"/>
      <c r="J195" s="297"/>
      <c r="K195" s="287"/>
    </row>
    <row r="196" spans="2:11" s="1" customFormat="1" ht="18.75" customHeight="1">
      <c r="B196" s="287"/>
      <c r="C196" s="297"/>
      <c r="D196" s="297"/>
      <c r="E196" s="297"/>
      <c r="F196" s="307"/>
      <c r="G196" s="297"/>
      <c r="H196" s="297"/>
      <c r="I196" s="297"/>
      <c r="J196" s="297"/>
      <c r="K196" s="287"/>
    </row>
    <row r="197" spans="2:11" s="1" customFormat="1" ht="18.75" customHeight="1">
      <c r="B197" s="260"/>
      <c r="C197" s="260"/>
      <c r="D197" s="260"/>
      <c r="E197" s="260"/>
      <c r="F197" s="260"/>
      <c r="G197" s="260"/>
      <c r="H197" s="260"/>
      <c r="I197" s="260"/>
      <c r="J197" s="260"/>
      <c r="K197" s="260"/>
    </row>
    <row r="198" spans="2:11" s="1" customFormat="1" ht="13.5">
      <c r="B198" s="242"/>
      <c r="C198" s="243"/>
      <c r="D198" s="243"/>
      <c r="E198" s="243"/>
      <c r="F198" s="243"/>
      <c r="G198" s="243"/>
      <c r="H198" s="243"/>
      <c r="I198" s="243"/>
      <c r="J198" s="243"/>
      <c r="K198" s="244"/>
    </row>
    <row r="199" spans="2:11" s="1" customFormat="1" ht="21">
      <c r="B199" s="245"/>
      <c r="C199" s="373" t="s">
        <v>1964</v>
      </c>
      <c r="D199" s="373"/>
      <c r="E199" s="373"/>
      <c r="F199" s="373"/>
      <c r="G199" s="373"/>
      <c r="H199" s="373"/>
      <c r="I199" s="373"/>
      <c r="J199" s="373"/>
      <c r="K199" s="246"/>
    </row>
    <row r="200" spans="2:11" s="1" customFormat="1" ht="25.5" customHeight="1">
      <c r="B200" s="245"/>
      <c r="C200" s="315" t="s">
        <v>1965</v>
      </c>
      <c r="D200" s="315"/>
      <c r="E200" s="315"/>
      <c r="F200" s="315" t="s">
        <v>1966</v>
      </c>
      <c r="G200" s="316"/>
      <c r="H200" s="374" t="s">
        <v>1967</v>
      </c>
      <c r="I200" s="374"/>
      <c r="J200" s="374"/>
      <c r="K200" s="246"/>
    </row>
    <row r="201" spans="2:11" s="1" customFormat="1" ht="5.25" customHeight="1">
      <c r="B201" s="276"/>
      <c r="C201" s="271"/>
      <c r="D201" s="271"/>
      <c r="E201" s="271"/>
      <c r="F201" s="271"/>
      <c r="G201" s="297"/>
      <c r="H201" s="271"/>
      <c r="I201" s="271"/>
      <c r="J201" s="271"/>
      <c r="K201" s="299"/>
    </row>
    <row r="202" spans="2:11" s="1" customFormat="1" ht="15" customHeight="1">
      <c r="B202" s="276"/>
      <c r="C202" s="253" t="s">
        <v>1957</v>
      </c>
      <c r="D202" s="253"/>
      <c r="E202" s="253"/>
      <c r="F202" s="274" t="s">
        <v>53</v>
      </c>
      <c r="G202" s="253"/>
      <c r="H202" s="375" t="s">
        <v>1968</v>
      </c>
      <c r="I202" s="375"/>
      <c r="J202" s="375"/>
      <c r="K202" s="299"/>
    </row>
    <row r="203" spans="2:11" s="1" customFormat="1" ht="15" customHeight="1">
      <c r="B203" s="276"/>
      <c r="C203" s="253"/>
      <c r="D203" s="253"/>
      <c r="E203" s="253"/>
      <c r="F203" s="274" t="s">
        <v>54</v>
      </c>
      <c r="G203" s="253"/>
      <c r="H203" s="375" t="s">
        <v>1969</v>
      </c>
      <c r="I203" s="375"/>
      <c r="J203" s="375"/>
      <c r="K203" s="299"/>
    </row>
    <row r="204" spans="2:11" s="1" customFormat="1" ht="15" customHeight="1">
      <c r="B204" s="276"/>
      <c r="C204" s="253"/>
      <c r="D204" s="253"/>
      <c r="E204" s="253"/>
      <c r="F204" s="274" t="s">
        <v>57</v>
      </c>
      <c r="G204" s="253"/>
      <c r="H204" s="375" t="s">
        <v>1970</v>
      </c>
      <c r="I204" s="375"/>
      <c r="J204" s="375"/>
      <c r="K204" s="299"/>
    </row>
    <row r="205" spans="2:11" s="1" customFormat="1" ht="15" customHeight="1">
      <c r="B205" s="276"/>
      <c r="C205" s="253"/>
      <c r="D205" s="253"/>
      <c r="E205" s="253"/>
      <c r="F205" s="274" t="s">
        <v>55</v>
      </c>
      <c r="G205" s="253"/>
      <c r="H205" s="375" t="s">
        <v>1971</v>
      </c>
      <c r="I205" s="375"/>
      <c r="J205" s="375"/>
      <c r="K205" s="299"/>
    </row>
    <row r="206" spans="2:11" s="1" customFormat="1" ht="15" customHeight="1">
      <c r="B206" s="276"/>
      <c r="C206" s="253"/>
      <c r="D206" s="253"/>
      <c r="E206" s="253"/>
      <c r="F206" s="274" t="s">
        <v>56</v>
      </c>
      <c r="G206" s="253"/>
      <c r="H206" s="375" t="s">
        <v>1972</v>
      </c>
      <c r="I206" s="375"/>
      <c r="J206" s="375"/>
      <c r="K206" s="299"/>
    </row>
    <row r="207" spans="2:11" s="1" customFormat="1" ht="15" customHeight="1">
      <c r="B207" s="276"/>
      <c r="C207" s="253"/>
      <c r="D207" s="253"/>
      <c r="E207" s="253"/>
      <c r="F207" s="274"/>
      <c r="G207" s="253"/>
      <c r="H207" s="253"/>
      <c r="I207" s="253"/>
      <c r="J207" s="253"/>
      <c r="K207" s="299"/>
    </row>
    <row r="208" spans="2:11" s="1" customFormat="1" ht="15" customHeight="1">
      <c r="B208" s="276"/>
      <c r="C208" s="253" t="s">
        <v>1913</v>
      </c>
      <c r="D208" s="253"/>
      <c r="E208" s="253"/>
      <c r="F208" s="274" t="s">
        <v>89</v>
      </c>
      <c r="G208" s="253"/>
      <c r="H208" s="375" t="s">
        <v>1973</v>
      </c>
      <c r="I208" s="375"/>
      <c r="J208" s="375"/>
      <c r="K208" s="299"/>
    </row>
    <row r="209" spans="2:11" s="1" customFormat="1" ht="15" customHeight="1">
      <c r="B209" s="276"/>
      <c r="C209" s="253"/>
      <c r="D209" s="253"/>
      <c r="E209" s="253"/>
      <c r="F209" s="274" t="s">
        <v>1808</v>
      </c>
      <c r="G209" s="253"/>
      <c r="H209" s="375" t="s">
        <v>1809</v>
      </c>
      <c r="I209" s="375"/>
      <c r="J209" s="375"/>
      <c r="K209" s="299"/>
    </row>
    <row r="210" spans="2:11" s="1" customFormat="1" ht="15" customHeight="1">
      <c r="B210" s="276"/>
      <c r="C210" s="253"/>
      <c r="D210" s="253"/>
      <c r="E210" s="253"/>
      <c r="F210" s="274" t="s">
        <v>1806</v>
      </c>
      <c r="G210" s="253"/>
      <c r="H210" s="375" t="s">
        <v>1974</v>
      </c>
      <c r="I210" s="375"/>
      <c r="J210" s="375"/>
      <c r="K210" s="299"/>
    </row>
    <row r="211" spans="2:11" s="1" customFormat="1" ht="15" customHeight="1">
      <c r="B211" s="317"/>
      <c r="C211" s="253"/>
      <c r="D211" s="253"/>
      <c r="E211" s="253"/>
      <c r="F211" s="274" t="s">
        <v>1810</v>
      </c>
      <c r="G211" s="312"/>
      <c r="H211" s="376" t="s">
        <v>1811</v>
      </c>
      <c r="I211" s="376"/>
      <c r="J211" s="376"/>
      <c r="K211" s="318"/>
    </row>
    <row r="212" spans="2:11" s="1" customFormat="1" ht="15" customHeight="1">
      <c r="B212" s="317"/>
      <c r="C212" s="253"/>
      <c r="D212" s="253"/>
      <c r="E212" s="253"/>
      <c r="F212" s="274" t="s">
        <v>1812</v>
      </c>
      <c r="G212" s="312"/>
      <c r="H212" s="376" t="s">
        <v>1975</v>
      </c>
      <c r="I212" s="376"/>
      <c r="J212" s="376"/>
      <c r="K212" s="318"/>
    </row>
    <row r="213" spans="2:11" s="1" customFormat="1" ht="15" customHeight="1">
      <c r="B213" s="317"/>
      <c r="C213" s="253"/>
      <c r="D213" s="253"/>
      <c r="E213" s="253"/>
      <c r="F213" s="274"/>
      <c r="G213" s="312"/>
      <c r="H213" s="303"/>
      <c r="I213" s="303"/>
      <c r="J213" s="303"/>
      <c r="K213" s="318"/>
    </row>
    <row r="214" spans="2:11" s="1" customFormat="1" ht="15" customHeight="1">
      <c r="B214" s="317"/>
      <c r="C214" s="253" t="s">
        <v>1937</v>
      </c>
      <c r="D214" s="253"/>
      <c r="E214" s="253"/>
      <c r="F214" s="274">
        <v>1</v>
      </c>
      <c r="G214" s="312"/>
      <c r="H214" s="376" t="s">
        <v>1976</v>
      </c>
      <c r="I214" s="376"/>
      <c r="J214" s="376"/>
      <c r="K214" s="318"/>
    </row>
    <row r="215" spans="2:11" s="1" customFormat="1" ht="15" customHeight="1">
      <c r="B215" s="317"/>
      <c r="C215" s="253"/>
      <c r="D215" s="253"/>
      <c r="E215" s="253"/>
      <c r="F215" s="274">
        <v>2</v>
      </c>
      <c r="G215" s="312"/>
      <c r="H215" s="376" t="s">
        <v>1977</v>
      </c>
      <c r="I215" s="376"/>
      <c r="J215" s="376"/>
      <c r="K215" s="318"/>
    </row>
    <row r="216" spans="2:11" s="1" customFormat="1" ht="15" customHeight="1">
      <c r="B216" s="317"/>
      <c r="C216" s="253"/>
      <c r="D216" s="253"/>
      <c r="E216" s="253"/>
      <c r="F216" s="274">
        <v>3</v>
      </c>
      <c r="G216" s="312"/>
      <c r="H216" s="376" t="s">
        <v>1978</v>
      </c>
      <c r="I216" s="376"/>
      <c r="J216" s="376"/>
      <c r="K216" s="318"/>
    </row>
    <row r="217" spans="2:11" s="1" customFormat="1" ht="15" customHeight="1">
      <c r="B217" s="317"/>
      <c r="C217" s="253"/>
      <c r="D217" s="253"/>
      <c r="E217" s="253"/>
      <c r="F217" s="274">
        <v>4</v>
      </c>
      <c r="G217" s="312"/>
      <c r="H217" s="376" t="s">
        <v>1979</v>
      </c>
      <c r="I217" s="376"/>
      <c r="J217" s="376"/>
      <c r="K217" s="318"/>
    </row>
    <row r="218" spans="2:11" s="1" customFormat="1" ht="12.75" customHeight="1">
      <c r="B218" s="319"/>
      <c r="C218" s="320"/>
      <c r="D218" s="320"/>
      <c r="E218" s="320"/>
      <c r="F218" s="320"/>
      <c r="G218" s="320"/>
      <c r="H218" s="320"/>
      <c r="I218" s="320"/>
      <c r="J218" s="320"/>
      <c r="K218" s="32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D1.01.100 - Oprava a mode...</vt:lpstr>
      <vt:lpstr>Pokyny pro vyplnění</vt:lpstr>
      <vt:lpstr>'D1.01.100 - Oprava a mode...'!Názvy_tisku</vt:lpstr>
      <vt:lpstr>'Rekapitulace stavby'!Názvy_tisku</vt:lpstr>
      <vt:lpstr>'D1.01.100 - Oprava a mode...'!Oblast_tisku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2021-07-28T18:56:40Z</cp:lastPrinted>
  <dcterms:created xsi:type="dcterms:W3CDTF">2021-07-28T18:41:44Z</dcterms:created>
  <dcterms:modified xsi:type="dcterms:W3CDTF">2021-07-28T18:56:57Z</dcterms:modified>
</cp:coreProperties>
</file>