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aba.csorba\Documents\"/>
    </mc:Choice>
  </mc:AlternateContent>
  <xr:revisionPtr revIDLastSave="0" documentId="8_{738B24F6-F241-4111-8954-EA2FEDB1C210}" xr6:coauthVersionLast="45" xr6:coauthVersionMax="45" xr10:uidLastSave="{00000000-0000-0000-0000-000000000000}"/>
  <bookViews>
    <workbookView xWindow="28680" yWindow="-120" windowWidth="29040" windowHeight="15840" activeTab="3" xr2:uid="{CBAF04EF-269D-477D-93BD-78A91B680673}"/>
  </bookViews>
  <sheets>
    <sheet name="Sosnová" sheetId="10" r:id="rId1"/>
    <sheet name="Nový Bor - Okrouhlá" sheetId="11" r:id="rId2"/>
    <sheet name="Nová Ves" sheetId="15" r:id="rId3"/>
    <sheet name="Liberec" sheetId="2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0" l="1"/>
  <c r="I13" i="20" l="1"/>
  <c r="I13" i="15"/>
  <c r="I13" i="11"/>
  <c r="I6" i="10" l="1"/>
  <c r="I17" i="10" s="1"/>
  <c r="I6" i="20" l="1"/>
  <c r="I17" i="20" s="1"/>
  <c r="I6" i="15"/>
  <c r="I17" i="15" s="1"/>
  <c r="I6" i="11"/>
  <c r="I17" i="11" s="1"/>
</calcChain>
</file>

<file path=xl/sharedStrings.xml><?xml version="1.0" encoding="utf-8"?>
<sst xmlns="http://schemas.openxmlformats.org/spreadsheetml/2006/main" count="112" uniqueCount="24">
  <si>
    <t>Nafta</t>
  </si>
  <si>
    <t>A</t>
  </si>
  <si>
    <t>B</t>
  </si>
  <si>
    <t>C</t>
  </si>
  <si>
    <t>D</t>
  </si>
  <si>
    <t>E</t>
  </si>
  <si>
    <t xml:space="preserve">Tabulka dodávek k ocenění - Středisko Liberec </t>
  </si>
  <si>
    <t>Tabulka dodávek k ocenění - Středisko Nová Ves</t>
  </si>
  <si>
    <t xml:space="preserve">Tabulka dodávek k ocenění - Středisko Sosnová </t>
  </si>
  <si>
    <t xml:space="preserve">Tabulka dodávek k ocenění - Středisko Nový Bor - Okrouhlá </t>
  </si>
  <si>
    <t>aritmetický průměr všech uveřejněných denních kotací Platts
Barges FOB Rotterdam Mean pro naftu motorovou za
předcházející týden v USD</t>
  </si>
  <si>
    <t>aritmetický průměr všech uveřejněných denních kotací Platts
Barges FOB Rotterdam Mean FAME -10 RED (biosložka) za předcházející týden v USD</t>
  </si>
  <si>
    <t>prémium tuzemského trhu v USD za 1 tunu paliva
představující náklady na zpracování produktu, obchodní marži dodavatele, náklady na dopravu zboží z rafinerie do místa výdeje i náklady na nutnou rekonstrukci stojanů a autorizačních zařízení a další náklady vyplývající s provozováním čerpacích stanic a administrativními úkony dodavatele</t>
  </si>
  <si>
    <t>aritmetický průměr denních kotací kurzů Kč/USD vydaných
ČNB za předcházející týden</t>
  </si>
  <si>
    <t>referenční hustota (koeficient)</t>
  </si>
  <si>
    <t>spotřební daň</t>
  </si>
  <si>
    <t>celková cena za 1l v Kč bez DPH určená k hodnocení</t>
  </si>
  <si>
    <t>aritmetický průměr všech uveřejněných denních kotací Platts Barges FOB Rotterdam Mean pro Natural 95 za předcházející týden v USD</t>
  </si>
  <si>
    <t>aritmetický průměr všech uveřejněných denních kotací Platts Barges FOB Rotterdam Mean ETHANOLU T2 za předcházející týden v USD</t>
  </si>
  <si>
    <t>aritmetický průměr denních kotací kurzů Kč/USD vydaných ČNB za předcházející týden</t>
  </si>
  <si>
    <t xml:space="preserve">celková cena za 1l v Kč bez DPH </t>
  </si>
  <si>
    <t>celková cena za 1l v Kč bez DPH í</t>
  </si>
  <si>
    <t xml:space="preserve">celková cena za 1l v Kč bez DPH určená k hodnocení </t>
  </si>
  <si>
    <t>Natural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</si>
</sst>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2A25-7F52-48D6-99AA-A3CA7ACD5C31}">
  <dimension ref="A1:I17"/>
  <sheetViews>
    <sheetView zoomScaleNormal="100" workbookViewId="0">
      <selection activeCell="I13" sqref="I13"/>
    </sheetView>
  </sheetViews>
  <sheetFormatPr defaultRowHeight="14.5" x14ac:dyDescent="0.35"/>
  <cols>
    <col min="1" max="1" width="2" customWidth="1"/>
    <col min="3" max="3" width="33" customWidth="1"/>
    <col min="4" max="4" width="30.36328125" customWidth="1"/>
    <col min="5" max="5" width="48" customWidth="1"/>
    <col min="6" max="12" width="16.08984375" customWidth="1"/>
  </cols>
  <sheetData>
    <row r="1" spans="1:9" x14ac:dyDescent="0.35">
      <c r="A1" s="1" t="s">
        <v>8</v>
      </c>
    </row>
    <row r="4" spans="1:9" x14ac:dyDescent="0.3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1.5" x14ac:dyDescent="0.35">
      <c r="B5" s="4"/>
      <c r="C5" s="5" t="s">
        <v>10</v>
      </c>
      <c r="D5" s="5" t="s">
        <v>11</v>
      </c>
      <c r="E5" s="5" t="s">
        <v>12</v>
      </c>
      <c r="F5" s="6" t="s">
        <v>13</v>
      </c>
      <c r="G5" s="6" t="s">
        <v>14</v>
      </c>
      <c r="H5" s="6" t="s">
        <v>15</v>
      </c>
      <c r="I5" s="5" t="s">
        <v>20</v>
      </c>
    </row>
    <row r="6" spans="1:9" x14ac:dyDescent="0.35">
      <c r="B6" s="4" t="s">
        <v>0</v>
      </c>
      <c r="C6" s="2"/>
      <c r="D6" s="3"/>
      <c r="E6" s="2"/>
      <c r="F6" s="7"/>
      <c r="G6" s="7">
        <v>8.4500000000000005E-4</v>
      </c>
      <c r="H6" s="7">
        <v>9.9499999999999993</v>
      </c>
      <c r="I6" s="2">
        <f>((C6*0.93)+(D6*0.07)+E6)*F6*G6+H6</f>
        <v>9.9499999999999993</v>
      </c>
    </row>
    <row r="11" spans="1:9" x14ac:dyDescent="0.3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1.5" x14ac:dyDescent="0.35">
      <c r="B12" s="4"/>
      <c r="C12" s="5" t="s">
        <v>17</v>
      </c>
      <c r="D12" s="5" t="s">
        <v>18</v>
      </c>
      <c r="E12" s="5" t="s">
        <v>12</v>
      </c>
      <c r="F12" s="6" t="s">
        <v>19</v>
      </c>
      <c r="G12" s="6" t="s">
        <v>14</v>
      </c>
      <c r="H12" s="6" t="s">
        <v>15</v>
      </c>
      <c r="I12" s="5" t="s">
        <v>20</v>
      </c>
    </row>
    <row r="13" spans="1:9" x14ac:dyDescent="0.35">
      <c r="B13" s="4" t="s">
        <v>23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8" x14ac:dyDescent="0.35">
      <c r="I16" s="5" t="s">
        <v>22</v>
      </c>
    </row>
    <row r="17" spans="9:9" x14ac:dyDescent="0.35">
      <c r="I17" s="2">
        <f>I6*0.942+I13*0.058</f>
        <v>10.117619999999999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3F283-C4E4-46D5-B6EB-B67D4AD876F2}">
  <dimension ref="A1:I17"/>
  <sheetViews>
    <sheetView topLeftCell="D1" zoomScale="70" zoomScaleNormal="70" workbookViewId="0">
      <selection activeCell="I13" sqref="I13"/>
    </sheetView>
  </sheetViews>
  <sheetFormatPr defaultRowHeight="14.5" x14ac:dyDescent="0.35"/>
  <cols>
    <col min="1" max="1" width="2" customWidth="1"/>
    <col min="3" max="3" width="33" customWidth="1"/>
    <col min="4" max="4" width="30.36328125" customWidth="1"/>
    <col min="5" max="5" width="48" customWidth="1"/>
    <col min="6" max="10" width="16.08984375" customWidth="1"/>
  </cols>
  <sheetData>
    <row r="1" spans="1:9" x14ac:dyDescent="0.35">
      <c r="A1" s="1" t="s">
        <v>9</v>
      </c>
    </row>
    <row r="4" spans="1:9" x14ac:dyDescent="0.3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1.5" x14ac:dyDescent="0.35">
      <c r="B5" s="4"/>
      <c r="C5" s="5" t="s">
        <v>10</v>
      </c>
      <c r="D5" s="5" t="s">
        <v>11</v>
      </c>
      <c r="E5" s="5" t="s">
        <v>12</v>
      </c>
      <c r="F5" s="6" t="s">
        <v>13</v>
      </c>
      <c r="G5" s="6" t="s">
        <v>14</v>
      </c>
      <c r="H5" s="6" t="s">
        <v>15</v>
      </c>
      <c r="I5" s="5" t="s">
        <v>20</v>
      </c>
    </row>
    <row r="6" spans="1:9" x14ac:dyDescent="0.35">
      <c r="B6" s="4" t="s">
        <v>0</v>
      </c>
      <c r="C6" s="2"/>
      <c r="D6" s="3"/>
      <c r="E6" s="2"/>
      <c r="F6" s="7"/>
      <c r="G6" s="7">
        <v>8.4500000000000005E-4</v>
      </c>
      <c r="H6" s="7">
        <v>9.9499999999999993</v>
      </c>
      <c r="I6" s="2">
        <f>((C6*0.93)+(D6*0.07)+E6)*F6*G6+H6</f>
        <v>9.9499999999999993</v>
      </c>
    </row>
    <row r="11" spans="1:9" x14ac:dyDescent="0.3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1.5" x14ac:dyDescent="0.35">
      <c r="B12" s="4"/>
      <c r="C12" s="5" t="s">
        <v>17</v>
      </c>
      <c r="D12" s="5" t="s">
        <v>18</v>
      </c>
      <c r="E12" s="5" t="s">
        <v>12</v>
      </c>
      <c r="F12" s="6" t="s">
        <v>19</v>
      </c>
      <c r="G12" s="6" t="s">
        <v>14</v>
      </c>
      <c r="H12" s="6" t="s">
        <v>15</v>
      </c>
      <c r="I12" s="5" t="s">
        <v>20</v>
      </c>
    </row>
    <row r="13" spans="1:9" x14ac:dyDescent="0.35">
      <c r="B13" s="4" t="s">
        <v>23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8" x14ac:dyDescent="0.35">
      <c r="I16" s="5" t="s">
        <v>22</v>
      </c>
    </row>
    <row r="17" spans="9:9" x14ac:dyDescent="0.35">
      <c r="I17" s="2">
        <f>I6*0.955+I13*0.045</f>
        <v>10.080049999999998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C56A-AEC9-4624-95D0-C02072850DC7}">
  <dimension ref="A1:I17"/>
  <sheetViews>
    <sheetView topLeftCell="F1" workbookViewId="0">
      <selection activeCell="I13" sqref="I13"/>
    </sheetView>
  </sheetViews>
  <sheetFormatPr defaultRowHeight="14.5" x14ac:dyDescent="0.35"/>
  <cols>
    <col min="1" max="1" width="2" customWidth="1"/>
    <col min="3" max="3" width="33" customWidth="1"/>
    <col min="4" max="4" width="30.36328125" customWidth="1"/>
    <col min="5" max="5" width="48" customWidth="1"/>
    <col min="6" max="10" width="16.08984375" customWidth="1"/>
  </cols>
  <sheetData>
    <row r="1" spans="1:9" x14ac:dyDescent="0.35">
      <c r="A1" s="1" t="s">
        <v>7</v>
      </c>
    </row>
    <row r="4" spans="1:9" x14ac:dyDescent="0.3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1.5" x14ac:dyDescent="0.35">
      <c r="B5" s="4"/>
      <c r="C5" s="5" t="s">
        <v>10</v>
      </c>
      <c r="D5" s="5" t="s">
        <v>11</v>
      </c>
      <c r="E5" s="5" t="s">
        <v>12</v>
      </c>
      <c r="F5" s="6" t="s">
        <v>13</v>
      </c>
      <c r="G5" s="6" t="s">
        <v>14</v>
      </c>
      <c r="H5" s="6" t="s">
        <v>15</v>
      </c>
      <c r="I5" s="5" t="s">
        <v>20</v>
      </c>
    </row>
    <row r="6" spans="1:9" x14ac:dyDescent="0.35">
      <c r="B6" s="4" t="s">
        <v>0</v>
      </c>
      <c r="C6" s="2"/>
      <c r="D6" s="3"/>
      <c r="E6" s="2"/>
      <c r="F6" s="7"/>
      <c r="G6" s="7">
        <v>8.4500000000000005E-4</v>
      </c>
      <c r="H6" s="7">
        <v>9.9499999999999993</v>
      </c>
      <c r="I6" s="2">
        <f>((C6*0.93)+(D6*0.07)+E6)*F6*G6+H6</f>
        <v>9.9499999999999993</v>
      </c>
    </row>
    <row r="11" spans="1:9" x14ac:dyDescent="0.3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1.5" x14ac:dyDescent="0.35">
      <c r="B12" s="4"/>
      <c r="C12" s="5" t="s">
        <v>17</v>
      </c>
      <c r="D12" s="5" t="s">
        <v>18</v>
      </c>
      <c r="E12" s="5" t="s">
        <v>12</v>
      </c>
      <c r="F12" s="6" t="s">
        <v>19</v>
      </c>
      <c r="G12" s="6" t="s">
        <v>14</v>
      </c>
      <c r="H12" s="6" t="s">
        <v>15</v>
      </c>
      <c r="I12" s="5" t="s">
        <v>21</v>
      </c>
    </row>
    <row r="13" spans="1:9" x14ac:dyDescent="0.35">
      <c r="B13" s="4" t="s">
        <v>23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8" x14ac:dyDescent="0.35">
      <c r="I16" s="5" t="s">
        <v>16</v>
      </c>
    </row>
    <row r="17" spans="9:9" x14ac:dyDescent="0.35">
      <c r="I17" s="2">
        <f>I6*0.962+I13*0.038</f>
        <v>10.05982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161F-F214-488B-AFDD-839A2B39F199}">
  <dimension ref="A1:I17"/>
  <sheetViews>
    <sheetView tabSelected="1" topLeftCell="F1" workbookViewId="0">
      <selection activeCell="I13" sqref="I13"/>
    </sheetView>
  </sheetViews>
  <sheetFormatPr defaultRowHeight="14.5" x14ac:dyDescent="0.35"/>
  <cols>
    <col min="1" max="1" width="2" customWidth="1"/>
    <col min="3" max="3" width="33" customWidth="1"/>
    <col min="4" max="4" width="30.36328125" customWidth="1"/>
    <col min="5" max="5" width="48" customWidth="1"/>
    <col min="6" max="10" width="16.08984375" customWidth="1"/>
  </cols>
  <sheetData>
    <row r="1" spans="1:9" x14ac:dyDescent="0.35">
      <c r="A1" s="1" t="s">
        <v>6</v>
      </c>
    </row>
    <row r="4" spans="1:9" x14ac:dyDescent="0.3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1.5" x14ac:dyDescent="0.35">
      <c r="B5" s="4"/>
      <c r="C5" s="5" t="s">
        <v>10</v>
      </c>
      <c r="D5" s="5" t="s">
        <v>11</v>
      </c>
      <c r="E5" s="5" t="s">
        <v>12</v>
      </c>
      <c r="F5" s="6" t="s">
        <v>13</v>
      </c>
      <c r="G5" s="6" t="s">
        <v>14</v>
      </c>
      <c r="H5" s="6" t="s">
        <v>15</v>
      </c>
      <c r="I5" s="5" t="s">
        <v>20</v>
      </c>
    </row>
    <row r="6" spans="1:9" x14ac:dyDescent="0.35">
      <c r="B6" s="4" t="s">
        <v>0</v>
      </c>
      <c r="C6" s="2"/>
      <c r="D6" s="3"/>
      <c r="E6" s="2"/>
      <c r="F6" s="7"/>
      <c r="G6" s="7">
        <v>8.4500000000000005E-4</v>
      </c>
      <c r="H6" s="7">
        <v>9.9499999999999993</v>
      </c>
      <c r="I6" s="2">
        <f>((C6*0.93)+(D6*0.07)+E6)*F6*G6+H6</f>
        <v>9.9499999999999993</v>
      </c>
    </row>
    <row r="11" spans="1:9" x14ac:dyDescent="0.3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1.5" x14ac:dyDescent="0.35">
      <c r="B12" s="4"/>
      <c r="C12" s="5" t="s">
        <v>17</v>
      </c>
      <c r="D12" s="5" t="s">
        <v>18</v>
      </c>
      <c r="E12" s="5" t="s">
        <v>12</v>
      </c>
      <c r="F12" s="6" t="s">
        <v>19</v>
      </c>
      <c r="G12" s="6" t="s">
        <v>14</v>
      </c>
      <c r="H12" s="6" t="s">
        <v>15</v>
      </c>
      <c r="I12" s="5" t="s">
        <v>20</v>
      </c>
    </row>
    <row r="13" spans="1:9" x14ac:dyDescent="0.35">
      <c r="B13" s="4" t="s">
        <v>23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8" x14ac:dyDescent="0.35">
      <c r="I16" s="5" t="s">
        <v>22</v>
      </c>
    </row>
    <row r="17" spans="9:9" x14ac:dyDescent="0.35">
      <c r="I17" s="2">
        <f>I6*0.858+I13*0.142</f>
        <v>10.360379999999999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Sosnová</vt:lpstr>
      <vt:lpstr>Nový Bor - Okrouhlá</vt:lpstr>
      <vt:lpstr>Nová Ves</vt:lpstr>
      <vt:lpstr>Liberec</vt:lpstr>
    </vt:vector>
  </TitlesOfParts>
  <Company>HAVEL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Jachym</dc:creator>
  <cp:lastModifiedBy>Csorba Csaba</cp:lastModifiedBy>
  <dcterms:created xsi:type="dcterms:W3CDTF">2020-09-15T15:13:50Z</dcterms:created>
  <dcterms:modified xsi:type="dcterms:W3CDTF">2021-07-21T12:55:50Z</dcterms:modified>
</cp:coreProperties>
</file>