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DPS Konec\SO02.4 OBJEKT UV13Z-0\"/>
    </mc:Choice>
  </mc:AlternateContent>
  <bookViews>
    <workbookView xWindow="360" yWindow="240" windowWidth="18780" windowHeight="12975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VZT!$A$1:$I$125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E89" i="5" l="1"/>
  <c r="G89" i="5" s="1"/>
  <c r="F88" i="5"/>
  <c r="E25" i="5"/>
  <c r="G25" i="5" s="1"/>
  <c r="F23" i="5"/>
  <c r="E99" i="5" l="1"/>
  <c r="G99" i="5" s="1"/>
  <c r="F98" i="5"/>
  <c r="E83" i="5"/>
  <c r="G83" i="5" s="1"/>
  <c r="F82" i="5"/>
  <c r="E81" i="5"/>
  <c r="G81" i="5" s="1"/>
  <c r="F80" i="5"/>
  <c r="E79" i="5"/>
  <c r="G79" i="5" s="1"/>
  <c r="F78" i="5"/>
  <c r="E77" i="5"/>
  <c r="G77" i="5" s="1"/>
  <c r="F76" i="5"/>
  <c r="E71" i="5"/>
  <c r="G71" i="5" s="1"/>
  <c r="F70" i="5"/>
  <c r="E69" i="5"/>
  <c r="G69" i="5" s="1"/>
  <c r="F68" i="5"/>
  <c r="E57" i="5"/>
  <c r="G57" i="5" s="1"/>
  <c r="F55" i="5"/>
  <c r="E95" i="5" l="1"/>
  <c r="G95" i="5" s="1"/>
  <c r="F94" i="5"/>
  <c r="E61" i="5"/>
  <c r="G61" i="5" s="1"/>
  <c r="F59" i="5"/>
  <c r="E97" i="5" l="1"/>
  <c r="G97" i="5" s="1"/>
  <c r="F96" i="5"/>
  <c r="E93" i="5"/>
  <c r="G93" i="5" s="1"/>
  <c r="F92" i="5"/>
  <c r="E53" i="5"/>
  <c r="G53" i="5" s="1"/>
  <c r="F51" i="5"/>
  <c r="E49" i="5"/>
  <c r="G49" i="5" s="1"/>
  <c r="E91" i="5"/>
  <c r="G91" i="5" s="1"/>
  <c r="F90" i="5"/>
  <c r="E87" i="5"/>
  <c r="G87" i="5" s="1"/>
  <c r="F86" i="5"/>
  <c r="E75" i="5"/>
  <c r="G75" i="5" s="1"/>
  <c r="F74" i="5"/>
  <c r="E73" i="5"/>
  <c r="G73" i="5" s="1"/>
  <c r="F72" i="5"/>
  <c r="E65" i="5"/>
  <c r="G65" i="5" s="1"/>
  <c r="F63" i="5"/>
  <c r="F42" i="5"/>
  <c r="E36" i="5"/>
  <c r="G36" i="5" s="1"/>
  <c r="F35" i="5"/>
  <c r="E33" i="5"/>
  <c r="G33" i="5" s="1"/>
  <c r="F31" i="5"/>
  <c r="F27" i="5"/>
  <c r="E29" i="5"/>
  <c r="G29" i="5" s="1"/>
  <c r="G101" i="5" l="1"/>
  <c r="F101" i="5"/>
  <c r="E21" i="5"/>
  <c r="G21" i="5" s="1"/>
  <c r="F19" i="5"/>
  <c r="E17" i="5"/>
  <c r="F122" i="5" l="1"/>
  <c r="G17" i="5" l="1"/>
  <c r="G38" i="5" s="1"/>
  <c r="F105" i="5" l="1"/>
  <c r="I105" i="5"/>
  <c r="G106" i="5"/>
  <c r="G107" i="5"/>
  <c r="F108" i="5"/>
  <c r="I108" i="5"/>
  <c r="F109" i="5"/>
  <c r="I109" i="5"/>
  <c r="G111" i="5" l="1"/>
  <c r="F111" i="5"/>
  <c r="G115" i="5"/>
  <c r="G122" i="5" s="1"/>
  <c r="C21" i="1" s="1"/>
  <c r="F7" i="5"/>
  <c r="F38" i="5" s="1"/>
  <c r="I7" i="5"/>
  <c r="G7" i="1"/>
  <c r="C33" i="1"/>
  <c r="F33" i="1" s="1"/>
  <c r="I111" i="5" l="1"/>
  <c r="F124" i="5" l="1"/>
  <c r="C16" i="1"/>
  <c r="C19" i="1" s="1"/>
  <c r="C22" i="1" s="1"/>
  <c r="C23" i="1" s="1"/>
  <c r="F30" i="1" s="1"/>
  <c r="I124" i="5"/>
  <c r="F31" i="1" l="1"/>
  <c r="F34" i="1" s="1"/>
</calcChain>
</file>

<file path=xl/sharedStrings.xml><?xml version="1.0" encoding="utf-8"?>
<sst xmlns="http://schemas.openxmlformats.org/spreadsheetml/2006/main" count="258" uniqueCount="157">
  <si>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</si>
  <si>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</si>
  <si>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</si>
  <si>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</si>
  <si>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</si>
  <si>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</si>
  <si>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</si>
  <si>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</si>
  <si>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</si>
  <si>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</si>
  <si>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</si>
  <si>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</si>
  <si>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</si>
  <si>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</si>
  <si>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</si>
  <si>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</si>
  <si>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</si>
  <si>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</si>
  <si>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</si>
  <si>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</si>
  <si>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</si>
  <si>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</si>
  <si>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</si>
  <si>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</si>
  <si>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</si>
  <si>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</si>
  <si>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</si>
  <si>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</si>
  <si>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</si>
  <si>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</si>
  <si>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</si>
  <si>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</si>
  <si>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</si>
  <si>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</si>
  <si>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</si>
  <si>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</si>
  <si>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</si>
  <si>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</si>
  <si>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</si>
  <si>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</si>
  <si>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</si>
  <si>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</si>
  <si>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</si>
  <si>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</si>
  <si>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</si>
  <si>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</si>
  <si>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</si>
  <si>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</si>
  <si>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</si>
  <si>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</si>
  <si>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</si>
  <si>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</si>
  <si>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</si>
  <si>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</si>
  <si>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</si>
  <si>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</si>
  <si>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</si>
  <si>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</si>
  <si>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</si>
  <si>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</si>
  <si>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</si>
  <si>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</si>
  <si>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</si>
  <si>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</si>
  <si>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</si>
  <si>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</si>
  <si>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</si>
  <si>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</si>
  <si>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</si>
  <si>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</si>
  <si>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</si>
  <si>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</si>
  <si>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</si>
  <si>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</si>
  <si>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</si>
  <si>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</si>
  <si>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</si>
  <si>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</si>
  <si>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</si>
  <si>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</si>
  <si>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</si>
  <si>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</si>
  <si>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</si>
  <si>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m2</t>
  </si>
  <si>
    <t>bbklima99, s.r.o., Cihlářská 3731/10, 669 02 ZNOJMO</t>
  </si>
  <si>
    <t>Qvpř=740 m3/h; Qodv=740 m3/h</t>
  </si>
  <si>
    <t>Ventilátory: Ni=2x168 W; I=1x1,5A; U=230V</t>
  </si>
  <si>
    <t>Celkové  jištění a kabeláž: 1x10 A(char.C), CYKY 3Jx1,5</t>
  </si>
  <si>
    <t>Suchá účinnost rekuperace dle EN 308 činí 79%.</t>
  </si>
  <si>
    <t>obsahuje el.předehřev: Ni=0,9 kW; U=230V a</t>
  </si>
  <si>
    <t>připojením.</t>
  </si>
  <si>
    <t>Jednotka bez ovládače, nastavení parametrů externím</t>
  </si>
  <si>
    <t>el.dohřev: Ni=0,6 kW; U=230V</t>
  </si>
  <si>
    <t>Integrovaná fasádní vyústka přívod+odvod - vertikální</t>
  </si>
  <si>
    <t>Jednotka obsahuje pružně uložené
EC ventilátory, protiproudý rekuperační výměník tepla, výsuvné filtry G4, by-pass výměníku tepla, samotahové
uzavírací klapky a skříň regulace. Bezodtoková vana
kondenzátu je vyhřívaná elektrickým článkem s automatickým spínáním. V horní části jsou umístěny kulisové akustické tlumiče, stropní nastavitelné žaluzie tryskového přívodu vzduchu a standardně vnější čidlo CO2 na principu IR-senzoru . Dno jednotky opatřeno distančním rámečkem z protiotřesové pryže. Jednotka obsahuje kouřové čidlo, které jednotku samočinně vypne.</t>
  </si>
  <si>
    <t>375x830, připojení 2x280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</si>
  <si>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</si>
  <si>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</si>
  <si>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</si>
  <si>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</si>
  <si>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</si>
  <si>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</si>
  <si>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t xml:space="preserve">El. přívod: Ni=99 W; U=230 V; 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</si>
  <si>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</si>
  <si>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</si>
  <si>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</si>
  <si>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</t>
  </si>
  <si>
    <t>Cu potrubí vč. chladiva, izolace a komunikačního kabelu</t>
  </si>
  <si>
    <t>Sestava kond. jednotek s proměnným průtokem chladiva</t>
  </si>
  <si>
    <t>Podstropní jednotka Qch/Qt=11,2/12,5 kW</t>
  </si>
  <si>
    <t xml:space="preserve">El. přívod: Ni=85 W; U=230 V; </t>
  </si>
  <si>
    <t>12,7x28,58</t>
  </si>
  <si>
    <t>12,7x22,22</t>
  </si>
  <si>
    <t>Jeřábové práce</t>
  </si>
  <si>
    <t>Podstropní jednotka Qch/Qt=7,1/8 kW</t>
  </si>
  <si>
    <t>15,88x28,58</t>
  </si>
  <si>
    <t>Podstropní jednotka Qch/Qt=9/10 kW</t>
  </si>
  <si>
    <t xml:space="preserve">El. přívod: Ni=66 W; U=230 V; </t>
  </si>
  <si>
    <t>12,7x28,58-12,7x22,22-9,52x19,05</t>
  </si>
  <si>
    <t>19,05x41,27</t>
  </si>
  <si>
    <t>9,52x15,88</t>
  </si>
  <si>
    <t>Integrovaná fasádní vyústka přívod+odvod - horizontální</t>
  </si>
  <si>
    <t>750x460, připojení 2x280</t>
  </si>
  <si>
    <t>Qch/Qt=113,0/126,5 kW 103,9 % (R410a)</t>
  </si>
  <si>
    <t>1. kondezační jednotka Ni=13,63 kW; Imax=37 A; 400 V</t>
  </si>
  <si>
    <t>2. kondezační jednotka Ni=11,17 kW; Imax=37 A; 400 V</t>
  </si>
  <si>
    <t>3. kondezační jednotka Ni=7,28 kW; Imax=37 A; 400 V</t>
  </si>
  <si>
    <t>rozdělovač jednotek 19,05x41,27-12,7x28,58-15,88x34,92</t>
  </si>
  <si>
    <t>rozdělovač jednotek 15,88x34,92-12,7x28,58-12,7x22,22</t>
  </si>
  <si>
    <t>19,05x41,27-19,05x34,92-12,7x28,58</t>
  </si>
  <si>
    <t>19,05x34,92-12,7x28,58-15,88x28,58</t>
  </si>
  <si>
    <t>12,7x28,58-9,52x15,88-12,7x22,22</t>
  </si>
  <si>
    <t>12,7x22,22-9,52x15,88-12,7x22,22</t>
  </si>
  <si>
    <t>12,7x22,22-9,52x19,05-9,52x15,88</t>
  </si>
  <si>
    <t>15,88x28,58-12,7x22,22-12,7x22,22</t>
  </si>
  <si>
    <t>12,7x22,22-9,52x19,05-9,52x19,05</t>
  </si>
  <si>
    <t>19,05x34,92</t>
  </si>
  <si>
    <t>Rekuperace – ZŠ JUDr. Josefa Mareše                                       SO02.4 OBJEKT UV13Z-0</t>
  </si>
  <si>
    <t>SO02 VZT</t>
  </si>
  <si>
    <t>ZAŘÍZENÍ č. 6 – Větrání učeben</t>
  </si>
  <si>
    <t>6.01</t>
  </si>
  <si>
    <t>6.02</t>
  </si>
  <si>
    <t>6.03</t>
  </si>
  <si>
    <t>6.04</t>
  </si>
  <si>
    <t>6.05</t>
  </si>
  <si>
    <t>6.06</t>
  </si>
  <si>
    <t>Zařízení  č. 6 - celkem</t>
  </si>
  <si>
    <t>ZAŘÍZENÍ č. 7– Chlazení učeben</t>
  </si>
  <si>
    <t>7.01</t>
  </si>
  <si>
    <t>7.02</t>
  </si>
  <si>
    <t>7.03</t>
  </si>
  <si>
    <t>7.04</t>
  </si>
  <si>
    <t>7.05</t>
  </si>
  <si>
    <t>7.06</t>
  </si>
  <si>
    <t>7.07</t>
  </si>
  <si>
    <t>Zařízení  č. 7 - celkem</t>
  </si>
  <si>
    <t>02/2020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</si>
</sst>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3" fontId="28" fillId="0" borderId="0" xfId="0" applyNumberFormat="1" applyFont="1" applyBorder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workbookViewId="0">
      <selection activeCell="C26" sqref="C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138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33" t="s">
        <v>137</v>
      </c>
      <c r="D7" s="134"/>
      <c r="E7" s="135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0" t="s">
        <v>82</v>
      </c>
      <c r="D8" s="140"/>
      <c r="E8" s="141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7" t="s">
        <v>84</v>
      </c>
      <c r="D9" s="137"/>
      <c r="E9" s="138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7"/>
      <c r="D10" s="137"/>
      <c r="E10" s="137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7"/>
      <c r="D11" s="137"/>
      <c r="E11" s="137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42"/>
      <c r="D12" s="142"/>
      <c r="E12" s="142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>
        <f>VZT!F111+VZT!G111+VZT!F101+VZT!G101+VZT!F38+VZT!G38</f>
        <v>3613676.4</v>
      </c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>
        <f>SUM(C15:C18)</f>
        <v>3613676.4</v>
      </c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>
        <f>VZT!F122+VZT!G122</f>
        <v>52000</v>
      </c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>
        <f>C19+C21</f>
        <v>3665676.4</v>
      </c>
      <c r="D22" s="9"/>
      <c r="E22" s="57"/>
      <c r="F22" s="58"/>
      <c r="G22" s="53"/>
    </row>
    <row r="23" spans="1:7" ht="15.95" customHeight="1" thickBot="1" x14ac:dyDescent="0.25">
      <c r="A23" s="143" t="s">
        <v>32</v>
      </c>
      <c r="B23" s="144"/>
      <c r="C23" s="64">
        <f>C22+G23</f>
        <v>3665676.4</v>
      </c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156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45">
        <f>C23-F32</f>
        <v>3665676.4</v>
      </c>
      <c r="G30" s="146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45">
        <f>ROUND(PRODUCT(F30,C31/100),0)</f>
        <v>769792</v>
      </c>
      <c r="G31" s="146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45">
        <v>0</v>
      </c>
      <c r="G32" s="146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45">
        <f>ROUND(PRODUCT(F32,C33/100),0)</f>
        <v>0</v>
      </c>
      <c r="G33" s="146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7">
        <f>ROUND(SUM(F30:F33),0)</f>
        <v>4435468</v>
      </c>
      <c r="G34" s="148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9"/>
      <c r="C37" s="139"/>
      <c r="D37" s="139"/>
      <c r="E37" s="139"/>
      <c r="F37" s="139"/>
      <c r="G37" s="139"/>
      <c r="H37" t="s">
        <v>5</v>
      </c>
    </row>
    <row r="38" spans="1:8" ht="12.75" customHeight="1" x14ac:dyDescent="0.2">
      <c r="A38" s="93"/>
      <c r="B38" s="139"/>
      <c r="C38" s="139"/>
      <c r="D38" s="139"/>
      <c r="E38" s="139"/>
      <c r="F38" s="139"/>
      <c r="G38" s="139"/>
      <c r="H38" t="s">
        <v>5</v>
      </c>
    </row>
    <row r="39" spans="1:8" x14ac:dyDescent="0.2">
      <c r="A39" s="93"/>
      <c r="B39" s="139"/>
      <c r="C39" s="139"/>
      <c r="D39" s="139"/>
      <c r="E39" s="139"/>
      <c r="F39" s="139"/>
      <c r="G39" s="139"/>
      <c r="H39" t="s">
        <v>5</v>
      </c>
    </row>
    <row r="40" spans="1:8" x14ac:dyDescent="0.2">
      <c r="A40" s="93"/>
      <c r="B40" s="139"/>
      <c r="C40" s="139"/>
      <c r="D40" s="139"/>
      <c r="E40" s="139"/>
      <c r="F40" s="139"/>
      <c r="G40" s="139"/>
      <c r="H40" t="s">
        <v>5</v>
      </c>
    </row>
    <row r="41" spans="1:8" x14ac:dyDescent="0.2">
      <c r="A41" s="93"/>
      <c r="B41" s="139"/>
      <c r="C41" s="139"/>
      <c r="D41" s="139"/>
      <c r="E41" s="139"/>
      <c r="F41" s="139"/>
      <c r="G41" s="139"/>
      <c r="H41" t="s">
        <v>5</v>
      </c>
    </row>
    <row r="42" spans="1:8" x14ac:dyDescent="0.2">
      <c r="A42" s="93"/>
      <c r="B42" s="139"/>
      <c r="C42" s="139"/>
      <c r="D42" s="139"/>
      <c r="E42" s="139"/>
      <c r="F42" s="139"/>
      <c r="G42" s="139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6"/>
      <c r="C46" s="136"/>
      <c r="D46" s="136"/>
      <c r="E46" s="136"/>
      <c r="F46" s="136"/>
      <c r="G46" s="136"/>
    </row>
    <row r="47" spans="1:8" x14ac:dyDescent="0.2">
      <c r="B47" s="136"/>
      <c r="C47" s="136"/>
      <c r="D47" s="136"/>
      <c r="E47" s="136"/>
      <c r="F47" s="136"/>
      <c r="G47" s="136"/>
    </row>
    <row r="48" spans="1:8" x14ac:dyDescent="0.2">
      <c r="B48" s="136"/>
      <c r="C48" s="136"/>
      <c r="D48" s="136"/>
      <c r="E48" s="136"/>
      <c r="F48" s="136"/>
      <c r="G48" s="136"/>
    </row>
    <row r="49" spans="2:7" x14ac:dyDescent="0.2">
      <c r="B49" s="136"/>
      <c r="C49" s="136"/>
      <c r="D49" s="136"/>
      <c r="E49" s="136"/>
      <c r="F49" s="136"/>
      <c r="G49" s="136"/>
    </row>
    <row r="50" spans="2:7" x14ac:dyDescent="0.2">
      <c r="B50" s="136"/>
      <c r="C50" s="136"/>
      <c r="D50" s="136"/>
      <c r="E50" s="136"/>
      <c r="F50" s="136"/>
      <c r="G50" s="136"/>
    </row>
    <row r="51" spans="2:7" x14ac:dyDescent="0.2">
      <c r="B51" s="136"/>
      <c r="C51" s="136"/>
      <c r="D51" s="136"/>
      <c r="E51" s="136"/>
      <c r="F51" s="136"/>
      <c r="G51" s="136"/>
    </row>
    <row r="52" spans="2:7" x14ac:dyDescent="0.2">
      <c r="B52" s="136"/>
      <c r="C52" s="136"/>
      <c r="D52" s="136"/>
      <c r="E52" s="136"/>
      <c r="F52" s="136"/>
      <c r="G52" s="136"/>
    </row>
    <row r="53" spans="2:7" x14ac:dyDescent="0.2">
      <c r="B53" s="136"/>
      <c r="C53" s="136"/>
      <c r="D53" s="136"/>
      <c r="E53" s="136"/>
      <c r="F53" s="136"/>
      <c r="G53" s="136"/>
    </row>
    <row r="54" spans="2:7" x14ac:dyDescent="0.2">
      <c r="B54" s="136"/>
      <c r="C54" s="136"/>
      <c r="D54" s="136"/>
      <c r="E54" s="136"/>
      <c r="F54" s="136"/>
      <c r="G54" s="136"/>
    </row>
    <row r="55" spans="2:7" x14ac:dyDescent="0.2">
      <c r="B55" s="136"/>
      <c r="C55" s="136"/>
      <c r="D55" s="136"/>
      <c r="E55" s="136"/>
      <c r="F55" s="136"/>
      <c r="G55" s="136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2"/>
  <sheetViews>
    <sheetView topLeftCell="A58" zoomScaleNormal="100" workbookViewId="0">
      <selection activeCell="D34" sqref="D34"/>
    </sheetView>
  </sheetViews>
  <sheetFormatPr defaultRowHeight="12.75" x14ac:dyDescent="0.2"/>
  <cols>
    <col min="1" max="1" width="5.28515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76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77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139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140</v>
      </c>
      <c r="B7" s="108" t="s">
        <v>101</v>
      </c>
      <c r="C7" s="108" t="s">
        <v>80</v>
      </c>
      <c r="D7" s="108">
        <v>12</v>
      </c>
      <c r="E7" s="120">
        <v>133300</v>
      </c>
      <c r="F7" s="110">
        <f>E7*D7</f>
        <v>1599600</v>
      </c>
      <c r="G7" s="110"/>
      <c r="H7" s="108">
        <v>200</v>
      </c>
      <c r="I7" s="110">
        <f xml:space="preserve"> D7*H7</f>
        <v>2400</v>
      </c>
    </row>
    <row r="8" spans="1:9" x14ac:dyDescent="0.2">
      <c r="A8" s="114"/>
      <c r="B8" s="108" t="s">
        <v>85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89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92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86</v>
      </c>
      <c r="C11" s="108"/>
      <c r="D11" s="108"/>
      <c r="E11" s="110"/>
      <c r="F11" s="108"/>
      <c r="G11" s="110"/>
      <c r="H11" s="108"/>
      <c r="I11" s="108"/>
    </row>
    <row r="12" spans="1:9" x14ac:dyDescent="0.2">
      <c r="A12" s="114"/>
      <c r="B12" s="108" t="s">
        <v>87</v>
      </c>
      <c r="C12" s="108"/>
      <c r="D12" s="108"/>
      <c r="E12" s="110"/>
      <c r="F12" s="108"/>
      <c r="G12" s="110"/>
      <c r="H12" s="108"/>
      <c r="I12" s="108"/>
    </row>
    <row r="13" spans="1:9" ht="132.75" customHeight="1" x14ac:dyDescent="0.2">
      <c r="A13" s="114"/>
      <c r="B13" s="129" t="s">
        <v>94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88</v>
      </c>
      <c r="C14" s="108"/>
      <c r="D14" s="108"/>
      <c r="E14" s="110"/>
      <c r="F14" s="108"/>
      <c r="G14" s="110"/>
      <c r="H14" s="108"/>
      <c r="I14" s="108"/>
    </row>
    <row r="15" spans="1:9" ht="12.75" customHeight="1" x14ac:dyDescent="0.2">
      <c r="A15" s="114"/>
      <c r="B15" s="108" t="s">
        <v>91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90</v>
      </c>
      <c r="C16" s="108"/>
      <c r="D16" s="108"/>
      <c r="E16" s="110"/>
      <c r="F16" s="108"/>
      <c r="G16" s="110"/>
      <c r="H16" s="108"/>
      <c r="I16" s="108"/>
    </row>
    <row r="17" spans="1:9" x14ac:dyDescent="0.2">
      <c r="A17" s="114"/>
      <c r="B17" s="108" t="s">
        <v>46</v>
      </c>
      <c r="C17" s="108" t="s">
        <v>80</v>
      </c>
      <c r="D17" s="108">
        <v>12</v>
      </c>
      <c r="E17" s="110">
        <f>0.06*E7</f>
        <v>7998</v>
      </c>
      <c r="F17" s="108"/>
      <c r="G17" s="110">
        <f>E17*D17</f>
        <v>95976</v>
      </c>
      <c r="H17" s="108"/>
      <c r="I17" s="108"/>
    </row>
    <row r="18" spans="1:9" x14ac:dyDescent="0.2">
      <c r="A18" s="114"/>
      <c r="B18" s="108"/>
      <c r="C18" s="108"/>
      <c r="D18" s="108"/>
      <c r="E18" s="110"/>
      <c r="F18" s="108"/>
      <c r="G18" s="110"/>
      <c r="H18" s="108"/>
      <c r="I18" s="108"/>
    </row>
    <row r="19" spans="1:9" x14ac:dyDescent="0.2">
      <c r="A19" s="114" t="s">
        <v>141</v>
      </c>
      <c r="B19" s="108" t="s">
        <v>93</v>
      </c>
      <c r="C19" s="108" t="s">
        <v>61</v>
      </c>
      <c r="D19" s="108">
        <v>11</v>
      </c>
      <c r="E19" s="110">
        <v>3950</v>
      </c>
      <c r="F19" s="110">
        <f>E19*D19</f>
        <v>43450</v>
      </c>
      <c r="G19" s="110"/>
      <c r="H19" s="108"/>
      <c r="I19" s="108"/>
    </row>
    <row r="20" spans="1:9" x14ac:dyDescent="0.2">
      <c r="A20" s="114"/>
      <c r="B20" s="108" t="s">
        <v>95</v>
      </c>
      <c r="C20" s="108"/>
      <c r="D20" s="108"/>
      <c r="E20" s="110"/>
      <c r="F20" s="108"/>
      <c r="G20" s="110"/>
      <c r="H20" s="108"/>
      <c r="I20" s="108"/>
    </row>
    <row r="21" spans="1:9" x14ac:dyDescent="0.2">
      <c r="A21" s="114"/>
      <c r="B21" s="108" t="s">
        <v>46</v>
      </c>
      <c r="C21" s="108" t="s">
        <v>61</v>
      </c>
      <c r="D21" s="108">
        <v>11</v>
      </c>
      <c r="E21" s="110">
        <f>0.2*E19</f>
        <v>790</v>
      </c>
      <c r="F21" s="108"/>
      <c r="G21" s="110">
        <f>E21*D21</f>
        <v>8690</v>
      </c>
      <c r="H21" s="108"/>
      <c r="I21" s="108"/>
    </row>
    <row r="22" spans="1:9" x14ac:dyDescent="0.2">
      <c r="A22" s="114"/>
      <c r="B22" s="108"/>
      <c r="C22" s="108"/>
      <c r="D22" s="108"/>
      <c r="E22" s="110"/>
      <c r="F22" s="108"/>
      <c r="G22" s="110"/>
      <c r="H22" s="108"/>
      <c r="I22" s="108"/>
    </row>
    <row r="23" spans="1:9" x14ac:dyDescent="0.2">
      <c r="A23" s="114" t="s">
        <v>142</v>
      </c>
      <c r="B23" s="108" t="s">
        <v>121</v>
      </c>
      <c r="C23" s="108" t="s">
        <v>61</v>
      </c>
      <c r="D23" s="108">
        <v>1</v>
      </c>
      <c r="E23" s="110">
        <v>3950</v>
      </c>
      <c r="F23" s="110">
        <f>E23*D23</f>
        <v>3950</v>
      </c>
      <c r="G23" s="110"/>
      <c r="H23" s="108"/>
      <c r="I23" s="108"/>
    </row>
    <row r="24" spans="1:9" x14ac:dyDescent="0.2">
      <c r="A24" s="114"/>
      <c r="B24" s="108" t="s">
        <v>122</v>
      </c>
      <c r="C24" s="108"/>
      <c r="D24" s="108"/>
      <c r="E24" s="110"/>
      <c r="F24" s="108"/>
      <c r="G24" s="110"/>
      <c r="H24" s="108"/>
      <c r="I24" s="108"/>
    </row>
    <row r="25" spans="1:9" x14ac:dyDescent="0.2">
      <c r="A25" s="114"/>
      <c r="B25" s="108" t="s">
        <v>46</v>
      </c>
      <c r="C25" s="108" t="s">
        <v>61</v>
      </c>
      <c r="D25" s="108">
        <v>1</v>
      </c>
      <c r="E25" s="110">
        <f>0.2*E23</f>
        <v>790</v>
      </c>
      <c r="F25" s="108"/>
      <c r="G25" s="110">
        <f>E25*D25</f>
        <v>790</v>
      </c>
      <c r="H25" s="108"/>
      <c r="I25" s="108"/>
    </row>
    <row r="26" spans="1:9" x14ac:dyDescent="0.2">
      <c r="A26" s="114"/>
      <c r="B26" s="108"/>
      <c r="C26" s="108"/>
      <c r="D26" s="108"/>
      <c r="E26" s="110"/>
      <c r="F26" s="108"/>
      <c r="G26" s="110"/>
      <c r="H26" s="108"/>
      <c r="I26" s="108"/>
    </row>
    <row r="27" spans="1:9" x14ac:dyDescent="0.2">
      <c r="A27" s="114" t="s">
        <v>143</v>
      </c>
      <c r="B27" s="108" t="s">
        <v>96</v>
      </c>
      <c r="C27" s="108" t="s">
        <v>79</v>
      </c>
      <c r="D27" s="108">
        <v>36</v>
      </c>
      <c r="E27" s="110">
        <v>292</v>
      </c>
      <c r="F27" s="110">
        <f>E27*D27</f>
        <v>10512</v>
      </c>
      <c r="G27" s="110"/>
      <c r="H27" s="108"/>
      <c r="I27" s="108"/>
    </row>
    <row r="28" spans="1:9" x14ac:dyDescent="0.2">
      <c r="A28" s="114"/>
      <c r="B28" s="108" t="s">
        <v>97</v>
      </c>
      <c r="C28" s="108"/>
      <c r="D28" s="108"/>
      <c r="E28" s="110"/>
      <c r="F28" s="108"/>
      <c r="G28" s="110"/>
      <c r="H28" s="108"/>
      <c r="I28" s="108"/>
    </row>
    <row r="29" spans="1:9" x14ac:dyDescent="0.2">
      <c r="A29" s="114"/>
      <c r="B29" s="108" t="s">
        <v>46</v>
      </c>
      <c r="C29" s="108" t="s">
        <v>79</v>
      </c>
      <c r="D29" s="108">
        <v>36</v>
      </c>
      <c r="E29" s="110">
        <f>0.2*E27</f>
        <v>58.400000000000006</v>
      </c>
      <c r="F29" s="108"/>
      <c r="G29" s="110">
        <f>E29*D29</f>
        <v>2102.4</v>
      </c>
      <c r="H29" s="108"/>
      <c r="I29" s="108"/>
    </row>
    <row r="30" spans="1:9" x14ac:dyDescent="0.2">
      <c r="A30" s="114"/>
      <c r="B30" s="108"/>
      <c r="C30" s="108"/>
      <c r="D30" s="108"/>
      <c r="E30" s="110"/>
      <c r="F30" s="108"/>
      <c r="G30" s="110"/>
      <c r="H30" s="108"/>
      <c r="I30" s="108"/>
    </row>
    <row r="31" spans="1:9" s="131" customFormat="1" x14ac:dyDescent="0.2">
      <c r="A31" s="114" t="s">
        <v>144</v>
      </c>
      <c r="B31" s="108" t="s">
        <v>98</v>
      </c>
      <c r="C31" s="108" t="s">
        <v>83</v>
      </c>
      <c r="D31" s="108">
        <v>44</v>
      </c>
      <c r="E31" s="110">
        <v>850</v>
      </c>
      <c r="F31" s="110">
        <f>E31*D31</f>
        <v>37400</v>
      </c>
      <c r="G31" s="110"/>
      <c r="H31" s="130"/>
      <c r="I31" s="130"/>
    </row>
    <row r="32" spans="1:9" s="131" customFormat="1" x14ac:dyDescent="0.2">
      <c r="A32" s="114"/>
      <c r="B32" s="108" t="s">
        <v>99</v>
      </c>
      <c r="C32" s="108"/>
      <c r="D32" s="108"/>
      <c r="E32" s="110"/>
      <c r="F32" s="108"/>
      <c r="G32" s="110"/>
      <c r="H32" s="130"/>
      <c r="I32" s="130"/>
    </row>
    <row r="33" spans="1:9" s="131" customFormat="1" x14ac:dyDescent="0.2">
      <c r="A33" s="114"/>
      <c r="B33" s="108" t="s">
        <v>46</v>
      </c>
      <c r="C33" s="108" t="s">
        <v>83</v>
      </c>
      <c r="D33" s="108">
        <v>44</v>
      </c>
      <c r="E33" s="110">
        <f>0.2*E31</f>
        <v>170</v>
      </c>
      <c r="F33" s="108"/>
      <c r="G33" s="110">
        <f>E33*D33</f>
        <v>7480</v>
      </c>
      <c r="H33" s="130"/>
      <c r="I33" s="130"/>
    </row>
    <row r="34" spans="1:9" x14ac:dyDescent="0.2">
      <c r="A34" s="114"/>
      <c r="B34" s="108"/>
      <c r="C34" s="108"/>
      <c r="D34" s="108"/>
      <c r="E34" s="110"/>
      <c r="F34" s="108"/>
      <c r="G34" s="110"/>
      <c r="H34" s="108"/>
      <c r="I34" s="108"/>
    </row>
    <row r="35" spans="1:9" x14ac:dyDescent="0.2">
      <c r="A35" s="114" t="s">
        <v>145</v>
      </c>
      <c r="B35" s="108" t="s">
        <v>100</v>
      </c>
      <c r="C35" s="108" t="s">
        <v>79</v>
      </c>
      <c r="D35" s="108">
        <v>15</v>
      </c>
      <c r="E35" s="110">
        <v>672</v>
      </c>
      <c r="F35" s="110">
        <f>E35*D35</f>
        <v>10080</v>
      </c>
      <c r="G35" s="110"/>
      <c r="H35" s="108"/>
      <c r="I35" s="108"/>
    </row>
    <row r="36" spans="1:9" x14ac:dyDescent="0.2">
      <c r="A36" s="114"/>
      <c r="B36" s="108" t="s">
        <v>46</v>
      </c>
      <c r="C36" s="108" t="s">
        <v>79</v>
      </c>
      <c r="D36" s="108">
        <v>15</v>
      </c>
      <c r="E36" s="110">
        <f>0.2*E35</f>
        <v>134.4</v>
      </c>
      <c r="F36" s="108"/>
      <c r="G36" s="110">
        <f>E36*D36</f>
        <v>2016</v>
      </c>
      <c r="H36" s="108"/>
      <c r="I36" s="108"/>
    </row>
    <row r="37" spans="1:9" x14ac:dyDescent="0.2">
      <c r="A37" s="114"/>
      <c r="B37" s="108"/>
      <c r="C37" s="108"/>
      <c r="D37" s="108"/>
      <c r="E37" s="110"/>
      <c r="F37" s="108"/>
      <c r="G37" s="110"/>
      <c r="H37" s="108"/>
      <c r="I37" s="108"/>
    </row>
    <row r="38" spans="1:9" x14ac:dyDescent="0.2">
      <c r="A38" s="114"/>
      <c r="B38" s="117" t="s">
        <v>146</v>
      </c>
      <c r="C38" s="117"/>
      <c r="D38" s="117"/>
      <c r="E38" s="118"/>
      <c r="F38" s="118">
        <f>SUM(F7:F36)</f>
        <v>1704992</v>
      </c>
      <c r="G38" s="118">
        <f>SUM(G7:G36)</f>
        <v>117054.39999999999</v>
      </c>
      <c r="H38" s="108"/>
      <c r="I38" s="108"/>
    </row>
    <row r="39" spans="1:9" x14ac:dyDescent="0.2">
      <c r="A39" s="114"/>
      <c r="B39" s="108"/>
      <c r="C39" s="108"/>
      <c r="D39" s="108"/>
      <c r="E39" s="110"/>
      <c r="F39" s="108"/>
      <c r="G39" s="110"/>
      <c r="H39" s="108"/>
      <c r="I39" s="108"/>
    </row>
    <row r="40" spans="1:9" x14ac:dyDescent="0.2">
      <c r="A40" s="114"/>
      <c r="B40" s="109" t="s">
        <v>147</v>
      </c>
      <c r="C40" s="109"/>
      <c r="D40" s="109"/>
      <c r="E40" s="125"/>
      <c r="F40" s="111"/>
      <c r="G40" s="110"/>
      <c r="H40" s="108"/>
      <c r="I40" s="108"/>
    </row>
    <row r="41" spans="1:9" x14ac:dyDescent="0.2">
      <c r="A41" s="114"/>
      <c r="B41" s="108"/>
      <c r="C41" s="108"/>
      <c r="D41" s="108"/>
      <c r="E41" s="110"/>
      <c r="F41" s="108"/>
      <c r="G41" s="110"/>
      <c r="H41" s="108"/>
      <c r="I41" s="108"/>
    </row>
    <row r="42" spans="1:9" x14ac:dyDescent="0.2">
      <c r="A42" s="114" t="s">
        <v>148</v>
      </c>
      <c r="B42" s="108" t="s">
        <v>108</v>
      </c>
      <c r="C42" s="108" t="s">
        <v>80</v>
      </c>
      <c r="D42" s="108">
        <v>1</v>
      </c>
      <c r="E42" s="110">
        <v>917500</v>
      </c>
      <c r="F42" s="110">
        <f>E42*D42</f>
        <v>917500</v>
      </c>
      <c r="G42" s="110"/>
      <c r="H42" s="108"/>
      <c r="I42" s="108"/>
    </row>
    <row r="43" spans="1:9" x14ac:dyDescent="0.2">
      <c r="A43" s="114"/>
      <c r="B43" s="108" t="s">
        <v>123</v>
      </c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08" t="s">
        <v>124</v>
      </c>
      <c r="C44" s="108"/>
      <c r="D44" s="108"/>
      <c r="E44" s="110"/>
      <c r="F44" s="108"/>
      <c r="G44" s="110"/>
      <c r="H44" s="108"/>
      <c r="I44" s="108"/>
    </row>
    <row r="45" spans="1:9" x14ac:dyDescent="0.2">
      <c r="A45" s="114"/>
      <c r="B45" s="108" t="s">
        <v>125</v>
      </c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8" t="s">
        <v>126</v>
      </c>
      <c r="C46" s="108"/>
      <c r="D46" s="108"/>
      <c r="E46" s="110"/>
      <c r="F46" s="108"/>
      <c r="G46" s="110"/>
      <c r="H46" s="108"/>
      <c r="I46" s="108"/>
    </row>
    <row r="47" spans="1:9" x14ac:dyDescent="0.2">
      <c r="A47" s="114"/>
      <c r="B47" s="108" t="s">
        <v>127</v>
      </c>
      <c r="C47" s="108"/>
      <c r="D47" s="108"/>
      <c r="E47" s="110"/>
      <c r="F47" s="108"/>
      <c r="G47" s="110"/>
      <c r="H47" s="108"/>
      <c r="I47" s="108"/>
    </row>
    <row r="48" spans="1:9" x14ac:dyDescent="0.2">
      <c r="A48" s="114"/>
      <c r="B48" s="108" t="s">
        <v>128</v>
      </c>
      <c r="C48" s="108"/>
      <c r="D48" s="108"/>
      <c r="E48" s="110"/>
      <c r="F48" s="108"/>
      <c r="G48" s="110"/>
      <c r="H48" s="108"/>
      <c r="I48" s="108"/>
    </row>
    <row r="49" spans="1:9" x14ac:dyDescent="0.2">
      <c r="A49" s="114"/>
      <c r="B49" s="108" t="s">
        <v>46</v>
      </c>
      <c r="C49" s="108" t="s">
        <v>80</v>
      </c>
      <c r="D49" s="108">
        <v>1</v>
      </c>
      <c r="E49" s="110">
        <f>0.05*E42</f>
        <v>45875</v>
      </c>
      <c r="F49" s="108"/>
      <c r="G49" s="110">
        <f>E49*D49</f>
        <v>45875</v>
      </c>
      <c r="H49" s="108"/>
      <c r="I49" s="108"/>
    </row>
    <row r="50" spans="1:9" x14ac:dyDescent="0.2">
      <c r="A50" s="114"/>
      <c r="B50" s="108"/>
      <c r="C50" s="108"/>
      <c r="D50" s="108"/>
      <c r="E50" s="110"/>
      <c r="F50" s="108"/>
      <c r="G50" s="110"/>
      <c r="H50" s="108"/>
      <c r="I50" s="108"/>
    </row>
    <row r="51" spans="1:9" x14ac:dyDescent="0.2">
      <c r="A51" s="114" t="s">
        <v>149</v>
      </c>
      <c r="B51" s="108" t="s">
        <v>109</v>
      </c>
      <c r="C51" s="108" t="s">
        <v>61</v>
      </c>
      <c r="D51" s="108">
        <v>6</v>
      </c>
      <c r="E51" s="110">
        <v>49900</v>
      </c>
      <c r="F51" s="110">
        <f>E51*D51</f>
        <v>299400</v>
      </c>
      <c r="G51" s="110"/>
      <c r="H51" s="108"/>
      <c r="I51" s="108"/>
    </row>
    <row r="52" spans="1:9" x14ac:dyDescent="0.2">
      <c r="A52" s="114"/>
      <c r="B52" s="108" t="s">
        <v>110</v>
      </c>
      <c r="C52" s="108"/>
      <c r="D52" s="108"/>
      <c r="E52" s="110"/>
      <c r="F52" s="108"/>
      <c r="G52" s="110"/>
      <c r="H52" s="108"/>
      <c r="I52" s="108"/>
    </row>
    <row r="53" spans="1:9" x14ac:dyDescent="0.2">
      <c r="A53" s="114"/>
      <c r="B53" s="108" t="s">
        <v>46</v>
      </c>
      <c r="C53" s="108" t="s">
        <v>61</v>
      </c>
      <c r="D53" s="108">
        <v>6</v>
      </c>
      <c r="E53" s="110">
        <f>0.1*E51</f>
        <v>4990</v>
      </c>
      <c r="F53" s="108"/>
      <c r="G53" s="110">
        <f>E53*D53</f>
        <v>29940</v>
      </c>
      <c r="H53" s="108"/>
      <c r="I53" s="108"/>
    </row>
    <row r="54" spans="1:9" x14ac:dyDescent="0.2">
      <c r="A54" s="114"/>
      <c r="B54" s="108"/>
      <c r="C54" s="108"/>
      <c r="D54" s="108"/>
      <c r="E54" s="110"/>
      <c r="F54" s="108"/>
      <c r="G54" s="110"/>
      <c r="H54" s="108"/>
      <c r="I54" s="108"/>
    </row>
    <row r="55" spans="1:9" x14ac:dyDescent="0.2">
      <c r="A55" s="114" t="s">
        <v>150</v>
      </c>
      <c r="B55" s="108" t="s">
        <v>116</v>
      </c>
      <c r="C55" s="108" t="s">
        <v>61</v>
      </c>
      <c r="D55" s="108">
        <v>4</v>
      </c>
      <c r="E55" s="110">
        <v>46500</v>
      </c>
      <c r="F55" s="110">
        <f>E55*D55</f>
        <v>186000</v>
      </c>
      <c r="G55" s="110"/>
      <c r="H55" s="108"/>
      <c r="I55" s="108"/>
    </row>
    <row r="56" spans="1:9" x14ac:dyDescent="0.2">
      <c r="A56" s="114"/>
      <c r="B56" s="108" t="s">
        <v>117</v>
      </c>
      <c r="C56" s="108"/>
      <c r="D56" s="108"/>
      <c r="E56" s="110"/>
      <c r="F56" s="108"/>
      <c r="G56" s="110"/>
      <c r="H56" s="108"/>
      <c r="I56" s="108"/>
    </row>
    <row r="57" spans="1:9" x14ac:dyDescent="0.2">
      <c r="A57" s="114"/>
      <c r="B57" s="108" t="s">
        <v>46</v>
      </c>
      <c r="C57" s="108" t="s">
        <v>61</v>
      </c>
      <c r="D57" s="108">
        <v>4</v>
      </c>
      <c r="E57" s="110">
        <f>0.1*E55</f>
        <v>4650</v>
      </c>
      <c r="F57" s="108"/>
      <c r="G57" s="110">
        <f>E57*D57</f>
        <v>18600</v>
      </c>
      <c r="H57" s="108"/>
      <c r="I57" s="108"/>
    </row>
    <row r="58" spans="1:9" x14ac:dyDescent="0.2">
      <c r="A58" s="114"/>
      <c r="B58" s="108"/>
      <c r="C58" s="108"/>
      <c r="D58" s="108"/>
      <c r="E58" s="110"/>
      <c r="F58" s="108"/>
      <c r="G58" s="110"/>
      <c r="H58" s="108"/>
      <c r="I58" s="108"/>
    </row>
    <row r="59" spans="1:9" x14ac:dyDescent="0.2">
      <c r="A59" s="114" t="s">
        <v>151</v>
      </c>
      <c r="B59" s="108" t="s">
        <v>114</v>
      </c>
      <c r="C59" s="108" t="s">
        <v>61</v>
      </c>
      <c r="D59" s="108">
        <v>2</v>
      </c>
      <c r="E59" s="110">
        <v>36900</v>
      </c>
      <c r="F59" s="110">
        <f>E59*D59</f>
        <v>73800</v>
      </c>
      <c r="G59" s="110"/>
      <c r="H59" s="108"/>
      <c r="I59" s="108"/>
    </row>
    <row r="60" spans="1:9" x14ac:dyDescent="0.2">
      <c r="A60" s="114"/>
      <c r="B60" s="108" t="s">
        <v>102</v>
      </c>
      <c r="C60" s="108"/>
      <c r="D60" s="108"/>
      <c r="E60" s="110"/>
      <c r="F60" s="108"/>
      <c r="G60" s="110"/>
      <c r="H60" s="108"/>
      <c r="I60" s="108"/>
    </row>
    <row r="61" spans="1:9" x14ac:dyDescent="0.2">
      <c r="A61" s="114"/>
      <c r="B61" s="108" t="s">
        <v>46</v>
      </c>
      <c r="C61" s="108" t="s">
        <v>61</v>
      </c>
      <c r="D61" s="108">
        <v>2</v>
      </c>
      <c r="E61" s="110">
        <f>0.1*E59</f>
        <v>3690</v>
      </c>
      <c r="F61" s="108"/>
      <c r="G61" s="110">
        <f>E61*D61</f>
        <v>7380</v>
      </c>
      <c r="H61" s="108"/>
      <c r="I61" s="108"/>
    </row>
    <row r="62" spans="1:9" x14ac:dyDescent="0.2">
      <c r="A62" s="114"/>
      <c r="B62" s="108"/>
      <c r="C62" s="108"/>
      <c r="D62" s="108"/>
      <c r="E62" s="110"/>
      <c r="F62" s="108"/>
      <c r="G62" s="110"/>
      <c r="H62" s="108"/>
      <c r="I62" s="108"/>
    </row>
    <row r="63" spans="1:9" x14ac:dyDescent="0.2">
      <c r="A63" s="114" t="s">
        <v>152</v>
      </c>
      <c r="B63" s="108" t="s">
        <v>103</v>
      </c>
      <c r="C63" s="108" t="s">
        <v>61</v>
      </c>
      <c r="D63" s="108">
        <v>1</v>
      </c>
      <c r="E63" s="110">
        <v>57300</v>
      </c>
      <c r="F63" s="110">
        <f>E63*D63</f>
        <v>57300</v>
      </c>
      <c r="G63" s="110"/>
      <c r="H63" s="108"/>
      <c r="I63" s="108"/>
    </row>
    <row r="64" spans="1:9" x14ac:dyDescent="0.2">
      <c r="A64" s="114"/>
      <c r="B64" s="108" t="s">
        <v>104</v>
      </c>
      <c r="C64" s="108"/>
      <c r="D64" s="108"/>
      <c r="E64" s="110"/>
      <c r="F64" s="108"/>
      <c r="G64" s="110"/>
      <c r="H64" s="108"/>
      <c r="I64" s="108"/>
    </row>
    <row r="65" spans="1:9" x14ac:dyDescent="0.2">
      <c r="A65" s="114"/>
      <c r="B65" s="108" t="s">
        <v>46</v>
      </c>
      <c r="C65" s="108" t="s">
        <v>61</v>
      </c>
      <c r="D65" s="108">
        <v>1</v>
      </c>
      <c r="E65" s="110">
        <f>0.05*E63</f>
        <v>2865</v>
      </c>
      <c r="F65" s="108"/>
      <c r="G65" s="110">
        <f>E65*D65</f>
        <v>2865</v>
      </c>
      <c r="H65" s="108"/>
      <c r="I65" s="108"/>
    </row>
    <row r="66" spans="1:9" x14ac:dyDescent="0.2">
      <c r="A66" s="114"/>
      <c r="B66" s="108"/>
      <c r="C66" s="108"/>
      <c r="D66" s="108"/>
      <c r="E66" s="110"/>
      <c r="F66" s="108"/>
      <c r="G66" s="110"/>
      <c r="H66" s="108"/>
      <c r="I66" s="108"/>
    </row>
    <row r="67" spans="1:9" x14ac:dyDescent="0.2">
      <c r="A67" s="114" t="s">
        <v>153</v>
      </c>
      <c r="B67" s="108" t="s">
        <v>105</v>
      </c>
      <c r="H67" s="108"/>
      <c r="I67" s="108"/>
    </row>
    <row r="68" spans="1:9" x14ac:dyDescent="0.2">
      <c r="A68" s="114"/>
      <c r="B68" s="108" t="s">
        <v>129</v>
      </c>
      <c r="C68" s="108" t="s">
        <v>61</v>
      </c>
      <c r="D68" s="108">
        <v>1</v>
      </c>
      <c r="E68" s="110">
        <v>7000</v>
      </c>
      <c r="F68" s="110">
        <f>E68*D68</f>
        <v>7000</v>
      </c>
      <c r="G68" s="110"/>
      <c r="H68" s="108"/>
      <c r="I68" s="108"/>
    </row>
    <row r="69" spans="1:9" x14ac:dyDescent="0.2">
      <c r="A69" s="114"/>
      <c r="B69" s="108" t="s">
        <v>46</v>
      </c>
      <c r="C69" s="108" t="s">
        <v>61</v>
      </c>
      <c r="D69" s="108">
        <v>1</v>
      </c>
      <c r="E69" s="110">
        <f>0.2*E68</f>
        <v>1400</v>
      </c>
      <c r="F69" s="108"/>
      <c r="G69" s="110">
        <f>E69*D69</f>
        <v>1400</v>
      </c>
      <c r="H69" s="108"/>
      <c r="I69" s="108"/>
    </row>
    <row r="70" spans="1:9" x14ac:dyDescent="0.2">
      <c r="A70" s="114"/>
      <c r="B70" s="108" t="s">
        <v>130</v>
      </c>
      <c r="C70" s="108" t="s">
        <v>61</v>
      </c>
      <c r="D70" s="108">
        <v>1</v>
      </c>
      <c r="E70" s="110">
        <v>7000</v>
      </c>
      <c r="F70" s="110">
        <f>E70*D70</f>
        <v>7000</v>
      </c>
      <c r="G70" s="110"/>
      <c r="H70" s="108"/>
      <c r="I70" s="108"/>
    </row>
    <row r="71" spans="1:9" x14ac:dyDescent="0.2">
      <c r="A71" s="114"/>
      <c r="B71" s="108" t="s">
        <v>46</v>
      </c>
      <c r="C71" s="108" t="s">
        <v>61</v>
      </c>
      <c r="D71" s="108">
        <v>1</v>
      </c>
      <c r="E71" s="110">
        <f>0.2*E70</f>
        <v>1400</v>
      </c>
      <c r="F71" s="108"/>
      <c r="G71" s="110">
        <f>E71*D71</f>
        <v>1400</v>
      </c>
      <c r="H71" s="108"/>
      <c r="I71" s="108"/>
    </row>
    <row r="72" spans="1:9" x14ac:dyDescent="0.2">
      <c r="A72" s="114"/>
      <c r="B72" s="108" t="s">
        <v>131</v>
      </c>
      <c r="C72" s="108" t="s">
        <v>61</v>
      </c>
      <c r="D72" s="108">
        <v>1</v>
      </c>
      <c r="E72" s="110">
        <v>3000</v>
      </c>
      <c r="F72" s="110">
        <f>E72*D72</f>
        <v>3000</v>
      </c>
      <c r="G72" s="110"/>
      <c r="H72" s="108"/>
      <c r="I72" s="108"/>
    </row>
    <row r="73" spans="1:9" x14ac:dyDescent="0.2">
      <c r="A73" s="114"/>
      <c r="B73" s="108" t="s">
        <v>46</v>
      </c>
      <c r="C73" s="108" t="s">
        <v>61</v>
      </c>
      <c r="D73" s="108">
        <v>1</v>
      </c>
      <c r="E73" s="110">
        <f>0.2*E72</f>
        <v>600</v>
      </c>
      <c r="F73" s="108"/>
      <c r="G73" s="110">
        <f>E73*D73</f>
        <v>600</v>
      </c>
      <c r="H73" s="108"/>
      <c r="I73" s="108"/>
    </row>
    <row r="74" spans="1:9" x14ac:dyDescent="0.2">
      <c r="A74" s="114"/>
      <c r="B74" s="108" t="s">
        <v>132</v>
      </c>
      <c r="C74" s="108" t="s">
        <v>61</v>
      </c>
      <c r="D74" s="108">
        <v>2</v>
      </c>
      <c r="E74" s="110">
        <v>2400</v>
      </c>
      <c r="F74" s="110">
        <f>E74*D74</f>
        <v>4800</v>
      </c>
      <c r="G74" s="110"/>
      <c r="H74" s="108"/>
      <c r="I74" s="108"/>
    </row>
    <row r="75" spans="1:9" x14ac:dyDescent="0.2">
      <c r="A75" s="114"/>
      <c r="B75" s="108" t="s">
        <v>46</v>
      </c>
      <c r="C75" s="108" t="s">
        <v>61</v>
      </c>
      <c r="D75" s="108">
        <v>2</v>
      </c>
      <c r="E75" s="110">
        <f>0.2*E74</f>
        <v>480</v>
      </c>
      <c r="F75" s="108"/>
      <c r="G75" s="110">
        <f>E75*D75</f>
        <v>960</v>
      </c>
      <c r="H75" s="108"/>
      <c r="I75" s="108"/>
    </row>
    <row r="76" spans="1:9" x14ac:dyDescent="0.2">
      <c r="A76" s="114"/>
      <c r="B76" s="108" t="s">
        <v>133</v>
      </c>
      <c r="C76" s="108" t="s">
        <v>61</v>
      </c>
      <c r="D76" s="108">
        <v>3</v>
      </c>
      <c r="E76" s="110">
        <v>2400</v>
      </c>
      <c r="F76" s="110">
        <f>E76*D76</f>
        <v>7200</v>
      </c>
      <c r="G76" s="110"/>
      <c r="H76" s="108"/>
      <c r="I76" s="108"/>
    </row>
    <row r="77" spans="1:9" x14ac:dyDescent="0.2">
      <c r="A77" s="114"/>
      <c r="B77" s="108" t="s">
        <v>46</v>
      </c>
      <c r="C77" s="108" t="s">
        <v>61</v>
      </c>
      <c r="D77" s="108">
        <v>3</v>
      </c>
      <c r="E77" s="110">
        <f>0.2*E76</f>
        <v>480</v>
      </c>
      <c r="F77" s="108"/>
      <c r="G77" s="110">
        <f>E77*D77</f>
        <v>1440</v>
      </c>
      <c r="H77" s="108"/>
      <c r="I77" s="108"/>
    </row>
    <row r="78" spans="1:9" x14ac:dyDescent="0.2">
      <c r="A78" s="114"/>
      <c r="B78" s="108" t="s">
        <v>134</v>
      </c>
      <c r="C78" s="108" t="s">
        <v>61</v>
      </c>
      <c r="D78" s="108">
        <v>1</v>
      </c>
      <c r="E78" s="110">
        <v>3000</v>
      </c>
      <c r="F78" s="110">
        <f>E78*D78</f>
        <v>3000</v>
      </c>
      <c r="G78" s="110"/>
      <c r="H78" s="108"/>
      <c r="I78" s="108"/>
    </row>
    <row r="79" spans="1:9" x14ac:dyDescent="0.2">
      <c r="A79" s="114"/>
      <c r="B79" s="108" t="s">
        <v>46</v>
      </c>
      <c r="C79" s="108" t="s">
        <v>61</v>
      </c>
      <c r="D79" s="108">
        <v>1</v>
      </c>
      <c r="E79" s="110">
        <f>0.2*E78</f>
        <v>600</v>
      </c>
      <c r="F79" s="108"/>
      <c r="G79" s="110">
        <f>E79*D79</f>
        <v>600</v>
      </c>
      <c r="H79" s="108"/>
      <c r="I79" s="108"/>
    </row>
    <row r="80" spans="1:9" x14ac:dyDescent="0.2">
      <c r="A80" s="114"/>
      <c r="B80" s="108" t="s">
        <v>118</v>
      </c>
      <c r="C80" s="108" t="s">
        <v>61</v>
      </c>
      <c r="D80" s="108">
        <v>1</v>
      </c>
      <c r="E80" s="110">
        <v>3000</v>
      </c>
      <c r="F80" s="110">
        <f>E80*D80</f>
        <v>3000</v>
      </c>
      <c r="G80" s="110"/>
      <c r="H80" s="108"/>
      <c r="I80" s="108"/>
    </row>
    <row r="81" spans="1:9" x14ac:dyDescent="0.2">
      <c r="A81" s="114"/>
      <c r="B81" s="108" t="s">
        <v>46</v>
      </c>
      <c r="C81" s="108" t="s">
        <v>61</v>
      </c>
      <c r="D81" s="108">
        <v>1</v>
      </c>
      <c r="E81" s="110">
        <f>0.2*E80</f>
        <v>600</v>
      </c>
      <c r="F81" s="108"/>
      <c r="G81" s="110">
        <f>E81*D81</f>
        <v>600</v>
      </c>
      <c r="H81" s="108"/>
      <c r="I81" s="108"/>
    </row>
    <row r="82" spans="1:9" x14ac:dyDescent="0.2">
      <c r="A82" s="114"/>
      <c r="B82" s="108" t="s">
        <v>135</v>
      </c>
      <c r="C82" s="108" t="s">
        <v>61</v>
      </c>
      <c r="D82" s="108">
        <v>1</v>
      </c>
      <c r="E82" s="110">
        <v>2400</v>
      </c>
      <c r="F82" s="110">
        <f>E82*D82</f>
        <v>2400</v>
      </c>
      <c r="G82" s="110"/>
      <c r="H82" s="108"/>
      <c r="I82" s="108"/>
    </row>
    <row r="83" spans="1:9" x14ac:dyDescent="0.2">
      <c r="A83" s="114"/>
      <c r="B83" s="108" t="s">
        <v>46</v>
      </c>
      <c r="C83" s="108" t="s">
        <v>61</v>
      </c>
      <c r="D83" s="108">
        <v>1</v>
      </c>
      <c r="E83" s="110">
        <f>0.2*E82</f>
        <v>480</v>
      </c>
      <c r="F83" s="108"/>
      <c r="G83" s="110">
        <f>E83*D83</f>
        <v>480</v>
      </c>
      <c r="H83" s="108"/>
      <c r="I83" s="108"/>
    </row>
    <row r="84" spans="1:9" x14ac:dyDescent="0.2">
      <c r="A84" s="114"/>
      <c r="B84" s="108"/>
      <c r="C84" s="108"/>
      <c r="D84" s="108"/>
      <c r="E84" s="110"/>
      <c r="F84" s="108"/>
      <c r="G84" s="110"/>
      <c r="H84" s="108"/>
      <c r="I84" s="108"/>
    </row>
    <row r="85" spans="1:9" x14ac:dyDescent="0.2">
      <c r="A85" s="114" t="s">
        <v>154</v>
      </c>
      <c r="B85" s="108" t="s">
        <v>107</v>
      </c>
      <c r="H85" s="108"/>
      <c r="I85" s="108"/>
    </row>
    <row r="86" spans="1:9" x14ac:dyDescent="0.2">
      <c r="A86" s="114"/>
      <c r="B86" s="108" t="s">
        <v>119</v>
      </c>
      <c r="C86" s="108" t="s">
        <v>79</v>
      </c>
      <c r="D86" s="108">
        <v>5</v>
      </c>
      <c r="E86" s="110">
        <v>1050</v>
      </c>
      <c r="F86" s="110">
        <f>E86*D86</f>
        <v>5250</v>
      </c>
      <c r="G86" s="110"/>
      <c r="H86" s="108"/>
      <c r="I86" s="108"/>
    </row>
    <row r="87" spans="1:9" x14ac:dyDescent="0.2">
      <c r="A87" s="114"/>
      <c r="B87" s="108" t="s">
        <v>46</v>
      </c>
      <c r="C87" s="108" t="s">
        <v>79</v>
      </c>
      <c r="D87" s="108">
        <v>5</v>
      </c>
      <c r="E87" s="110">
        <f>0.2*E86</f>
        <v>210</v>
      </c>
      <c r="F87" s="108"/>
      <c r="G87" s="110">
        <f>E87*D87</f>
        <v>1050</v>
      </c>
      <c r="H87" s="108"/>
      <c r="I87" s="108"/>
    </row>
    <row r="88" spans="1:9" x14ac:dyDescent="0.2">
      <c r="A88" s="114"/>
      <c r="B88" s="108" t="s">
        <v>136</v>
      </c>
      <c r="C88" s="108" t="s">
        <v>79</v>
      </c>
      <c r="D88" s="108">
        <v>13</v>
      </c>
      <c r="E88" s="110">
        <v>900</v>
      </c>
      <c r="F88" s="110">
        <f>E88*D88</f>
        <v>11700</v>
      </c>
      <c r="G88" s="110"/>
      <c r="H88" s="108"/>
      <c r="I88" s="108"/>
    </row>
    <row r="89" spans="1:9" x14ac:dyDescent="0.2">
      <c r="A89" s="114"/>
      <c r="B89" s="108" t="s">
        <v>46</v>
      </c>
      <c r="C89" s="108" t="s">
        <v>79</v>
      </c>
      <c r="D89" s="108">
        <v>13</v>
      </c>
      <c r="E89" s="110">
        <f>0.2*E88</f>
        <v>180</v>
      </c>
      <c r="F89" s="108"/>
      <c r="G89" s="110">
        <f>E89*D89</f>
        <v>2340</v>
      </c>
      <c r="H89" s="108"/>
      <c r="I89" s="108"/>
    </row>
    <row r="90" spans="1:9" x14ac:dyDescent="0.2">
      <c r="A90" s="114"/>
      <c r="B90" s="108" t="s">
        <v>115</v>
      </c>
      <c r="C90" s="108" t="s">
        <v>79</v>
      </c>
      <c r="D90" s="108">
        <v>4</v>
      </c>
      <c r="E90" s="110">
        <v>550</v>
      </c>
      <c r="F90" s="110">
        <f>E90*D90</f>
        <v>2200</v>
      </c>
      <c r="G90" s="110"/>
      <c r="H90" s="108"/>
      <c r="I90" s="108"/>
    </row>
    <row r="91" spans="1:9" x14ac:dyDescent="0.2">
      <c r="A91" s="114"/>
      <c r="B91" s="108" t="s">
        <v>46</v>
      </c>
      <c r="C91" s="108" t="s">
        <v>79</v>
      </c>
      <c r="D91" s="108">
        <v>4</v>
      </c>
      <c r="E91" s="110">
        <f>0.2*E90</f>
        <v>110</v>
      </c>
      <c r="F91" s="108"/>
      <c r="G91" s="110">
        <f>E91*D91</f>
        <v>440</v>
      </c>
      <c r="H91" s="108"/>
      <c r="I91" s="108"/>
    </row>
    <row r="92" spans="1:9" x14ac:dyDescent="0.2">
      <c r="A92" s="114"/>
      <c r="B92" s="108" t="s">
        <v>111</v>
      </c>
      <c r="C92" s="108" t="s">
        <v>79</v>
      </c>
      <c r="D92" s="108">
        <v>12</v>
      </c>
      <c r="E92" s="110">
        <v>500</v>
      </c>
      <c r="F92" s="110">
        <f>E92*D92</f>
        <v>6000</v>
      </c>
      <c r="G92" s="110"/>
      <c r="H92" s="108"/>
      <c r="I92" s="108"/>
    </row>
    <row r="93" spans="1:9" x14ac:dyDescent="0.2">
      <c r="A93" s="114"/>
      <c r="B93" s="108" t="s">
        <v>46</v>
      </c>
      <c r="C93" s="108" t="s">
        <v>79</v>
      </c>
      <c r="D93" s="108">
        <v>12</v>
      </c>
      <c r="E93" s="110">
        <f>0.2*E92</f>
        <v>100</v>
      </c>
      <c r="F93" s="108"/>
      <c r="G93" s="110">
        <f>E93*D93</f>
        <v>1200</v>
      </c>
      <c r="H93" s="108"/>
      <c r="I93" s="108"/>
    </row>
    <row r="94" spans="1:9" x14ac:dyDescent="0.2">
      <c r="A94" s="114"/>
      <c r="B94" s="108" t="s">
        <v>112</v>
      </c>
      <c r="C94" s="108" t="s">
        <v>79</v>
      </c>
      <c r="D94" s="108">
        <v>24</v>
      </c>
      <c r="E94" s="110">
        <v>450</v>
      </c>
      <c r="F94" s="110">
        <f>E94*D94</f>
        <v>10800</v>
      </c>
      <c r="G94" s="110"/>
      <c r="H94" s="108"/>
      <c r="I94" s="108"/>
    </row>
    <row r="95" spans="1:9" x14ac:dyDescent="0.2">
      <c r="A95" s="114"/>
      <c r="B95" s="108" t="s">
        <v>46</v>
      </c>
      <c r="C95" s="108" t="s">
        <v>79</v>
      </c>
      <c r="D95" s="108">
        <v>24</v>
      </c>
      <c r="E95" s="110">
        <f>0.2*E94</f>
        <v>90</v>
      </c>
      <c r="F95" s="108"/>
      <c r="G95" s="110">
        <f>E95*D95</f>
        <v>2160</v>
      </c>
      <c r="H95" s="108"/>
      <c r="I95" s="108"/>
    </row>
    <row r="96" spans="1:9" x14ac:dyDescent="0.2">
      <c r="A96" s="114"/>
      <c r="B96" s="108" t="s">
        <v>106</v>
      </c>
      <c r="C96" s="108" t="s">
        <v>79</v>
      </c>
      <c r="D96" s="108">
        <v>50</v>
      </c>
      <c r="E96" s="110">
        <v>350</v>
      </c>
      <c r="F96" s="110">
        <f>E96*D96</f>
        <v>17500</v>
      </c>
      <c r="G96" s="110"/>
      <c r="H96" s="108"/>
      <c r="I96" s="108"/>
    </row>
    <row r="97" spans="1:9" x14ac:dyDescent="0.2">
      <c r="A97" s="114"/>
      <c r="B97" s="108" t="s">
        <v>46</v>
      </c>
      <c r="C97" s="108" t="s">
        <v>79</v>
      </c>
      <c r="D97" s="108">
        <v>50</v>
      </c>
      <c r="E97" s="110">
        <f>0.2*E96</f>
        <v>70</v>
      </c>
      <c r="F97" s="108"/>
      <c r="G97" s="110">
        <f>E97*D97</f>
        <v>3500</v>
      </c>
      <c r="H97" s="108"/>
      <c r="I97" s="108"/>
    </row>
    <row r="98" spans="1:9" x14ac:dyDescent="0.2">
      <c r="A98" s="114"/>
      <c r="B98" s="108" t="s">
        <v>120</v>
      </c>
      <c r="C98" s="108" t="s">
        <v>79</v>
      </c>
      <c r="D98" s="108">
        <v>50</v>
      </c>
      <c r="E98" s="110">
        <v>320</v>
      </c>
      <c r="F98" s="110">
        <f>E98*D98</f>
        <v>16000</v>
      </c>
      <c r="G98" s="110"/>
      <c r="H98" s="108"/>
      <c r="I98" s="108"/>
    </row>
    <row r="99" spans="1:9" x14ac:dyDescent="0.2">
      <c r="A99" s="114"/>
      <c r="B99" s="108" t="s">
        <v>46</v>
      </c>
      <c r="C99" s="108" t="s">
        <v>79</v>
      </c>
      <c r="D99" s="108">
        <v>50</v>
      </c>
      <c r="E99" s="110">
        <f>0.2*E98</f>
        <v>64</v>
      </c>
      <c r="F99" s="108"/>
      <c r="G99" s="110">
        <f>E99*D99</f>
        <v>3200</v>
      </c>
      <c r="H99" s="108"/>
      <c r="I99" s="108"/>
    </row>
    <row r="100" spans="1:9" x14ac:dyDescent="0.2">
      <c r="A100" s="114"/>
      <c r="B100" s="108"/>
      <c r="C100" s="108"/>
      <c r="D100" s="108"/>
      <c r="E100" s="110"/>
      <c r="F100" s="108"/>
      <c r="G100" s="110"/>
      <c r="H100" s="108"/>
      <c r="I100" s="108"/>
    </row>
    <row r="101" spans="1:9" x14ac:dyDescent="0.2">
      <c r="A101" s="114"/>
      <c r="B101" s="117" t="s">
        <v>155</v>
      </c>
      <c r="C101" s="117"/>
      <c r="D101" s="117"/>
      <c r="E101" s="118"/>
      <c r="F101" s="118">
        <f>SUM(F42:F100)</f>
        <v>1640850</v>
      </c>
      <c r="G101" s="118">
        <f>SUM(G43:G99)</f>
        <v>126030</v>
      </c>
      <c r="H101" s="108"/>
      <c r="I101" s="108"/>
    </row>
    <row r="102" spans="1:9" x14ac:dyDescent="0.2">
      <c r="A102" s="114"/>
      <c r="B102" s="128"/>
      <c r="C102" s="128"/>
      <c r="D102" s="128"/>
      <c r="E102" s="132"/>
      <c r="F102" s="132"/>
      <c r="G102" s="132"/>
      <c r="H102" s="108"/>
      <c r="I102" s="108"/>
    </row>
    <row r="103" spans="1:9" x14ac:dyDescent="0.2">
      <c r="A103" s="114"/>
      <c r="B103" s="109" t="s">
        <v>62</v>
      </c>
      <c r="C103" s="108"/>
      <c r="D103" s="108"/>
      <c r="E103" s="110"/>
      <c r="F103" s="108"/>
      <c r="G103" s="110"/>
      <c r="H103" s="108"/>
      <c r="I103" s="108"/>
    </row>
    <row r="104" spans="1:9" x14ac:dyDescent="0.2">
      <c r="A104" s="114"/>
      <c r="B104" s="108"/>
      <c r="C104" s="108"/>
      <c r="D104" s="108"/>
      <c r="E104" s="110"/>
      <c r="F104" s="108"/>
      <c r="G104" s="110"/>
      <c r="H104" s="108"/>
      <c r="I104" s="108"/>
    </row>
    <row r="105" spans="1:9" x14ac:dyDescent="0.2">
      <c r="A105" s="114"/>
      <c r="B105" s="108" t="s">
        <v>63</v>
      </c>
      <c r="C105" s="108" t="s">
        <v>47</v>
      </c>
      <c r="D105" s="108">
        <v>65</v>
      </c>
      <c r="E105" s="110">
        <v>95</v>
      </c>
      <c r="F105" s="110">
        <f xml:space="preserve"> D105*E105</f>
        <v>6175</v>
      </c>
      <c r="G105" s="110"/>
      <c r="H105" s="108">
        <v>1</v>
      </c>
      <c r="I105" s="110">
        <f xml:space="preserve"> D105*H105</f>
        <v>65</v>
      </c>
    </row>
    <row r="106" spans="1:9" x14ac:dyDescent="0.2">
      <c r="A106" s="114"/>
      <c r="B106" s="108" t="s">
        <v>64</v>
      </c>
      <c r="C106" s="108" t="s">
        <v>47</v>
      </c>
      <c r="D106" s="108">
        <v>65</v>
      </c>
      <c r="E106" s="110">
        <v>95</v>
      </c>
      <c r="F106" s="108"/>
      <c r="G106" s="110">
        <f xml:space="preserve"> D106*E106</f>
        <v>6175</v>
      </c>
      <c r="H106" s="108"/>
      <c r="I106" s="108"/>
    </row>
    <row r="107" spans="1:9" x14ac:dyDescent="0.2">
      <c r="A107" s="114"/>
      <c r="B107" s="108" t="s">
        <v>65</v>
      </c>
      <c r="C107" s="108" t="s">
        <v>47</v>
      </c>
      <c r="D107" s="108">
        <v>65</v>
      </c>
      <c r="E107" s="110">
        <v>85</v>
      </c>
      <c r="F107" s="108"/>
      <c r="G107" s="110">
        <f xml:space="preserve"> D107*E107</f>
        <v>5525</v>
      </c>
      <c r="H107" s="108"/>
      <c r="I107" s="108"/>
    </row>
    <row r="108" spans="1:9" x14ac:dyDescent="0.2">
      <c r="A108" s="114"/>
      <c r="B108" s="108" t="s">
        <v>66</v>
      </c>
      <c r="C108" s="108" t="s">
        <v>47</v>
      </c>
      <c r="D108" s="108">
        <v>65</v>
      </c>
      <c r="E108" s="110">
        <v>85</v>
      </c>
      <c r="F108" s="110">
        <f xml:space="preserve"> D108*E108</f>
        <v>5525</v>
      </c>
      <c r="G108" s="110"/>
      <c r="H108" s="108">
        <v>1</v>
      </c>
      <c r="I108" s="110">
        <f xml:space="preserve"> D108*H108</f>
        <v>65</v>
      </c>
    </row>
    <row r="109" spans="1:9" x14ac:dyDescent="0.2">
      <c r="A109" s="114"/>
      <c r="B109" s="108" t="s">
        <v>67</v>
      </c>
      <c r="C109" s="108" t="s">
        <v>47</v>
      </c>
      <c r="D109" s="108">
        <v>18</v>
      </c>
      <c r="E109" s="110">
        <v>75</v>
      </c>
      <c r="F109" s="110">
        <f xml:space="preserve"> D109*E109</f>
        <v>1350</v>
      </c>
      <c r="G109" s="110"/>
      <c r="H109" s="108">
        <v>1</v>
      </c>
      <c r="I109" s="110">
        <f xml:space="preserve"> D109*H109</f>
        <v>18</v>
      </c>
    </row>
    <row r="110" spans="1:9" x14ac:dyDescent="0.2">
      <c r="A110" s="114"/>
      <c r="B110" s="108"/>
      <c r="C110" s="108"/>
      <c r="D110" s="108"/>
      <c r="E110" s="110"/>
      <c r="F110" s="111"/>
      <c r="G110" s="125"/>
      <c r="H110" s="111"/>
      <c r="I110" s="111"/>
    </row>
    <row r="111" spans="1:9" x14ac:dyDescent="0.2">
      <c r="A111" s="114"/>
      <c r="B111" s="112" t="s">
        <v>81</v>
      </c>
      <c r="C111" s="112"/>
      <c r="D111" s="112"/>
      <c r="E111" s="113"/>
      <c r="F111" s="113">
        <f>SUM(F105:F110)</f>
        <v>13050</v>
      </c>
      <c r="G111" s="113">
        <f>SUM(G106:G108)</f>
        <v>11700</v>
      </c>
      <c r="H111" s="112"/>
      <c r="I111" s="113">
        <f>SUM((I105:I109))</f>
        <v>148</v>
      </c>
    </row>
    <row r="112" spans="1:9" x14ac:dyDescent="0.2">
      <c r="A112" s="114"/>
      <c r="B112" s="112"/>
      <c r="C112" s="112"/>
      <c r="D112" s="112"/>
      <c r="E112" s="113"/>
      <c r="F112" s="113"/>
      <c r="G112" s="113"/>
      <c r="H112" s="112"/>
      <c r="I112" s="112"/>
    </row>
    <row r="113" spans="1:9" s="108" customFormat="1" ht="12" x14ac:dyDescent="0.2">
      <c r="A113" s="114"/>
      <c r="B113" s="109" t="s">
        <v>30</v>
      </c>
      <c r="E113" s="110"/>
      <c r="G113" s="110"/>
    </row>
    <row r="114" spans="1:9" s="108" customFormat="1" ht="12" x14ac:dyDescent="0.2">
      <c r="A114" s="114"/>
      <c r="E114" s="110"/>
      <c r="G114" s="110"/>
    </row>
    <row r="115" spans="1:9" s="108" customFormat="1" ht="12" x14ac:dyDescent="0.2">
      <c r="A115" s="114"/>
      <c r="B115" s="108" t="s">
        <v>68</v>
      </c>
      <c r="C115" s="108" t="s">
        <v>69</v>
      </c>
      <c r="D115" s="108">
        <v>20</v>
      </c>
      <c r="E115" s="110">
        <v>350</v>
      </c>
      <c r="G115" s="110">
        <f xml:space="preserve"> D115*E115</f>
        <v>7000</v>
      </c>
    </row>
    <row r="116" spans="1:9" s="108" customFormat="1" ht="12" x14ac:dyDescent="0.2">
      <c r="A116" s="114"/>
      <c r="B116" s="108" t="s">
        <v>70</v>
      </c>
      <c r="E116" s="110"/>
      <c r="G116" s="110"/>
    </row>
    <row r="117" spans="1:9" s="108" customFormat="1" ht="12" x14ac:dyDescent="0.2">
      <c r="A117" s="114"/>
      <c r="B117" s="108" t="s">
        <v>72</v>
      </c>
      <c r="C117" s="108" t="s">
        <v>80</v>
      </c>
      <c r="D117" s="108">
        <v>1</v>
      </c>
      <c r="E117" s="110"/>
      <c r="F117" s="110">
        <v>7500</v>
      </c>
      <c r="G117" s="110"/>
    </row>
    <row r="118" spans="1:9" s="108" customFormat="1" ht="12" x14ac:dyDescent="0.2">
      <c r="A118" s="114"/>
      <c r="B118" s="108" t="s">
        <v>73</v>
      </c>
      <c r="C118" s="108" t="s">
        <v>80</v>
      </c>
      <c r="D118" s="108">
        <v>1</v>
      </c>
      <c r="E118" s="113"/>
      <c r="F118" s="110"/>
      <c r="G118" s="110">
        <v>13000</v>
      </c>
    </row>
    <row r="119" spans="1:9" s="108" customFormat="1" ht="12" x14ac:dyDescent="0.2">
      <c r="A119" s="114"/>
      <c r="B119" s="108" t="s">
        <v>113</v>
      </c>
      <c r="C119" s="108" t="s">
        <v>80</v>
      </c>
      <c r="D119" s="108">
        <v>1</v>
      </c>
      <c r="E119" s="113"/>
      <c r="F119" s="110">
        <v>10500</v>
      </c>
      <c r="G119" s="110"/>
    </row>
    <row r="120" spans="1:9" s="108" customFormat="1" ht="12" x14ac:dyDescent="0.2">
      <c r="A120" s="114"/>
      <c r="B120" s="108" t="s">
        <v>74</v>
      </c>
      <c r="C120" s="108" t="s">
        <v>80</v>
      </c>
      <c r="D120" s="108">
        <v>1</v>
      </c>
      <c r="E120" s="113"/>
      <c r="G120" s="110">
        <v>14000</v>
      </c>
    </row>
    <row r="121" spans="1:9" s="108" customFormat="1" ht="12" x14ac:dyDescent="0.2">
      <c r="A121" s="114"/>
      <c r="E121" s="110"/>
      <c r="F121" s="111"/>
      <c r="G121" s="125"/>
      <c r="H121" s="111"/>
      <c r="I121" s="111"/>
    </row>
    <row r="122" spans="1:9" s="108" customFormat="1" ht="12" x14ac:dyDescent="0.2">
      <c r="A122" s="114"/>
      <c r="B122" s="112" t="s">
        <v>71</v>
      </c>
      <c r="C122" s="112"/>
      <c r="D122" s="112"/>
      <c r="E122" s="113"/>
      <c r="F122" s="113">
        <f>SUM(F115:F120)</f>
        <v>18000</v>
      </c>
      <c r="G122" s="113">
        <f>SUM(G115:G120)</f>
        <v>34000</v>
      </c>
    </row>
    <row r="123" spans="1:9" s="108" customFormat="1" ht="12" x14ac:dyDescent="0.2">
      <c r="A123" s="114"/>
      <c r="B123" s="112"/>
      <c r="C123" s="112"/>
      <c r="D123" s="112"/>
      <c r="E123" s="113"/>
      <c r="F123" s="112"/>
      <c r="G123" s="113"/>
    </row>
    <row r="124" spans="1:9" s="108" customFormat="1" ht="12" x14ac:dyDescent="0.2">
      <c r="A124" s="114"/>
      <c r="B124" s="122" t="s">
        <v>78</v>
      </c>
      <c r="E124" s="110"/>
      <c r="F124" s="121">
        <f>SUM(F122,G122,G111,F111,F101,G101,F38,G38)</f>
        <v>3665676.4</v>
      </c>
      <c r="G124" s="113"/>
      <c r="I124" s="113" t="e">
        <f>SUM(#REF!,I111,#REF!,#REF!,#REF!)</f>
        <v>#REF!</v>
      </c>
    </row>
    <row r="125" spans="1:9" s="108" customFormat="1" ht="12" x14ac:dyDescent="0.2">
      <c r="A125" s="114"/>
      <c r="E125" s="110"/>
      <c r="G125" s="113"/>
    </row>
    <row r="126" spans="1:9" x14ac:dyDescent="0.2">
      <c r="A126" s="115"/>
    </row>
    <row r="127" spans="1:9" x14ac:dyDescent="0.2">
      <c r="A127" s="115"/>
    </row>
    <row r="128" spans="1:9" x14ac:dyDescent="0.2">
      <c r="A128" s="115"/>
    </row>
    <row r="129" spans="1:7" x14ac:dyDescent="0.2">
      <c r="A129" s="115"/>
    </row>
    <row r="130" spans="1:7" x14ac:dyDescent="0.2">
      <c r="A130" s="115"/>
    </row>
    <row r="132" spans="1:7" x14ac:dyDescent="0.2">
      <c r="G132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MEDICASTO servis, s.r.o. - Czudek</cp:lastModifiedBy>
  <cp:lastPrinted>2018-05-04T08:44:32Z</cp:lastPrinted>
  <dcterms:created xsi:type="dcterms:W3CDTF">2012-12-20T15:07:11Z</dcterms:created>
  <dcterms:modified xsi:type="dcterms:W3CDTF">2020-03-05T08:47:25Z</dcterms:modified>
</cp:coreProperties>
</file>