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Pol'!$A$1:$U$190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80" i="12" l="1"/>
  <c r="F39" i="1" s="1"/>
  <c r="F40" i="1" s="1"/>
  <c r="G9" i="12"/>
  <c r="I9" i="12"/>
  <c r="K9" i="12"/>
  <c r="M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20" i="12"/>
  <c r="M20" i="12" s="1"/>
  <c r="M19" i="12" s="1"/>
  <c r="I20" i="12"/>
  <c r="I19" i="12" s="1"/>
  <c r="K20" i="12"/>
  <c r="O20" i="12"/>
  <c r="O19" i="12" s="1"/>
  <c r="Q20" i="12"/>
  <c r="Q19" i="12" s="1"/>
  <c r="U20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2" i="12"/>
  <c r="M52" i="12" s="1"/>
  <c r="I52" i="12"/>
  <c r="K52" i="12"/>
  <c r="K51" i="12" s="1"/>
  <c r="O52" i="12"/>
  <c r="O51" i="12" s="1"/>
  <c r="Q52" i="12"/>
  <c r="U52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9" i="12"/>
  <c r="I69" i="12"/>
  <c r="K69" i="12"/>
  <c r="M69" i="12"/>
  <c r="O69" i="12"/>
  <c r="Q69" i="12"/>
  <c r="U69" i="12"/>
  <c r="G70" i="12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I84" i="12"/>
  <c r="K84" i="12"/>
  <c r="G85" i="12"/>
  <c r="G84" i="12" s="1"/>
  <c r="I56" i="1" s="1"/>
  <c r="I85" i="12"/>
  <c r="K85" i="12"/>
  <c r="O85" i="12"/>
  <c r="O84" i="12" s="1"/>
  <c r="Q85" i="12"/>
  <c r="Q84" i="12" s="1"/>
  <c r="U85" i="12"/>
  <c r="U84" i="12" s="1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O91" i="12"/>
  <c r="G92" i="12"/>
  <c r="M92" i="12" s="1"/>
  <c r="M91" i="12" s="1"/>
  <c r="I92" i="12"/>
  <c r="I91" i="12" s="1"/>
  <c r="K92" i="12"/>
  <c r="K91" i="12" s="1"/>
  <c r="O92" i="12"/>
  <c r="Q92" i="12"/>
  <c r="Q91" i="12" s="1"/>
  <c r="U92" i="12"/>
  <c r="U91" i="12" s="1"/>
  <c r="I93" i="12"/>
  <c r="Q93" i="12"/>
  <c r="U93" i="12"/>
  <c r="G94" i="12"/>
  <c r="M94" i="12" s="1"/>
  <c r="M93" i="12" s="1"/>
  <c r="I94" i="12"/>
  <c r="K94" i="12"/>
  <c r="K93" i="12" s="1"/>
  <c r="O94" i="12"/>
  <c r="O93" i="12" s="1"/>
  <c r="Q94" i="12"/>
  <c r="U94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I129" i="12"/>
  <c r="K129" i="12"/>
  <c r="M129" i="12"/>
  <c r="O129" i="12"/>
  <c r="Q129" i="12"/>
  <c r="U129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I133" i="12"/>
  <c r="K133" i="12"/>
  <c r="M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7" i="12"/>
  <c r="M147" i="12" s="1"/>
  <c r="I147" i="12"/>
  <c r="I146" i="12" s="1"/>
  <c r="K147" i="12"/>
  <c r="O147" i="12"/>
  <c r="Q147" i="12"/>
  <c r="U147" i="12"/>
  <c r="G148" i="12"/>
  <c r="M148" i="12" s="1"/>
  <c r="I148" i="12"/>
  <c r="K148" i="12"/>
  <c r="O148" i="12"/>
  <c r="Q148" i="12"/>
  <c r="U148" i="12"/>
  <c r="G150" i="12"/>
  <c r="I150" i="12"/>
  <c r="K150" i="12"/>
  <c r="K149" i="12" s="1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U149" i="12" s="1"/>
  <c r="I153" i="12"/>
  <c r="Q153" i="12"/>
  <c r="U153" i="12"/>
  <c r="G154" i="12"/>
  <c r="G153" i="12" s="1"/>
  <c r="I65" i="1" s="1"/>
  <c r="I154" i="12"/>
  <c r="K154" i="12"/>
  <c r="K153" i="12" s="1"/>
  <c r="O154" i="12"/>
  <c r="O153" i="12" s="1"/>
  <c r="Q154" i="12"/>
  <c r="U154" i="12"/>
  <c r="G156" i="12"/>
  <c r="M156" i="12" s="1"/>
  <c r="I156" i="12"/>
  <c r="K156" i="12"/>
  <c r="O156" i="12"/>
  <c r="Q156" i="12"/>
  <c r="U156" i="12"/>
  <c r="G157" i="12"/>
  <c r="I157" i="12"/>
  <c r="K157" i="12"/>
  <c r="M157" i="12"/>
  <c r="O157" i="12"/>
  <c r="Q157" i="12"/>
  <c r="U157" i="12"/>
  <c r="G158" i="12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I161" i="12"/>
  <c r="K161" i="12"/>
  <c r="M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I169" i="12"/>
  <c r="K169" i="12"/>
  <c r="M169" i="12"/>
  <c r="O169" i="12"/>
  <c r="Q169" i="12"/>
  <c r="U169" i="12"/>
  <c r="G170" i="12"/>
  <c r="I67" i="1" s="1"/>
  <c r="K170" i="12"/>
  <c r="G171" i="12"/>
  <c r="M171" i="12" s="1"/>
  <c r="M170" i="12" s="1"/>
  <c r="I171" i="12"/>
  <c r="I170" i="12" s="1"/>
  <c r="K171" i="12"/>
  <c r="O171" i="12"/>
  <c r="O170" i="12" s="1"/>
  <c r="Q171" i="12"/>
  <c r="Q170" i="12" s="1"/>
  <c r="U171" i="12"/>
  <c r="U170" i="12" s="1"/>
  <c r="G173" i="12"/>
  <c r="I173" i="12"/>
  <c r="K173" i="12"/>
  <c r="K172" i="12" s="1"/>
  <c r="M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M175" i="12" s="1"/>
  <c r="I175" i="12"/>
  <c r="K175" i="12"/>
  <c r="O175" i="12"/>
  <c r="Q175" i="12"/>
  <c r="Q172" i="12" s="1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I20" i="1"/>
  <c r="G27" i="1"/>
  <c r="J28" i="1"/>
  <c r="J26" i="1"/>
  <c r="G38" i="1"/>
  <c r="F38" i="1"/>
  <c r="J23" i="1"/>
  <c r="J24" i="1"/>
  <c r="J25" i="1"/>
  <c r="J27" i="1"/>
  <c r="E24" i="1"/>
  <c r="E26" i="1"/>
  <c r="O155" i="12" l="1"/>
  <c r="U146" i="12"/>
  <c r="O146" i="12"/>
  <c r="K95" i="12"/>
  <c r="U86" i="12"/>
  <c r="K68" i="12"/>
  <c r="Q68" i="12"/>
  <c r="U54" i="12"/>
  <c r="O54" i="12"/>
  <c r="Q51" i="12"/>
  <c r="M51" i="12"/>
  <c r="K43" i="12"/>
  <c r="U38" i="12"/>
  <c r="K29" i="12"/>
  <c r="Q29" i="12"/>
  <c r="I22" i="12"/>
  <c r="K19" i="12"/>
  <c r="G19" i="12"/>
  <c r="I48" i="1" s="1"/>
  <c r="G155" i="12"/>
  <c r="I66" i="1" s="1"/>
  <c r="I18" i="1" s="1"/>
  <c r="I155" i="12"/>
  <c r="I116" i="12"/>
  <c r="O116" i="12"/>
  <c r="G116" i="12"/>
  <c r="I61" i="1" s="1"/>
  <c r="O95" i="12"/>
  <c r="G95" i="12"/>
  <c r="I60" i="1" s="1"/>
  <c r="U95" i="12"/>
  <c r="I95" i="12"/>
  <c r="O86" i="12"/>
  <c r="G43" i="12"/>
  <c r="I52" i="1" s="1"/>
  <c r="U43" i="12"/>
  <c r="I43" i="12"/>
  <c r="O38" i="12"/>
  <c r="U29" i="12"/>
  <c r="K22" i="12"/>
  <c r="Q22" i="12"/>
  <c r="U19" i="12"/>
  <c r="O8" i="12"/>
  <c r="G8" i="12"/>
  <c r="AD180" i="12"/>
  <c r="G39" i="1" s="1"/>
  <c r="G40" i="1" s="1"/>
  <c r="G25" i="1" s="1"/>
  <c r="G26" i="1" s="1"/>
  <c r="G149" i="12"/>
  <c r="I64" i="1" s="1"/>
  <c r="Q116" i="12"/>
  <c r="U116" i="12"/>
  <c r="K116" i="12"/>
  <c r="Q95" i="12"/>
  <c r="G91" i="12"/>
  <c r="I58" i="1" s="1"/>
  <c r="I86" i="12"/>
  <c r="G68" i="12"/>
  <c r="I55" i="1" s="1"/>
  <c r="I54" i="12"/>
  <c r="G51" i="12"/>
  <c r="I53" i="1" s="1"/>
  <c r="O43" i="12"/>
  <c r="Q43" i="12"/>
  <c r="I38" i="12"/>
  <c r="U22" i="12"/>
  <c r="O22" i="12"/>
  <c r="U8" i="12"/>
  <c r="K8" i="12"/>
  <c r="U172" i="12"/>
  <c r="I172" i="12"/>
  <c r="Q155" i="12"/>
  <c r="K146" i="12"/>
  <c r="Q146" i="12"/>
  <c r="M146" i="12"/>
  <c r="K86" i="12"/>
  <c r="Q86" i="12"/>
  <c r="M86" i="12"/>
  <c r="M85" i="12"/>
  <c r="M84" i="12" s="1"/>
  <c r="I68" i="12"/>
  <c r="O68" i="12"/>
  <c r="U68" i="12"/>
  <c r="K54" i="12"/>
  <c r="Q54" i="12"/>
  <c r="U51" i="12"/>
  <c r="I51" i="12"/>
  <c r="K38" i="12"/>
  <c r="Q38" i="12"/>
  <c r="M38" i="12"/>
  <c r="I29" i="12"/>
  <c r="O29" i="12"/>
  <c r="G29" i="12"/>
  <c r="I50" i="1" s="1"/>
  <c r="Q8" i="12"/>
  <c r="I8" i="12"/>
  <c r="G28" i="1"/>
  <c r="H39" i="1"/>
  <c r="H40" i="1" s="1"/>
  <c r="G23" i="1"/>
  <c r="O172" i="12"/>
  <c r="M172" i="12"/>
  <c r="M158" i="12"/>
  <c r="M155" i="12" s="1"/>
  <c r="M154" i="12"/>
  <c r="M153" i="12" s="1"/>
  <c r="Q149" i="12"/>
  <c r="M150" i="12"/>
  <c r="M149" i="12" s="1"/>
  <c r="K130" i="12"/>
  <c r="Q130" i="12"/>
  <c r="M130" i="12"/>
  <c r="M116" i="12"/>
  <c r="M22" i="12"/>
  <c r="M8" i="12"/>
  <c r="G146" i="12"/>
  <c r="I63" i="1" s="1"/>
  <c r="U130" i="12"/>
  <c r="M95" i="12"/>
  <c r="K155" i="12"/>
  <c r="O130" i="12"/>
  <c r="M54" i="12"/>
  <c r="G172" i="12"/>
  <c r="I68" i="1" s="1"/>
  <c r="I19" i="1" s="1"/>
  <c r="U155" i="12"/>
  <c r="I149" i="12"/>
  <c r="O149" i="12"/>
  <c r="I130" i="12"/>
  <c r="M29" i="12"/>
  <c r="G93" i="12"/>
  <c r="I59" i="1" s="1"/>
  <c r="G130" i="12"/>
  <c r="I62" i="1" s="1"/>
  <c r="G86" i="12"/>
  <c r="I57" i="1" s="1"/>
  <c r="I17" i="1" s="1"/>
  <c r="G54" i="12"/>
  <c r="I54" i="1" s="1"/>
  <c r="G38" i="12"/>
  <c r="I51" i="1" s="1"/>
  <c r="G22" i="12"/>
  <c r="I49" i="1" s="1"/>
  <c r="M70" i="12"/>
  <c r="M68" i="12" s="1"/>
  <c r="M46" i="12"/>
  <c r="M43" i="12" s="1"/>
  <c r="G180" i="12" l="1"/>
  <c r="I47" i="1"/>
  <c r="I39" i="1"/>
  <c r="I40" i="1" s="1"/>
  <c r="J39" i="1" s="1"/>
  <c r="J40" i="1" s="1"/>
  <c r="G24" i="1"/>
  <c r="G29" i="1"/>
  <c r="I16" i="1" l="1"/>
  <c r="I21" i="1" s="1"/>
  <c r="I6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<sst xmlns="http://schemas.openxmlformats.org/spreadsheetml/2006/main" count="864" uniqueCount="415">
  <si>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</si>
  <si>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</si>
  <si>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</si>
  <si>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</si>
  <si>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</si>
  <si>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</si>
  <si>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</si>
  <si>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</si>
  <si>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</si>
  <si>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</si>
  <si>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</si>
  <si>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</si>
  <si>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</si>
  <si>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</si>
  <si>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</si>
  <si>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</si>
  <si>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</si>
  <si>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</si>
  <si>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</si>
  <si>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</si>
  <si>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</si>
  <si>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</si>
  <si>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</si>
  <si>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</si>
  <si>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</si>
  <si>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</si>
  <si>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</si>
  <si>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</si>
  <si>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</si>
  <si>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</si>
  <si>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</si>
  <si>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</si>
  <si>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</si>
  <si>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</si>
  <si>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</si>
  <si>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</si>
  <si>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</si>
  <si>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</si>
  <si>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</si>
  <si>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</si>
  <si>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</si>
  <si>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</si>
  <si>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Národní třída 25, Hodonín</t>
  </si>
  <si>
    <t>Rozpočet:</t>
  </si>
  <si>
    <t>Misto</t>
  </si>
  <si>
    <t>Rekonstrukce hygienických zařízení, MěÚ Hodonín, Národní třída 373/25, 3.ETAPA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</si>
  <si>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</si>
  <si>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</si>
  <si>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</si>
  <si>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</si>
  <si>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</si>
  <si>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</si>
  <si>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</si>
  <si>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</si>
  <si>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</si>
  <si>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</si>
  <si>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</si>
  <si>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</si>
  <si>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</si>
  <si>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</si>
  <si>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</si>
  <si>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</si>
  <si>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</si>
  <si>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</si>
  <si>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</si>
  <si>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</si>
  <si>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</si>
  <si>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</si>
  <si>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</si>
  <si>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</si>
  <si>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</si>
  <si>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</si>
  <si>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</si>
  <si>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</si>
  <si>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</si>
  <si>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</si>
  <si>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</si>
  <si>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</si>
  <si>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</si>
  <si>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</si>
  <si>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</si>
  <si>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</si>
  <si>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</si>
  <si>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</si>
  <si>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</si>
  <si>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</si>
  <si>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</si>
  <si>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</si>
  <si>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</si>
  <si>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</si>
  <si>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zabezp.tech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</si>
  <si>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</si>
  <si>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</si>
  <si>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</si>
  <si>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</si>
  <si>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</si>
  <si>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</si>
  <si>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</si>
  <si>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</si>
  <si>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</si>
  <si>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</si>
  <si>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</si>
  <si>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</si>
  <si>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</si>
  <si>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</si>
  <si>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</si>
  <si>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</si>
  <si>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</si>
  <si>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</si>
  <si>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</si>
  <si>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</si>
  <si>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</si>
  <si>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</si>
  <si>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</si>
  <si>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</si>
  <si>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</si>
  <si>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</si>
  <si>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</si>
  <si>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</si>
  <si>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</si>
  <si>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</si>
  <si>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</si>
  <si>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346244315R00</t>
  </si>
  <si>
    <t>Obezdívky WC nádržek z desek tl.150 mm do v.1200, přesné pórobetonové tvárnice</t>
  </si>
  <si>
    <t>m2</t>
  </si>
  <si>
    <t>POL1_0</t>
  </si>
  <si>
    <t>342255024RT1</t>
  </si>
  <si>
    <t>Příčky z přesných pórobetonových tvárnic tl. 10 cm,  599 x 249 x 100 mm</t>
  </si>
  <si>
    <t>342255028RT1</t>
  </si>
  <si>
    <t>Příčky z přesných pórobetonových tvárnic tl. 15 cm, 599 x 249 x 150 mm</t>
  </si>
  <si>
    <t>317121047RT2</t>
  </si>
  <si>
    <t>Překlad nenosný pórobeton, světlost otv. do 105 cm, překlad nenosný 124 x 24,9 x 10 cm</t>
  </si>
  <si>
    <t>kus</t>
  </si>
  <si>
    <t>317121047RT4</t>
  </si>
  <si>
    <t>Překlad nenosný pórobeton, světlost otv. do 105 cm, překlad nenosný 124 x 24,9 x 15 cm</t>
  </si>
  <si>
    <t>342948111R00</t>
  </si>
  <si>
    <t>Ukotvení pórobet. příček ke stávajícím konstrukcím, systémové kotvy v ložných spárách</t>
  </si>
  <si>
    <t>m</t>
  </si>
  <si>
    <t>342668111R00</t>
  </si>
  <si>
    <t>Těsnění styku příčky se stáv. konstrukcí PU pěnou, obezdívky WC modulů z pórobetonových tvárnic</t>
  </si>
  <si>
    <t>Těsnění styku příčky se stáv. konstrukcí PU pěnou, nové pórobetonové příčky</t>
  </si>
  <si>
    <t>310236241RT1</t>
  </si>
  <si>
    <t>Zazdívka otvorů pl. 0,09 m2 cihlami, tl. zdi 30 cm, s použitím suché maltové směsi,po elektroinstalaci</t>
  </si>
  <si>
    <t>310236261R00</t>
  </si>
  <si>
    <t>Zazdívka otvorů pl. 0,09 m2 cihlami, tl. zdi 60 cm, zazdívky otvorů po elektroinstalaci</t>
  </si>
  <si>
    <t>416061112R00</t>
  </si>
  <si>
    <t>Podhled z minerálních kazet 600x600, včetně ocelového závěsného roštu</t>
  </si>
  <si>
    <t>416091083R00</t>
  </si>
  <si>
    <t>Příplatek k minerálnímu podhledu za plochu do10 m2</t>
  </si>
  <si>
    <t>602011191R00</t>
  </si>
  <si>
    <t>Podklad.nátěr stěn pod tenkovr.omítky , penetrace pod štukovou vrstvu</t>
  </si>
  <si>
    <t>Podklad.nátěr stěn pod tenkovr.omítky , penetrace pod štukovou vrstvu - původní stěny</t>
  </si>
  <si>
    <t>602011141R00</t>
  </si>
  <si>
    <t>Štuk na stěnách vnitřní , ručně, štuk.vrstva na nových pórobet.příčkách nad obklady</t>
  </si>
  <si>
    <t>Štuk na stěnách vnitřní , ručně, štuk.vrstva na původních stěnách nad obklady</t>
  </si>
  <si>
    <t>Štuk na stěnách vnitřní , ručně, štuk.vrstva na stěnách k hlavním chodbám</t>
  </si>
  <si>
    <t>602016193R00</t>
  </si>
  <si>
    <t>Penetrace hloubková stěn , pod omítku hrubou zatřenou - původní stěny</t>
  </si>
  <si>
    <t>610991111R00</t>
  </si>
  <si>
    <t>Zakrývání výplní vnitřních otvorů, stávající plastová okna</t>
  </si>
  <si>
    <t>Penetrace hloubková stěn pod výztužnou vrstvu, nové pórobetonové příčky</t>
  </si>
  <si>
    <t>612481211RU2</t>
  </si>
  <si>
    <t>Montáž výztužné sítě(perlinky)do stěrky-vnit.stěny, vč.výztužné sítě, stěrkového tmelu - nové  příčky</t>
  </si>
  <si>
    <t xml:space="preserve">MTŽ výzt.sítě(perlinky)do stěrky-stěny k chodbám, vč.výzt.sítě,stěrk.tmelu a penetrace </t>
  </si>
  <si>
    <t>612421615R00</t>
  </si>
  <si>
    <t>Omítka vnitřní zdiva, MVC, hrubá zatřená, omítka pod nové keramické obklady</t>
  </si>
  <si>
    <t>Omítka vnitřní zdiva, MVC, hrubá zatřená, nad keramickými obklady</t>
  </si>
  <si>
    <t>Montáž výztužné sítě(perlinky)do stěrky-vnit.stěny, vč.výzt.sítě,stěrk.tmelu a penetrace - nad obklady</t>
  </si>
  <si>
    <t>612403380R00</t>
  </si>
  <si>
    <t>Hrubá výplň rýh ve stěnách do 3x3 cm maltou ze SMS, výplň rýh po elektroinstalaci</t>
  </si>
  <si>
    <t>632411901R00</t>
  </si>
  <si>
    <t>Nátěr nesavých podkladů , penetrace podkladu pod potěr ze SMS</t>
  </si>
  <si>
    <t>632411125R00</t>
  </si>
  <si>
    <t>Potěr ze SMS, ruční zpracování, tl. 25 mm</t>
  </si>
  <si>
    <t>632411904R00</t>
  </si>
  <si>
    <t>Penetrace savých podkladů 0,25 l/m2, pod samonivelační stěrku</t>
  </si>
  <si>
    <t>632411105R00</t>
  </si>
  <si>
    <t>Samonivelační stěrka Cemix, ruč.zpracování tl.5 mm</t>
  </si>
  <si>
    <t>642942111RT3</t>
  </si>
  <si>
    <t>Osazení zárubní dveřních ocelových, pl. do 2,5 m2, včetně dodávky zárubně  70 x 197 x 11 cm</t>
  </si>
  <si>
    <t>642942111RU4</t>
  </si>
  <si>
    <t>Osazení zárubní dveřních ocelových, pl. do 2,5 m2, včetně dodávky zárubně  80 x 197 x 16 cm</t>
  </si>
  <si>
    <t>642942111RT4</t>
  </si>
  <si>
    <t>Osazení zárubní dveřních ocelových, pl. do 2,5 m2, včetně dodávky zárubně  80 x 197 x 11 cm</t>
  </si>
  <si>
    <t>642942111RT5</t>
  </si>
  <si>
    <t>Osazení zárubní dveřních ocelových, pl. do 2,5 m2, včetně dodávky zárubně  90 x 197 x 11 cm</t>
  </si>
  <si>
    <t>642944121RT3</t>
  </si>
  <si>
    <t>Osazení ocelových zárubní dodatečně do 2,5 m2, včetně dodávky zárubně  70x197x11 cm</t>
  </si>
  <si>
    <t>642944121RT4</t>
  </si>
  <si>
    <t>Osazení ocelových zárubní dodatečně do 2,5 m2, včetně dodávky zárubně  80x197x11 cm</t>
  </si>
  <si>
    <t>642944121RT5</t>
  </si>
  <si>
    <t>Osazení ocelových zárubní dodatečně do 2,5 m2, včetně dodávky zárubně  90x197x11 cm</t>
  </si>
  <si>
    <t>953941611R00</t>
  </si>
  <si>
    <t>Osazení konzol ve zdivu včetně konzol, ukotvení zábradlí v 3.NP</t>
  </si>
  <si>
    <t>953981302R00</t>
  </si>
  <si>
    <t>Chemické kotvy, hl. 90 mm, M10, malta , ukotvení zábradlí v 3.NP</t>
  </si>
  <si>
    <t>968061125R00</t>
  </si>
  <si>
    <t>Vyvěšení dřevěných dveřních křídel pl. do 2 m2, demontáž původních dveřních křídel</t>
  </si>
  <si>
    <t>968072455R00</t>
  </si>
  <si>
    <t>Vybourání kovových dveřních zárubní pl. do 2 m2, 40ks původních zárubní - 17x600,4x700,12x800,7x900</t>
  </si>
  <si>
    <t>962031113R00</t>
  </si>
  <si>
    <t>Bourání příček z cihel pálených plných tl. 65 mm, původní příčky včetně omítek a obkladů</t>
  </si>
  <si>
    <t>962081131R00</t>
  </si>
  <si>
    <t>Bourání příček ze skleněných tvárnic tl. 10 cm, výplň ze skleněných tvárnic v 3.NP</t>
  </si>
  <si>
    <t>965081713R00</t>
  </si>
  <si>
    <t>Bourání dlažeb keramických tl.10 mm, nad 1 m2</t>
  </si>
  <si>
    <t>Bourání dlažeb keramických tl.10 mm, nad 1 m2, společná chodba v 3.NP u schodiště</t>
  </si>
  <si>
    <t>965048150R00</t>
  </si>
  <si>
    <t>Dočištění povrchu po vybourání dlažeb, tmel do 50%</t>
  </si>
  <si>
    <t>Dočištění povrchu po vybourání dlažeb, tmel do 50%, společná chodba v 3.NP u schodiště</t>
  </si>
  <si>
    <t>965081712R00</t>
  </si>
  <si>
    <t>Bourání dlažeb keramických tl.10 mm, pl. do 1 m2, vybourání obkladů okenních parapetů</t>
  </si>
  <si>
    <t>Dočištění povrchu po vybourání dlažeb, tmel do 50%, okenní parapety</t>
  </si>
  <si>
    <t>965043341RT3</t>
  </si>
  <si>
    <t>Bourání podkladů bet., potěr tl. 10 cm, nad 4 m2, sbíječka mazanina tl.3-5 cm s potěrem,pod ker.dl.</t>
  </si>
  <si>
    <t>m3</t>
  </si>
  <si>
    <t>Bourání podkladů bet., potěr tl. 10 cm, nad 4 m2, společná chodba v 3.NP u schodiště, mazanina 3-5cm</t>
  </si>
  <si>
    <t>968096002R00</t>
  </si>
  <si>
    <t xml:space="preserve">Bourání parapetů plastových š. do 50 cm </t>
  </si>
  <si>
    <t>970231100R00</t>
  </si>
  <si>
    <t>Řezání cihelného zdiva hl. řezu 100 mm</t>
  </si>
  <si>
    <t>978059531R00</t>
  </si>
  <si>
    <t>Odsekání vnitřních obkladů stěn nad 2 m2, včetně otlučení podkladních omítek až na zdivo</t>
  </si>
  <si>
    <t>978059511R00</t>
  </si>
  <si>
    <t>Odsekání vnitř.obkladů stěn do1m2 - okenní špalety, včetně otlučení podkladních omítek až na zdivo</t>
  </si>
  <si>
    <t>978057331R00</t>
  </si>
  <si>
    <t>Odsekání keramických soklíků</t>
  </si>
  <si>
    <t>Odsekání keramických soklíků, společná chodba v 3.NP u schodiště</t>
  </si>
  <si>
    <t>978013191R00</t>
  </si>
  <si>
    <t>Otlučení omítek vnitřních stěn v rozsahu do 100 %, včetně stěny v 3.NP od 3.13 a 3.12</t>
  </si>
  <si>
    <t>Otlučení omítek vnitřních stěn v rozsahu do 100 %, okenní špalety</t>
  </si>
  <si>
    <t>976071111R00</t>
  </si>
  <si>
    <t>Vybourání kovových zábradlí a madel, Demontáž zábradlí v 3.NP</t>
  </si>
  <si>
    <t>979011211R00</t>
  </si>
  <si>
    <t>Svislá doprava suti a vybour. hmot za 2.NP nošením</t>
  </si>
  <si>
    <t>t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</si>
  <si>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</si>
  <si>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</si>
  <si>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</si>
  <si>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</si>
  <si>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</si>
  <si>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m, příplatek za dalších 50m</t>
  </si>
  <si>
    <t>979081111R00</t>
  </si>
  <si>
    <t>Odvoz suti a vybour. hmot na skládku do 1 km</t>
  </si>
  <si>
    <t>979081121R00</t>
  </si>
  <si>
    <t>Příplatek k odvozu za každý další 1 km, příplatek za dalších 10km, skládka Mutěnice</t>
  </si>
  <si>
    <t>979990111R00</t>
  </si>
  <si>
    <t>Poplatek za skládku suti - stavební keramika</t>
  </si>
  <si>
    <t>999281148R00</t>
  </si>
  <si>
    <t>Přesun hmot pro opravy a údržbu do v. 12 m,nošením</t>
  </si>
  <si>
    <t>711212000R00</t>
  </si>
  <si>
    <t>Penetrace podkladu pod hydroizolační nátěr,vč.dod.</t>
  </si>
  <si>
    <t>711212002R00</t>
  </si>
  <si>
    <t>Hydroizolační povlak - nátěr nebo stěrka, na bázi cementu</t>
  </si>
  <si>
    <t>711212601R00</t>
  </si>
  <si>
    <t>Těsnicí pás do spoje podlaha - stěna</t>
  </si>
  <si>
    <t>998711102R00</t>
  </si>
  <si>
    <t>Přesun hmot pro izolace proti vodě, výšky do 12 m</t>
  </si>
  <si>
    <t>viz. samostatný výkaz výměr, ZDRAVOTNĚ-TECHNICKÉ INSTALACE</t>
  </si>
  <si>
    <t>kpl</t>
  </si>
  <si>
    <t>viz. samostatný výkaz výměr, ÚSTŘEDNÍ VYTÁPĚNÍ</t>
  </si>
  <si>
    <t>766661112R00</t>
  </si>
  <si>
    <t>Montáž dveří do zárubně,otevíravých 1kř.do 0,8 m</t>
  </si>
  <si>
    <t>766661122R00</t>
  </si>
  <si>
    <t>Montáž dveří do zárubně,otevíravých 1kř.nad 0,8 m</t>
  </si>
  <si>
    <t>766670021R00</t>
  </si>
  <si>
    <t>Montáž kliky a štítku</t>
  </si>
  <si>
    <t>54914591R</t>
  </si>
  <si>
    <t>Kliky se štítem nerezové, pro obyčejný zadlabací zámek</t>
  </si>
  <si>
    <t>POL3_0</t>
  </si>
  <si>
    <t>54914582R</t>
  </si>
  <si>
    <t>Kliky se štítem nerezové, pro WC zadlabací zámek</t>
  </si>
  <si>
    <t>549146401R</t>
  </si>
  <si>
    <t>Bezpečnostní kování pro zadlabací zámek,  klika-koule nerez mat, k dveřím 9/T a 10/T</t>
  </si>
  <si>
    <t>54926002R</t>
  </si>
  <si>
    <t>Zámek zadlabací vložk. bezp. , k dveřím 9/T a 10/T</t>
  </si>
  <si>
    <t>54926047R</t>
  </si>
  <si>
    <t>Zámek stavební vložkový zadlabací, s ocelovou střelkou</t>
  </si>
  <si>
    <t>766669117R00</t>
  </si>
  <si>
    <t>Dokování samozavírače na ocelovou zárubeň, včetně dodávky samozavírače, dveře 22/T, 9/T, 10/T</t>
  </si>
  <si>
    <t>61165002R</t>
  </si>
  <si>
    <t>Dveře vnitřní laminované plné 1kř. 70x197 cm, odlehčená DTD, HPL laminát</t>
  </si>
  <si>
    <t>61165003R</t>
  </si>
  <si>
    <t>Dveře vnitřní laminované plné 1kř. 80x197 cm, odlehčená DTD, HPL laminát</t>
  </si>
  <si>
    <t>61165004R</t>
  </si>
  <si>
    <t>Dveře vnitřní laminované plné 1kř. 90x197 cm, odlehčená DTD, HPL laminát</t>
  </si>
  <si>
    <t>61165402R</t>
  </si>
  <si>
    <t>Dveře vnitřní lamino HPL plné 1kř. 80x197, plná DTD, dveře 9/10 a 10/T</t>
  </si>
  <si>
    <t>725291123R00</t>
  </si>
  <si>
    <t>Madlo rovné nerez dl. 600 mm, součást dveří 11/T, 12/T, 13/T, 21/T</t>
  </si>
  <si>
    <t>soubor</t>
  </si>
  <si>
    <t>61581624.AR</t>
  </si>
  <si>
    <t>Linka kuchyňská atypická 405 cm, viz. prvek 24/T</t>
  </si>
  <si>
    <t>766825121R00</t>
  </si>
  <si>
    <t>Dodávka montáž vestavěné skříně otevíravé policové, viz. prvek 23/T</t>
  </si>
  <si>
    <t>54112128R</t>
  </si>
  <si>
    <t>Deska varná vestavná indukční čtyřplotýnková, včetně montáže, součást prvku 24/T</t>
  </si>
  <si>
    <t>Vestavná lednice, dodávka a montáž, rozměry cca 820x596x545mm, součást prvku 24/T</t>
  </si>
  <si>
    <t>766812114R00</t>
  </si>
  <si>
    <t>Montáž kuchyňských linek dřevěných linek š.do 2,1m, viz. prvek 24/T</t>
  </si>
  <si>
    <t>998766102R00</t>
  </si>
  <si>
    <t>Přesun hmot pro truhlářské konstr., výšky do 12 m</t>
  </si>
  <si>
    <t>771101101R00</t>
  </si>
  <si>
    <t>Vysávání podlah prům.vysavačem pro pokládku dlažby</t>
  </si>
  <si>
    <t>771101210R00</t>
  </si>
  <si>
    <t>Penetrace podkladu pod dlažby</t>
  </si>
  <si>
    <t>771575109R00</t>
  </si>
  <si>
    <t>Montáž podlah keram.,hladké, tmel, 30x30 cm</t>
  </si>
  <si>
    <t>771579791R00</t>
  </si>
  <si>
    <t>Příplatek za plochu podlah keram. do 5 m2 jednotl.</t>
  </si>
  <si>
    <t>771579793R00</t>
  </si>
  <si>
    <t>Příplatek za spárovací hmotu - plošně,keram.dlažba, vodotěsná spárovací hmota</t>
  </si>
  <si>
    <t>597623142R</t>
  </si>
  <si>
    <t>Dlaždice 30x30 šedá mat, dle výběru stavebníka</t>
  </si>
  <si>
    <t>771479001R00</t>
  </si>
  <si>
    <t>Řezání dlaždic keramických pro soklíky</t>
  </si>
  <si>
    <t>771475014R00</t>
  </si>
  <si>
    <t>Obklad soklíků keram.rovných, tmel,výška 10 cm, místnost 3.13 + společná chodba v 3.NP</t>
  </si>
  <si>
    <t>771578011R00</t>
  </si>
  <si>
    <t>Spára podlaha - stěna, silikonem</t>
  </si>
  <si>
    <t>771577133R00</t>
  </si>
  <si>
    <t>Lišta nerezová přechodová, stejná výška dlaždic, přechod sociální zařízení - společná chodba</t>
  </si>
  <si>
    <t>771571905R00</t>
  </si>
  <si>
    <t>Opravy podlah keramických 15x15 cm v 3.NP, hlavní chodby po výměně zárubní a zdivu 3.12,3.13</t>
  </si>
  <si>
    <t>Opravy podlah keramických 30x30 cm, v 1.NP+2.NP, po výměnách zárubní</t>
  </si>
  <si>
    <t>998771102R00</t>
  </si>
  <si>
    <t>Přesun hmot pro podlahy z dlaždic, výšky do 12 m</t>
  </si>
  <si>
    <t>781101210R00</t>
  </si>
  <si>
    <t>Penetrace podkladu pod obklady</t>
  </si>
  <si>
    <t>781230131R00</t>
  </si>
  <si>
    <t>Obkládání stěn vnitř. keram. do tmele nad 300x300</t>
  </si>
  <si>
    <t>781310111R00</t>
  </si>
  <si>
    <t>Obkládání ostění do tmele šířky do 150 mm</t>
  </si>
  <si>
    <t>781310121R00</t>
  </si>
  <si>
    <t>Obkládání ostění do tmele šířky do 300 mm</t>
  </si>
  <si>
    <t>781320111R00</t>
  </si>
  <si>
    <t>Obkládání parapetů do tmele šířky do 150 mm</t>
  </si>
  <si>
    <t>781320121R00</t>
  </si>
  <si>
    <t>Obkládání parapetů do tmele šířky do 300 mm</t>
  </si>
  <si>
    <t>781419711R00</t>
  </si>
  <si>
    <t>Příplatek k obkladu stěn za plochu do 10 m2 jedntl</t>
  </si>
  <si>
    <t>781479705RT2</t>
  </si>
  <si>
    <t>Přípl.za spárovací hmotu-plošně,keram.vnitř.obklad</t>
  </si>
  <si>
    <t>781491001RT1</t>
  </si>
  <si>
    <t>Montáž lišt k obkladům, rohových, koutových i dilatačních</t>
  </si>
  <si>
    <t>5976012</t>
  </si>
  <si>
    <t>Lišta hliníková vnitřní  k obkladům rohová</t>
  </si>
  <si>
    <t>59760121</t>
  </si>
  <si>
    <t>Lišta hliníková vnitřní  k obkladům ukončovací</t>
  </si>
  <si>
    <t>781419707RT1</t>
  </si>
  <si>
    <t>Příplatek za spárovací vodotěsnou hmotu - podélně, univerzální silikon ve styku stěna-stěna</t>
  </si>
  <si>
    <t>781101111R00</t>
  </si>
  <si>
    <t>Vyrovnání podkladu maltou ze SMS tl. do 7 mm, okenní parapety</t>
  </si>
  <si>
    <t>597813726R</t>
  </si>
  <si>
    <t>Obkládačka 20x40 šedá mat, dle výběru stavebníka</t>
  </si>
  <si>
    <t>998781102R00</t>
  </si>
  <si>
    <t>Přesun hmot pro obklady keramické, výšky do 12 m</t>
  </si>
  <si>
    <t>783226100R00</t>
  </si>
  <si>
    <t>Nátěr syntetický kovových konstrukcí základní, nátěr ocelových zárubní</t>
  </si>
  <si>
    <t>783225600R00</t>
  </si>
  <si>
    <t>Nátěr syntetický kovových konstrukcí 2x email, nátěr ocelových zárubní</t>
  </si>
  <si>
    <t>784402801R00</t>
  </si>
  <si>
    <t>Odstranění malby oškrábáním v místnosti H do 3,8 m, stěny přiléhající k hlavním chodbám</t>
  </si>
  <si>
    <t>784191101R00</t>
  </si>
  <si>
    <t xml:space="preserve">Penetrace podkladu univerzální </t>
  </si>
  <si>
    <t>784195212R00</t>
  </si>
  <si>
    <t>Malba bílá, bez penetrace, 2 x</t>
  </si>
  <si>
    <t>viz. samostatný výkaz výměr, SILNOPROUDÁ ELEKTROTECHNIKA</t>
  </si>
  <si>
    <t>220800031R00</t>
  </si>
  <si>
    <t>Montáž zámku elektromagnetického, 1 fázového, pro mincovní automaty</t>
  </si>
  <si>
    <t>JYTY-O2X1</t>
  </si>
  <si>
    <t>Kabel JYTY-O 2x1 , pro mincovní automaty</t>
  </si>
  <si>
    <t>744441100</t>
  </si>
  <si>
    <t>Montáž kabel Cu-1kV pevně sk.1 - 0,4kg, pro mincovní automaty</t>
  </si>
  <si>
    <t>CYKY-J 3x1,5</t>
  </si>
  <si>
    <t>Kabel CYKY-J 3x1,5, pro mincovní automaty</t>
  </si>
  <si>
    <t>747529320</t>
  </si>
  <si>
    <t>Montáž proudového zdroje z11, pro mincovní automaty</t>
  </si>
  <si>
    <t>747529500</t>
  </si>
  <si>
    <t>Montáž translátoru ul11, pro mincovní automaty</t>
  </si>
  <si>
    <t>746212110</t>
  </si>
  <si>
    <t>Ukončení vodičů na svorkovnici 2,5mm2, pro mincovní automaty</t>
  </si>
  <si>
    <t>744741110</t>
  </si>
  <si>
    <t>Montáž kabelů sděl pevně sk.1 - 0,4kg, pro mincovní automaty</t>
  </si>
  <si>
    <t>974031110</t>
  </si>
  <si>
    <t>Sekání rýh zdi cih hl.3 cm š. 3cm, pro mincovní automaty</t>
  </si>
  <si>
    <t>973032120</t>
  </si>
  <si>
    <t>Sekání kapes zdi cih zař.0,1m2 30cm, pro mincovní automaty</t>
  </si>
  <si>
    <t>953993120</t>
  </si>
  <si>
    <t>Osazení hmoždinek stěn cihel d.8mm, pro mincovní automaty</t>
  </si>
  <si>
    <t>235417</t>
  </si>
  <si>
    <t>ZDROJ pro mincovní systém, pro mincovní automaty</t>
  </si>
  <si>
    <t>HMOZDINKA 8/100</t>
  </si>
  <si>
    <t>Hmoždinka 8/100mm zatloukací NH, pro mincovní automaty</t>
  </si>
  <si>
    <t>M6501</t>
  </si>
  <si>
    <t>Mincovní automat pro placené otevírání dveří , včetně montáže, specifikace viz. dveře 9/T a 10/T</t>
  </si>
  <si>
    <t>viz. samostatný výkaz výměr, VZDUCHOTECHNIKA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</si>
  <si>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</si>
  <si>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</si>
  <si>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</si>
  <si>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</si>
  <si>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</si>
  <si>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</si>
  <si>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</si>
  <si>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</si>
  <si>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</si>
  <si>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005241010R</t>
  </si>
  <si>
    <t xml:space="preserve">Dokumentace skutečného provedení </t>
  </si>
  <si>
    <t>005211080R</t>
  </si>
  <si>
    <t xml:space="preserve">Bezpečnostní a hygienická opatření na staveništi 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</si>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</sst>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414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45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44</v>
      </c>
      <c r="C3" s="84"/>
      <c r="D3" s="244" t="s">
        <v>42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SUMIF(F47:F68,A16,I47:I68)+SUMIF(F47:F68,"PSU",I47:I68)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SUMIF(F47:F68,A17,I47:I68)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SUMIF(F47:F68,A18,I47:I68)</f>
        <v>0</v>
      </c>
      <c r="J18" s="221"/>
    </row>
    <row r="19" spans="1:10" ht="23.25" customHeight="1" x14ac:dyDescent="0.2">
      <c r="A19" s="141" t="s">
        <v>93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SUMIF(F47:F68,A19,I47:I68)</f>
        <v>0</v>
      </c>
      <c r="J19" s="221"/>
    </row>
    <row r="20" spans="1:10" ht="23.25" customHeight="1" x14ac:dyDescent="0.2">
      <c r="A20" s="141" t="s">
        <v>94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SUMIF(F47:F68,A20,I47:I68)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44260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46</v>
      </c>
      <c r="C39" s="207" t="s">
        <v>45</v>
      </c>
      <c r="D39" s="208"/>
      <c r="E39" s="208"/>
      <c r="F39" s="108">
        <f>'Rozpočet Pol'!AC180</f>
        <v>0</v>
      </c>
      <c r="G39" s="109">
        <f>'Rozpočet Pol'!AD180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47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49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50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51</v>
      </c>
      <c r="C47" s="214" t="s">
        <v>52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53</v>
      </c>
      <c r="C48" s="201" t="s">
        <v>54</v>
      </c>
      <c r="D48" s="202"/>
      <c r="E48" s="202"/>
      <c r="F48" s="134" t="s">
        <v>23</v>
      </c>
      <c r="G48" s="135"/>
      <c r="H48" s="135"/>
      <c r="I48" s="200">
        <f>'Rozpočet Pol'!G19</f>
        <v>0</v>
      </c>
      <c r="J48" s="200"/>
    </row>
    <row r="49" spans="1:10" ht="25.5" customHeight="1" x14ac:dyDescent="0.2">
      <c r="A49" s="122"/>
      <c r="B49" s="124" t="s">
        <v>55</v>
      </c>
      <c r="C49" s="201" t="s">
        <v>56</v>
      </c>
      <c r="D49" s="202"/>
      <c r="E49" s="202"/>
      <c r="F49" s="134" t="s">
        <v>23</v>
      </c>
      <c r="G49" s="135"/>
      <c r="H49" s="135"/>
      <c r="I49" s="200">
        <f>'Rozpočet Pol'!G22</f>
        <v>0</v>
      </c>
      <c r="J49" s="200"/>
    </row>
    <row r="50" spans="1:10" ht="25.5" customHeight="1" x14ac:dyDescent="0.2">
      <c r="A50" s="122"/>
      <c r="B50" s="124" t="s">
        <v>57</v>
      </c>
      <c r="C50" s="201" t="s">
        <v>58</v>
      </c>
      <c r="D50" s="202"/>
      <c r="E50" s="202"/>
      <c r="F50" s="134" t="s">
        <v>23</v>
      </c>
      <c r="G50" s="135"/>
      <c r="H50" s="135"/>
      <c r="I50" s="200">
        <f>'Rozpočet Pol'!G29</f>
        <v>0</v>
      </c>
      <c r="J50" s="200"/>
    </row>
    <row r="51" spans="1:10" ht="25.5" customHeight="1" x14ac:dyDescent="0.2">
      <c r="A51" s="122"/>
      <c r="B51" s="124" t="s">
        <v>59</v>
      </c>
      <c r="C51" s="201" t="s">
        <v>60</v>
      </c>
      <c r="D51" s="202"/>
      <c r="E51" s="202"/>
      <c r="F51" s="134" t="s">
        <v>23</v>
      </c>
      <c r="G51" s="135"/>
      <c r="H51" s="135"/>
      <c r="I51" s="200">
        <f>'Rozpočet Pol'!G38</f>
        <v>0</v>
      </c>
      <c r="J51" s="200"/>
    </row>
    <row r="52" spans="1:10" ht="25.5" customHeight="1" x14ac:dyDescent="0.2">
      <c r="A52" s="122"/>
      <c r="B52" s="124" t="s">
        <v>61</v>
      </c>
      <c r="C52" s="201" t="s">
        <v>62</v>
      </c>
      <c r="D52" s="202"/>
      <c r="E52" s="202"/>
      <c r="F52" s="134" t="s">
        <v>23</v>
      </c>
      <c r="G52" s="135"/>
      <c r="H52" s="135"/>
      <c r="I52" s="200">
        <f>'Rozpočet Pol'!G43</f>
        <v>0</v>
      </c>
      <c r="J52" s="200"/>
    </row>
    <row r="53" spans="1:10" ht="25.5" customHeight="1" x14ac:dyDescent="0.2">
      <c r="A53" s="122"/>
      <c r="B53" s="124" t="s">
        <v>63</v>
      </c>
      <c r="C53" s="201" t="s">
        <v>64</v>
      </c>
      <c r="D53" s="202"/>
      <c r="E53" s="202"/>
      <c r="F53" s="134" t="s">
        <v>23</v>
      </c>
      <c r="G53" s="135"/>
      <c r="H53" s="135"/>
      <c r="I53" s="200">
        <f>'Rozpočet Pol'!G51</f>
        <v>0</v>
      </c>
      <c r="J53" s="200"/>
    </row>
    <row r="54" spans="1:10" ht="25.5" customHeight="1" x14ac:dyDescent="0.2">
      <c r="A54" s="122"/>
      <c r="B54" s="124" t="s">
        <v>65</v>
      </c>
      <c r="C54" s="201" t="s">
        <v>66</v>
      </c>
      <c r="D54" s="202"/>
      <c r="E54" s="202"/>
      <c r="F54" s="134" t="s">
        <v>23</v>
      </c>
      <c r="G54" s="135"/>
      <c r="H54" s="135"/>
      <c r="I54" s="200">
        <f>'Rozpočet Pol'!G54</f>
        <v>0</v>
      </c>
      <c r="J54" s="200"/>
    </row>
    <row r="55" spans="1:10" ht="25.5" customHeight="1" x14ac:dyDescent="0.2">
      <c r="A55" s="122"/>
      <c r="B55" s="124" t="s">
        <v>67</v>
      </c>
      <c r="C55" s="201" t="s">
        <v>68</v>
      </c>
      <c r="D55" s="202"/>
      <c r="E55" s="202"/>
      <c r="F55" s="134" t="s">
        <v>23</v>
      </c>
      <c r="G55" s="135"/>
      <c r="H55" s="135"/>
      <c r="I55" s="200">
        <f>'Rozpočet Pol'!G68</f>
        <v>0</v>
      </c>
      <c r="J55" s="200"/>
    </row>
    <row r="56" spans="1:10" ht="25.5" customHeight="1" x14ac:dyDescent="0.2">
      <c r="A56" s="122"/>
      <c r="B56" s="124" t="s">
        <v>69</v>
      </c>
      <c r="C56" s="201" t="s">
        <v>70</v>
      </c>
      <c r="D56" s="202"/>
      <c r="E56" s="202"/>
      <c r="F56" s="134" t="s">
        <v>23</v>
      </c>
      <c r="G56" s="135"/>
      <c r="H56" s="135"/>
      <c r="I56" s="200">
        <f>'Rozpočet Pol'!G84</f>
        <v>0</v>
      </c>
      <c r="J56" s="200"/>
    </row>
    <row r="57" spans="1:10" ht="25.5" customHeight="1" x14ac:dyDescent="0.2">
      <c r="A57" s="122"/>
      <c r="B57" s="124" t="s">
        <v>71</v>
      </c>
      <c r="C57" s="201" t="s">
        <v>72</v>
      </c>
      <c r="D57" s="202"/>
      <c r="E57" s="202"/>
      <c r="F57" s="134" t="s">
        <v>24</v>
      </c>
      <c r="G57" s="135"/>
      <c r="H57" s="135"/>
      <c r="I57" s="200">
        <f>'Rozpočet Pol'!G86</f>
        <v>0</v>
      </c>
      <c r="J57" s="200"/>
    </row>
    <row r="58" spans="1:10" ht="25.5" customHeight="1" x14ac:dyDescent="0.2">
      <c r="A58" s="122"/>
      <c r="B58" s="124" t="s">
        <v>73</v>
      </c>
      <c r="C58" s="201" t="s">
        <v>74</v>
      </c>
      <c r="D58" s="202"/>
      <c r="E58" s="202"/>
      <c r="F58" s="134" t="s">
        <v>24</v>
      </c>
      <c r="G58" s="135"/>
      <c r="H58" s="135"/>
      <c r="I58" s="200">
        <f>'Rozpočet Pol'!G91</f>
        <v>0</v>
      </c>
      <c r="J58" s="200"/>
    </row>
    <row r="59" spans="1:10" ht="25.5" customHeight="1" x14ac:dyDescent="0.2">
      <c r="A59" s="122"/>
      <c r="B59" s="124" t="s">
        <v>75</v>
      </c>
      <c r="C59" s="201" t="s">
        <v>76</v>
      </c>
      <c r="D59" s="202"/>
      <c r="E59" s="202"/>
      <c r="F59" s="134" t="s">
        <v>24</v>
      </c>
      <c r="G59" s="135"/>
      <c r="H59" s="135"/>
      <c r="I59" s="200">
        <f>'Rozpočet Pol'!G93</f>
        <v>0</v>
      </c>
      <c r="J59" s="200"/>
    </row>
    <row r="60" spans="1:10" ht="25.5" customHeight="1" x14ac:dyDescent="0.2">
      <c r="A60" s="122"/>
      <c r="B60" s="124" t="s">
        <v>77</v>
      </c>
      <c r="C60" s="201" t="s">
        <v>78</v>
      </c>
      <c r="D60" s="202"/>
      <c r="E60" s="202"/>
      <c r="F60" s="134" t="s">
        <v>24</v>
      </c>
      <c r="G60" s="135"/>
      <c r="H60" s="135"/>
      <c r="I60" s="200">
        <f>'Rozpočet Pol'!G95</f>
        <v>0</v>
      </c>
      <c r="J60" s="200"/>
    </row>
    <row r="61" spans="1:10" ht="25.5" customHeight="1" x14ac:dyDescent="0.2">
      <c r="A61" s="122"/>
      <c r="B61" s="124" t="s">
        <v>79</v>
      </c>
      <c r="C61" s="201" t="s">
        <v>80</v>
      </c>
      <c r="D61" s="202"/>
      <c r="E61" s="202"/>
      <c r="F61" s="134" t="s">
        <v>24</v>
      </c>
      <c r="G61" s="135"/>
      <c r="H61" s="135"/>
      <c r="I61" s="200">
        <f>'Rozpočet Pol'!G116</f>
        <v>0</v>
      </c>
      <c r="J61" s="200"/>
    </row>
    <row r="62" spans="1:10" ht="25.5" customHeight="1" x14ac:dyDescent="0.2">
      <c r="A62" s="122"/>
      <c r="B62" s="124" t="s">
        <v>81</v>
      </c>
      <c r="C62" s="201" t="s">
        <v>82</v>
      </c>
      <c r="D62" s="202"/>
      <c r="E62" s="202"/>
      <c r="F62" s="134" t="s">
        <v>24</v>
      </c>
      <c r="G62" s="135"/>
      <c r="H62" s="135"/>
      <c r="I62" s="200">
        <f>'Rozpočet Pol'!G130</f>
        <v>0</v>
      </c>
      <c r="J62" s="200"/>
    </row>
    <row r="63" spans="1:10" ht="25.5" customHeight="1" x14ac:dyDescent="0.2">
      <c r="A63" s="122"/>
      <c r="B63" s="124" t="s">
        <v>83</v>
      </c>
      <c r="C63" s="201" t="s">
        <v>84</v>
      </c>
      <c r="D63" s="202"/>
      <c r="E63" s="202"/>
      <c r="F63" s="134" t="s">
        <v>24</v>
      </c>
      <c r="G63" s="135"/>
      <c r="H63" s="135"/>
      <c r="I63" s="200">
        <f>'Rozpočet Pol'!G146</f>
        <v>0</v>
      </c>
      <c r="J63" s="200"/>
    </row>
    <row r="64" spans="1:10" ht="25.5" customHeight="1" x14ac:dyDescent="0.2">
      <c r="A64" s="122"/>
      <c r="B64" s="124" t="s">
        <v>85</v>
      </c>
      <c r="C64" s="201" t="s">
        <v>86</v>
      </c>
      <c r="D64" s="202"/>
      <c r="E64" s="202"/>
      <c r="F64" s="134" t="s">
        <v>24</v>
      </c>
      <c r="G64" s="135"/>
      <c r="H64" s="135"/>
      <c r="I64" s="200">
        <f>'Rozpočet Pol'!G149</f>
        <v>0</v>
      </c>
      <c r="J64" s="200"/>
    </row>
    <row r="65" spans="1:10" ht="25.5" customHeight="1" x14ac:dyDescent="0.2">
      <c r="A65" s="122"/>
      <c r="B65" s="124" t="s">
        <v>87</v>
      </c>
      <c r="C65" s="201" t="s">
        <v>88</v>
      </c>
      <c r="D65" s="202"/>
      <c r="E65" s="202"/>
      <c r="F65" s="134" t="s">
        <v>25</v>
      </c>
      <c r="G65" s="135"/>
      <c r="H65" s="135"/>
      <c r="I65" s="200">
        <f>'Rozpočet Pol'!G153</f>
        <v>0</v>
      </c>
      <c r="J65" s="200"/>
    </row>
    <row r="66" spans="1:10" ht="25.5" customHeight="1" x14ac:dyDescent="0.2">
      <c r="A66" s="122"/>
      <c r="B66" s="124" t="s">
        <v>89</v>
      </c>
      <c r="C66" s="201" t="s">
        <v>90</v>
      </c>
      <c r="D66" s="202"/>
      <c r="E66" s="202"/>
      <c r="F66" s="134" t="s">
        <v>25</v>
      </c>
      <c r="G66" s="135"/>
      <c r="H66" s="135"/>
      <c r="I66" s="200">
        <f>'Rozpočet Pol'!G155</f>
        <v>0</v>
      </c>
      <c r="J66" s="200"/>
    </row>
    <row r="67" spans="1:10" ht="25.5" customHeight="1" x14ac:dyDescent="0.2">
      <c r="A67" s="122"/>
      <c r="B67" s="124" t="s">
        <v>91</v>
      </c>
      <c r="C67" s="201" t="s">
        <v>92</v>
      </c>
      <c r="D67" s="202"/>
      <c r="E67" s="202"/>
      <c r="F67" s="134" t="s">
        <v>25</v>
      </c>
      <c r="G67" s="135"/>
      <c r="H67" s="135"/>
      <c r="I67" s="200">
        <f>'Rozpočet Pol'!G170</f>
        <v>0</v>
      </c>
      <c r="J67" s="200"/>
    </row>
    <row r="68" spans="1:10" ht="25.5" customHeight="1" x14ac:dyDescent="0.2">
      <c r="A68" s="122"/>
      <c r="B68" s="131" t="s">
        <v>93</v>
      </c>
      <c r="C68" s="204" t="s">
        <v>26</v>
      </c>
      <c r="D68" s="205"/>
      <c r="E68" s="205"/>
      <c r="F68" s="136" t="s">
        <v>93</v>
      </c>
      <c r="G68" s="137"/>
      <c r="H68" s="137"/>
      <c r="I68" s="203">
        <f>'Rozpočet Pol'!G172</f>
        <v>0</v>
      </c>
      <c r="J68" s="203"/>
    </row>
    <row r="69" spans="1:10" ht="25.5" customHeight="1" x14ac:dyDescent="0.2">
      <c r="A69" s="123"/>
      <c r="B69" s="127" t="s">
        <v>1</v>
      </c>
      <c r="C69" s="127"/>
      <c r="D69" s="128"/>
      <c r="E69" s="128"/>
      <c r="F69" s="138"/>
      <c r="G69" s="139"/>
      <c r="H69" s="139"/>
      <c r="I69" s="206">
        <f>SUM(I47:I68)</f>
        <v>0</v>
      </c>
      <c r="J69" s="206"/>
    </row>
    <row r="70" spans="1:10" x14ac:dyDescent="0.2">
      <c r="F70" s="140"/>
      <c r="G70" s="96"/>
      <c r="H70" s="140"/>
      <c r="I70" s="96"/>
      <c r="J70" s="96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0"/>
  <sheetViews>
    <sheetView workbookViewId="0">
      <selection activeCell="V18" sqref="V18:W1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1" customWidth="1"/>
    <col min="8" max="21" width="0" hidden="1" customWidth="1"/>
    <col min="29" max="39" width="0" hidden="1" customWidth="1"/>
  </cols>
  <sheetData>
    <row r="1" spans="1:60" ht="15.75" customHeight="1" x14ac:dyDescent="0.25">
      <c r="A1" s="263" t="s">
        <v>414</v>
      </c>
      <c r="B1" s="263"/>
      <c r="C1" s="263"/>
      <c r="D1" s="263"/>
      <c r="E1" s="263"/>
      <c r="F1" s="263"/>
      <c r="G1" s="263"/>
      <c r="AE1" t="s">
        <v>96</v>
      </c>
    </row>
    <row r="2" spans="1:60" ht="24.95" customHeight="1" x14ac:dyDescent="0.2">
      <c r="A2" s="145" t="s">
        <v>95</v>
      </c>
      <c r="B2" s="143"/>
      <c r="C2" s="264" t="s">
        <v>45</v>
      </c>
      <c r="D2" s="265"/>
      <c r="E2" s="265"/>
      <c r="F2" s="265"/>
      <c r="G2" s="266"/>
      <c r="AE2" t="s">
        <v>97</v>
      </c>
    </row>
    <row r="3" spans="1:60" ht="24.95" customHeight="1" x14ac:dyDescent="0.2">
      <c r="A3" s="146" t="s">
        <v>7</v>
      </c>
      <c r="B3" s="144"/>
      <c r="C3" s="267" t="s">
        <v>42</v>
      </c>
      <c r="D3" s="268"/>
      <c r="E3" s="268"/>
      <c r="F3" s="268"/>
      <c r="G3" s="269"/>
      <c r="AE3" t="s">
        <v>98</v>
      </c>
    </row>
    <row r="4" spans="1:60" ht="24.95" hidden="1" customHeight="1" x14ac:dyDescent="0.2">
      <c r="A4" s="146" t="s">
        <v>8</v>
      </c>
      <c r="B4" s="144"/>
      <c r="C4" s="267"/>
      <c r="D4" s="268"/>
      <c r="E4" s="268"/>
      <c r="F4" s="268"/>
      <c r="G4" s="269"/>
      <c r="AE4" t="s">
        <v>99</v>
      </c>
    </row>
    <row r="5" spans="1:60" hidden="1" x14ac:dyDescent="0.2">
      <c r="A5" s="147" t="s">
        <v>100</v>
      </c>
      <c r="B5" s="148"/>
      <c r="C5" s="149"/>
      <c r="D5" s="150"/>
      <c r="E5" s="150"/>
      <c r="F5" s="150"/>
      <c r="G5" s="151"/>
      <c r="AE5" t="s">
        <v>101</v>
      </c>
    </row>
    <row r="7" spans="1:60" ht="38.25" x14ac:dyDescent="0.2">
      <c r="A7" s="156" t="s">
        <v>102</v>
      </c>
      <c r="B7" s="157" t="s">
        <v>103</v>
      </c>
      <c r="C7" s="157" t="s">
        <v>104</v>
      </c>
      <c r="D7" s="156" t="s">
        <v>105</v>
      </c>
      <c r="E7" s="156" t="s">
        <v>106</v>
      </c>
      <c r="F7" s="152" t="s">
        <v>107</v>
      </c>
      <c r="G7" s="173" t="s">
        <v>28</v>
      </c>
      <c r="H7" s="174" t="s">
        <v>29</v>
      </c>
      <c r="I7" s="174" t="s">
        <v>108</v>
      </c>
      <c r="J7" s="174" t="s">
        <v>30</v>
      </c>
      <c r="K7" s="174" t="s">
        <v>109</v>
      </c>
      <c r="L7" s="174" t="s">
        <v>110</v>
      </c>
      <c r="M7" s="174" t="s">
        <v>111</v>
      </c>
      <c r="N7" s="174" t="s">
        <v>112</v>
      </c>
      <c r="O7" s="174" t="s">
        <v>113</v>
      </c>
      <c r="P7" s="174" t="s">
        <v>114</v>
      </c>
      <c r="Q7" s="174" t="s">
        <v>115</v>
      </c>
      <c r="R7" s="174" t="s">
        <v>116</v>
      </c>
      <c r="S7" s="174" t="s">
        <v>117</v>
      </c>
      <c r="T7" s="174" t="s">
        <v>118</v>
      </c>
      <c r="U7" s="159" t="s">
        <v>119</v>
      </c>
    </row>
    <row r="8" spans="1:60" x14ac:dyDescent="0.2">
      <c r="A8" s="175" t="s">
        <v>120</v>
      </c>
      <c r="B8" s="176" t="s">
        <v>51</v>
      </c>
      <c r="C8" s="177" t="s">
        <v>52</v>
      </c>
      <c r="D8" s="178"/>
      <c r="E8" s="179"/>
      <c r="F8" s="180"/>
      <c r="G8" s="180">
        <f>SUMIF(AE9:AE18,"&lt;&gt;NOR",G9:G18)</f>
        <v>0</v>
      </c>
      <c r="H8" s="180"/>
      <c r="I8" s="180">
        <f>SUM(I9:I18)</f>
        <v>0</v>
      </c>
      <c r="J8" s="180"/>
      <c r="K8" s="180">
        <f>SUM(K9:K18)</f>
        <v>0</v>
      </c>
      <c r="L8" s="180"/>
      <c r="M8" s="180">
        <f>SUM(M9:M18)</f>
        <v>0</v>
      </c>
      <c r="N8" s="158"/>
      <c r="O8" s="158">
        <f>SUM(O9:O18)</f>
        <v>18.274700000000003</v>
      </c>
      <c r="P8" s="158"/>
      <c r="Q8" s="158">
        <f>SUM(Q9:Q18)</f>
        <v>0</v>
      </c>
      <c r="R8" s="158"/>
      <c r="S8" s="158"/>
      <c r="T8" s="175"/>
      <c r="U8" s="158">
        <f>SUM(U9:U18)</f>
        <v>181.57999999999996</v>
      </c>
      <c r="AE8" t="s">
        <v>121</v>
      </c>
    </row>
    <row r="9" spans="1:60" ht="22.5" outlineLevel="1" x14ac:dyDescent="0.2">
      <c r="A9" s="154">
        <v>1</v>
      </c>
      <c r="B9" s="160" t="s">
        <v>122</v>
      </c>
      <c r="C9" s="193" t="s">
        <v>123</v>
      </c>
      <c r="D9" s="162" t="s">
        <v>124</v>
      </c>
      <c r="E9" s="168">
        <v>22.68</v>
      </c>
      <c r="F9" s="170"/>
      <c r="G9" s="171">
        <f t="shared" ref="G9:G18" si="0">ROUND(E9*F9,2)</f>
        <v>0</v>
      </c>
      <c r="H9" s="170"/>
      <c r="I9" s="171">
        <f t="shared" ref="I9:I18" si="1">ROUND(E9*H9,2)</f>
        <v>0</v>
      </c>
      <c r="J9" s="170"/>
      <c r="K9" s="171">
        <f t="shared" ref="K9:K18" si="2">ROUND(E9*J9,2)</f>
        <v>0</v>
      </c>
      <c r="L9" s="171">
        <v>21</v>
      </c>
      <c r="M9" s="171">
        <f t="shared" ref="M9:M18" si="3">G9*(1+L9/100)</f>
        <v>0</v>
      </c>
      <c r="N9" s="163">
        <v>0.1114</v>
      </c>
      <c r="O9" s="163">
        <f t="shared" ref="O9:O18" si="4">ROUND(E9*N9,5)</f>
        <v>2.5265499999999999</v>
      </c>
      <c r="P9" s="163">
        <v>0</v>
      </c>
      <c r="Q9" s="163">
        <f t="shared" ref="Q9:Q18" si="5">ROUND(E9*P9,5)</f>
        <v>0</v>
      </c>
      <c r="R9" s="163"/>
      <c r="S9" s="163"/>
      <c r="T9" s="164">
        <v>0.81899999999999995</v>
      </c>
      <c r="U9" s="163">
        <f t="shared" ref="U9:U18" si="6">ROUND(E9*T9,2)</f>
        <v>18.57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125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126</v>
      </c>
      <c r="C10" s="193" t="s">
        <v>127</v>
      </c>
      <c r="D10" s="162" t="s">
        <v>124</v>
      </c>
      <c r="E10" s="168">
        <v>104.708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7.4709999999999999E-2</v>
      </c>
      <c r="O10" s="163">
        <f t="shared" si="4"/>
        <v>7.82273</v>
      </c>
      <c r="P10" s="163">
        <v>0</v>
      </c>
      <c r="Q10" s="163">
        <f t="shared" si="5"/>
        <v>0</v>
      </c>
      <c r="R10" s="163"/>
      <c r="S10" s="163"/>
      <c r="T10" s="164">
        <v>0.52915000000000001</v>
      </c>
      <c r="U10" s="163">
        <f t="shared" si="6"/>
        <v>55.41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125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128</v>
      </c>
      <c r="C11" s="193" t="s">
        <v>129</v>
      </c>
      <c r="D11" s="162" t="s">
        <v>124</v>
      </c>
      <c r="E11" s="168">
        <v>42.034999999999997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0.11219</v>
      </c>
      <c r="O11" s="163">
        <f t="shared" si="4"/>
        <v>4.71591</v>
      </c>
      <c r="P11" s="163">
        <v>0</v>
      </c>
      <c r="Q11" s="163">
        <f t="shared" si="5"/>
        <v>0</v>
      </c>
      <c r="R11" s="163"/>
      <c r="S11" s="163"/>
      <c r="T11" s="164">
        <v>0.55488999999999999</v>
      </c>
      <c r="U11" s="163">
        <f t="shared" si="6"/>
        <v>23.32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125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0" t="s">
        <v>130</v>
      </c>
      <c r="C12" s="193" t="s">
        <v>131</v>
      </c>
      <c r="D12" s="162" t="s">
        <v>132</v>
      </c>
      <c r="E12" s="168">
        <v>1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2.6509999999999999E-2</v>
      </c>
      <c r="O12" s="163">
        <f t="shared" si="4"/>
        <v>2.6509999999999999E-2</v>
      </c>
      <c r="P12" s="163">
        <v>0</v>
      </c>
      <c r="Q12" s="163">
        <f t="shared" si="5"/>
        <v>0</v>
      </c>
      <c r="R12" s="163"/>
      <c r="S12" s="163"/>
      <c r="T12" s="164">
        <v>0.24199999999999999</v>
      </c>
      <c r="U12" s="163">
        <f t="shared" si="6"/>
        <v>0.24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125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5</v>
      </c>
      <c r="B13" s="160" t="s">
        <v>133</v>
      </c>
      <c r="C13" s="193" t="s">
        <v>134</v>
      </c>
      <c r="D13" s="162" t="s">
        <v>132</v>
      </c>
      <c r="E13" s="168">
        <v>2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3.9789999999999999E-2</v>
      </c>
      <c r="O13" s="163">
        <f t="shared" si="4"/>
        <v>7.9579999999999998E-2</v>
      </c>
      <c r="P13" s="163">
        <v>0</v>
      </c>
      <c r="Q13" s="163">
        <f t="shared" si="5"/>
        <v>0</v>
      </c>
      <c r="R13" s="163"/>
      <c r="S13" s="163"/>
      <c r="T13" s="164">
        <v>0.24199999999999999</v>
      </c>
      <c r="U13" s="163">
        <f t="shared" si="6"/>
        <v>0.48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125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6</v>
      </c>
      <c r="B14" s="160" t="s">
        <v>135</v>
      </c>
      <c r="C14" s="193" t="s">
        <v>136</v>
      </c>
      <c r="D14" s="162" t="s">
        <v>137</v>
      </c>
      <c r="E14" s="168">
        <v>136.375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1.0200000000000001E-3</v>
      </c>
      <c r="O14" s="163">
        <f t="shared" si="4"/>
        <v>0.1391</v>
      </c>
      <c r="P14" s="163">
        <v>0</v>
      </c>
      <c r="Q14" s="163">
        <f t="shared" si="5"/>
        <v>0</v>
      </c>
      <c r="R14" s="163"/>
      <c r="S14" s="163"/>
      <c r="T14" s="164">
        <v>0.223</v>
      </c>
      <c r="U14" s="163">
        <f t="shared" si="6"/>
        <v>30.41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125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7</v>
      </c>
      <c r="B15" s="160" t="s">
        <v>138</v>
      </c>
      <c r="C15" s="193" t="s">
        <v>139</v>
      </c>
      <c r="D15" s="162" t="s">
        <v>137</v>
      </c>
      <c r="E15" s="168">
        <v>22.8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8.0000000000000007E-5</v>
      </c>
      <c r="O15" s="163">
        <f t="shared" si="4"/>
        <v>1.82E-3</v>
      </c>
      <c r="P15" s="163">
        <v>0</v>
      </c>
      <c r="Q15" s="163">
        <f t="shared" si="5"/>
        <v>0</v>
      </c>
      <c r="R15" s="163"/>
      <c r="S15" s="163"/>
      <c r="T15" s="164">
        <v>0.18</v>
      </c>
      <c r="U15" s="163">
        <f t="shared" si="6"/>
        <v>4.0999999999999996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125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8</v>
      </c>
      <c r="B16" s="160" t="s">
        <v>138</v>
      </c>
      <c r="C16" s="193" t="s">
        <v>140</v>
      </c>
      <c r="D16" s="162" t="s">
        <v>137</v>
      </c>
      <c r="E16" s="168">
        <v>188.95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8.0000000000000007E-5</v>
      </c>
      <c r="O16" s="163">
        <f t="shared" si="4"/>
        <v>1.512E-2</v>
      </c>
      <c r="P16" s="163">
        <v>0</v>
      </c>
      <c r="Q16" s="163">
        <f t="shared" si="5"/>
        <v>0</v>
      </c>
      <c r="R16" s="163"/>
      <c r="S16" s="163"/>
      <c r="T16" s="164">
        <v>0.18</v>
      </c>
      <c r="U16" s="163">
        <f t="shared" si="6"/>
        <v>34.01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125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9</v>
      </c>
      <c r="B17" s="160" t="s">
        <v>141</v>
      </c>
      <c r="C17" s="193" t="s">
        <v>142</v>
      </c>
      <c r="D17" s="162" t="s">
        <v>132</v>
      </c>
      <c r="E17" s="168">
        <v>58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4.5420000000000002E-2</v>
      </c>
      <c r="O17" s="163">
        <f t="shared" si="4"/>
        <v>2.63436</v>
      </c>
      <c r="P17" s="163">
        <v>0</v>
      </c>
      <c r="Q17" s="163">
        <f t="shared" si="5"/>
        <v>0</v>
      </c>
      <c r="R17" s="163"/>
      <c r="S17" s="163"/>
      <c r="T17" s="164">
        <v>0.23374</v>
      </c>
      <c r="U17" s="163">
        <f t="shared" si="6"/>
        <v>13.56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125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10</v>
      </c>
      <c r="B18" s="160" t="s">
        <v>143</v>
      </c>
      <c r="C18" s="193" t="s">
        <v>144</v>
      </c>
      <c r="D18" s="162" t="s">
        <v>132</v>
      </c>
      <c r="E18" s="168">
        <v>3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0.10434</v>
      </c>
      <c r="O18" s="163">
        <f t="shared" si="4"/>
        <v>0.31302000000000002</v>
      </c>
      <c r="P18" s="163">
        <v>0</v>
      </c>
      <c r="Q18" s="163">
        <f t="shared" si="5"/>
        <v>0</v>
      </c>
      <c r="R18" s="163"/>
      <c r="S18" s="163"/>
      <c r="T18" s="164">
        <v>0.49199999999999999</v>
      </c>
      <c r="U18" s="163">
        <f t="shared" si="6"/>
        <v>1.48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125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120</v>
      </c>
      <c r="B19" s="161" t="s">
        <v>53</v>
      </c>
      <c r="C19" s="194" t="s">
        <v>54</v>
      </c>
      <c r="D19" s="165"/>
      <c r="E19" s="169"/>
      <c r="F19" s="172"/>
      <c r="G19" s="172">
        <f>SUMIF(AE20:AE21,"&lt;&gt;NOR",G20:G21)</f>
        <v>0</v>
      </c>
      <c r="H19" s="172"/>
      <c r="I19" s="172">
        <f>SUM(I20:I21)</f>
        <v>0</v>
      </c>
      <c r="J19" s="172"/>
      <c r="K19" s="172">
        <f>SUM(K20:K21)</f>
        <v>0</v>
      </c>
      <c r="L19" s="172"/>
      <c r="M19" s="172">
        <f>SUM(M20:M21)</f>
        <v>0</v>
      </c>
      <c r="N19" s="166"/>
      <c r="O19" s="166">
        <f>SUM(O20:O21)</f>
        <v>1.1088800000000001</v>
      </c>
      <c r="P19" s="166"/>
      <c r="Q19" s="166">
        <f>SUM(Q20:Q21)</f>
        <v>0</v>
      </c>
      <c r="R19" s="166"/>
      <c r="S19" s="166"/>
      <c r="T19" s="167"/>
      <c r="U19" s="166">
        <f>SUM(U20:U21)</f>
        <v>89.63</v>
      </c>
      <c r="AE19" t="s">
        <v>121</v>
      </c>
    </row>
    <row r="20" spans="1:60" ht="22.5" outlineLevel="1" x14ac:dyDescent="0.2">
      <c r="A20" s="154">
        <v>11</v>
      </c>
      <c r="B20" s="160" t="s">
        <v>145</v>
      </c>
      <c r="C20" s="193" t="s">
        <v>146</v>
      </c>
      <c r="D20" s="162" t="s">
        <v>124</v>
      </c>
      <c r="E20" s="168">
        <v>114.91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63">
        <v>9.6500000000000006E-3</v>
      </c>
      <c r="O20" s="163">
        <f>ROUND(E20*N20,5)</f>
        <v>1.1088800000000001</v>
      </c>
      <c r="P20" s="163">
        <v>0</v>
      </c>
      <c r="Q20" s="163">
        <f>ROUND(E20*P20,5)</f>
        <v>0</v>
      </c>
      <c r="R20" s="163"/>
      <c r="S20" s="163"/>
      <c r="T20" s="164">
        <v>0.5</v>
      </c>
      <c r="U20" s="163">
        <f>ROUND(E20*T20,2)</f>
        <v>57.46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125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12</v>
      </c>
      <c r="B21" s="160" t="s">
        <v>147</v>
      </c>
      <c r="C21" s="193" t="s">
        <v>148</v>
      </c>
      <c r="D21" s="162" t="s">
        <v>124</v>
      </c>
      <c r="E21" s="168">
        <v>114.91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0.28000000000000003</v>
      </c>
      <c r="U21" s="163">
        <f>ROUND(E21*T21,2)</f>
        <v>32.17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125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55" t="s">
        <v>120</v>
      </c>
      <c r="B22" s="161" t="s">
        <v>55</v>
      </c>
      <c r="C22" s="194" t="s">
        <v>56</v>
      </c>
      <c r="D22" s="165"/>
      <c r="E22" s="169"/>
      <c r="F22" s="172"/>
      <c r="G22" s="172">
        <f>SUMIF(AE23:AE28,"&lt;&gt;NOR",G23:G28)</f>
        <v>0</v>
      </c>
      <c r="H22" s="172"/>
      <c r="I22" s="172">
        <f>SUM(I23:I28)</f>
        <v>0</v>
      </c>
      <c r="J22" s="172"/>
      <c r="K22" s="172">
        <f>SUM(K23:K28)</f>
        <v>0</v>
      </c>
      <c r="L22" s="172"/>
      <c r="M22" s="172">
        <f>SUM(M23:M28)</f>
        <v>0</v>
      </c>
      <c r="N22" s="166"/>
      <c r="O22" s="166">
        <f>SUM(O23:O28)</f>
        <v>1.4010999999999998</v>
      </c>
      <c r="P22" s="166"/>
      <c r="Q22" s="166">
        <f>SUM(Q23:Q28)</f>
        <v>0</v>
      </c>
      <c r="R22" s="166"/>
      <c r="S22" s="166"/>
      <c r="T22" s="167"/>
      <c r="U22" s="166">
        <f>SUM(U23:U28)</f>
        <v>168.99</v>
      </c>
      <c r="AE22" t="s">
        <v>121</v>
      </c>
    </row>
    <row r="23" spans="1:60" ht="22.5" outlineLevel="1" x14ac:dyDescent="0.2">
      <c r="A23" s="154">
        <v>13</v>
      </c>
      <c r="B23" s="160" t="s">
        <v>149</v>
      </c>
      <c r="C23" s="193" t="s">
        <v>150</v>
      </c>
      <c r="D23" s="162" t="s">
        <v>124</v>
      </c>
      <c r="E23" s="168">
        <v>172.095</v>
      </c>
      <c r="F23" s="170"/>
      <c r="G23" s="171">
        <f t="shared" ref="G23:G28" si="7">ROUND(E23*F23,2)</f>
        <v>0</v>
      </c>
      <c r="H23" s="170"/>
      <c r="I23" s="171">
        <f t="shared" ref="I23:I28" si="8">ROUND(E23*H23,2)</f>
        <v>0</v>
      </c>
      <c r="J23" s="170"/>
      <c r="K23" s="171">
        <f t="shared" ref="K23:K28" si="9">ROUND(E23*J23,2)</f>
        <v>0</v>
      </c>
      <c r="L23" s="171">
        <v>21</v>
      </c>
      <c r="M23" s="171">
        <f t="shared" ref="M23:M28" si="10">G23*(1+L23/100)</f>
        <v>0</v>
      </c>
      <c r="N23" s="163">
        <v>3.5E-4</v>
      </c>
      <c r="O23" s="163">
        <f t="shared" ref="O23:O28" si="11">ROUND(E23*N23,5)</f>
        <v>6.0229999999999999E-2</v>
      </c>
      <c r="P23" s="163">
        <v>0</v>
      </c>
      <c r="Q23" s="163">
        <f t="shared" ref="Q23:Q28" si="12">ROUND(E23*P23,5)</f>
        <v>0</v>
      </c>
      <c r="R23" s="163"/>
      <c r="S23" s="163"/>
      <c r="T23" s="164">
        <v>7.0000000000000007E-2</v>
      </c>
      <c r="U23" s="163">
        <f t="shared" ref="U23:U28" si="13">ROUND(E23*T23,2)</f>
        <v>12.05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125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14</v>
      </c>
      <c r="B24" s="160" t="s">
        <v>149</v>
      </c>
      <c r="C24" s="193" t="s">
        <v>151</v>
      </c>
      <c r="D24" s="162" t="s">
        <v>124</v>
      </c>
      <c r="E24" s="168">
        <v>215.37899999999999</v>
      </c>
      <c r="F24" s="170"/>
      <c r="G24" s="171">
        <f t="shared" si="7"/>
        <v>0</v>
      </c>
      <c r="H24" s="170"/>
      <c r="I24" s="171">
        <f t="shared" si="8"/>
        <v>0</v>
      </c>
      <c r="J24" s="170"/>
      <c r="K24" s="171">
        <f t="shared" si="9"/>
        <v>0</v>
      </c>
      <c r="L24" s="171">
        <v>21</v>
      </c>
      <c r="M24" s="171">
        <f t="shared" si="10"/>
        <v>0</v>
      </c>
      <c r="N24" s="163">
        <v>3.5E-4</v>
      </c>
      <c r="O24" s="163">
        <f t="shared" si="11"/>
        <v>7.5380000000000003E-2</v>
      </c>
      <c r="P24" s="163">
        <v>0</v>
      </c>
      <c r="Q24" s="163">
        <f t="shared" si="12"/>
        <v>0</v>
      </c>
      <c r="R24" s="163"/>
      <c r="S24" s="163"/>
      <c r="T24" s="164">
        <v>7.0000000000000007E-2</v>
      </c>
      <c r="U24" s="163">
        <f t="shared" si="13"/>
        <v>15.08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125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15</v>
      </c>
      <c r="B25" s="160" t="s">
        <v>152</v>
      </c>
      <c r="C25" s="193" t="s">
        <v>153</v>
      </c>
      <c r="D25" s="162" t="s">
        <v>124</v>
      </c>
      <c r="E25" s="168">
        <v>172.095</v>
      </c>
      <c r="F25" s="170"/>
      <c r="G25" s="171">
        <f t="shared" si="7"/>
        <v>0</v>
      </c>
      <c r="H25" s="170"/>
      <c r="I25" s="171">
        <f t="shared" si="8"/>
        <v>0</v>
      </c>
      <c r="J25" s="170"/>
      <c r="K25" s="171">
        <f t="shared" si="9"/>
        <v>0</v>
      </c>
      <c r="L25" s="171">
        <v>21</v>
      </c>
      <c r="M25" s="171">
        <f t="shared" si="10"/>
        <v>0</v>
      </c>
      <c r="N25" s="163">
        <v>2.5000000000000001E-3</v>
      </c>
      <c r="O25" s="163">
        <f t="shared" si="11"/>
        <v>0.43024000000000001</v>
      </c>
      <c r="P25" s="163">
        <v>0</v>
      </c>
      <c r="Q25" s="163">
        <f t="shared" si="12"/>
        <v>0</v>
      </c>
      <c r="R25" s="163"/>
      <c r="S25" s="163"/>
      <c r="T25" s="164">
        <v>0.24</v>
      </c>
      <c r="U25" s="163">
        <f t="shared" si="13"/>
        <v>41.3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125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16</v>
      </c>
      <c r="B26" s="160" t="s">
        <v>152</v>
      </c>
      <c r="C26" s="193" t="s">
        <v>154</v>
      </c>
      <c r="D26" s="162" t="s">
        <v>124</v>
      </c>
      <c r="E26" s="168">
        <v>215.37899999999999</v>
      </c>
      <c r="F26" s="170"/>
      <c r="G26" s="171">
        <f t="shared" si="7"/>
        <v>0</v>
      </c>
      <c r="H26" s="170"/>
      <c r="I26" s="171">
        <f t="shared" si="8"/>
        <v>0</v>
      </c>
      <c r="J26" s="170"/>
      <c r="K26" s="171">
        <f t="shared" si="9"/>
        <v>0</v>
      </c>
      <c r="L26" s="171">
        <v>21</v>
      </c>
      <c r="M26" s="171">
        <f t="shared" si="10"/>
        <v>0</v>
      </c>
      <c r="N26" s="163">
        <v>2.5000000000000001E-3</v>
      </c>
      <c r="O26" s="163">
        <f t="shared" si="11"/>
        <v>0.53844999999999998</v>
      </c>
      <c r="P26" s="163">
        <v>0</v>
      </c>
      <c r="Q26" s="163">
        <f t="shared" si="12"/>
        <v>0</v>
      </c>
      <c r="R26" s="163"/>
      <c r="S26" s="163"/>
      <c r="T26" s="164">
        <v>0.24</v>
      </c>
      <c r="U26" s="163">
        <f t="shared" si="13"/>
        <v>51.69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125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17</v>
      </c>
      <c r="B27" s="160" t="s">
        <v>152</v>
      </c>
      <c r="C27" s="193" t="s">
        <v>155</v>
      </c>
      <c r="D27" s="162" t="s">
        <v>124</v>
      </c>
      <c r="E27" s="168">
        <v>52.32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3">
        <v>2.5000000000000001E-3</v>
      </c>
      <c r="O27" s="163">
        <f t="shared" si="11"/>
        <v>0.1308</v>
      </c>
      <c r="P27" s="163">
        <v>0</v>
      </c>
      <c r="Q27" s="163">
        <f t="shared" si="12"/>
        <v>0</v>
      </c>
      <c r="R27" s="163"/>
      <c r="S27" s="163"/>
      <c r="T27" s="164">
        <v>0.24</v>
      </c>
      <c r="U27" s="163">
        <f t="shared" si="13"/>
        <v>12.56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125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18</v>
      </c>
      <c r="B28" s="160" t="s">
        <v>156</v>
      </c>
      <c r="C28" s="193" t="s">
        <v>157</v>
      </c>
      <c r="D28" s="162" t="s">
        <v>124</v>
      </c>
      <c r="E28" s="168">
        <v>518.73699999999997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3">
        <v>3.2000000000000003E-4</v>
      </c>
      <c r="O28" s="163">
        <f t="shared" si="11"/>
        <v>0.16600000000000001</v>
      </c>
      <c r="P28" s="163">
        <v>0</v>
      </c>
      <c r="Q28" s="163">
        <f t="shared" si="12"/>
        <v>0</v>
      </c>
      <c r="R28" s="163"/>
      <c r="S28" s="163"/>
      <c r="T28" s="164">
        <v>7.0000000000000007E-2</v>
      </c>
      <c r="U28" s="163">
        <f t="shared" si="13"/>
        <v>36.31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125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120</v>
      </c>
      <c r="B29" s="161" t="s">
        <v>57</v>
      </c>
      <c r="C29" s="194" t="s">
        <v>58</v>
      </c>
      <c r="D29" s="165"/>
      <c r="E29" s="169"/>
      <c r="F29" s="172"/>
      <c r="G29" s="172">
        <f>SUMIF(AE30:AE37,"&lt;&gt;NOR",G30:G37)</f>
        <v>0</v>
      </c>
      <c r="H29" s="172"/>
      <c r="I29" s="172">
        <f>SUM(I30:I37)</f>
        <v>0</v>
      </c>
      <c r="J29" s="172"/>
      <c r="K29" s="172">
        <f>SUM(K30:K37)</f>
        <v>0</v>
      </c>
      <c r="L29" s="172"/>
      <c r="M29" s="172">
        <f>SUM(M30:M37)</f>
        <v>0</v>
      </c>
      <c r="N29" s="166"/>
      <c r="O29" s="166">
        <f>SUM(O30:O37)</f>
        <v>23.533349999999999</v>
      </c>
      <c r="P29" s="166"/>
      <c r="Q29" s="166">
        <f>SUM(Q30:Q37)</f>
        <v>0</v>
      </c>
      <c r="R29" s="166"/>
      <c r="S29" s="166"/>
      <c r="T29" s="167"/>
      <c r="U29" s="166">
        <f>SUM(U30:U37)</f>
        <v>458.29999999999995</v>
      </c>
      <c r="AE29" t="s">
        <v>121</v>
      </c>
    </row>
    <row r="30" spans="1:60" ht="22.5" outlineLevel="1" x14ac:dyDescent="0.2">
      <c r="A30" s="154">
        <v>19</v>
      </c>
      <c r="B30" s="160" t="s">
        <v>158</v>
      </c>
      <c r="C30" s="193" t="s">
        <v>159</v>
      </c>
      <c r="D30" s="162" t="s">
        <v>124</v>
      </c>
      <c r="E30" s="168">
        <v>27</v>
      </c>
      <c r="F30" s="170"/>
      <c r="G30" s="171">
        <f t="shared" ref="G30:G37" si="14">ROUND(E30*F30,2)</f>
        <v>0</v>
      </c>
      <c r="H30" s="170"/>
      <c r="I30" s="171">
        <f t="shared" ref="I30:I37" si="15">ROUND(E30*H30,2)</f>
        <v>0</v>
      </c>
      <c r="J30" s="170"/>
      <c r="K30" s="171">
        <f t="shared" ref="K30:K37" si="16">ROUND(E30*J30,2)</f>
        <v>0</v>
      </c>
      <c r="L30" s="171">
        <v>21</v>
      </c>
      <c r="M30" s="171">
        <f t="shared" ref="M30:M37" si="17">G30*(1+L30/100)</f>
        <v>0</v>
      </c>
      <c r="N30" s="163">
        <v>4.0000000000000003E-5</v>
      </c>
      <c r="O30" s="163">
        <f t="shared" ref="O30:O37" si="18">ROUND(E30*N30,5)</f>
        <v>1.08E-3</v>
      </c>
      <c r="P30" s="163">
        <v>0</v>
      </c>
      <c r="Q30" s="163">
        <f t="shared" ref="Q30:Q37" si="19">ROUND(E30*P30,5)</f>
        <v>0</v>
      </c>
      <c r="R30" s="163"/>
      <c r="S30" s="163"/>
      <c r="T30" s="164">
        <v>7.8E-2</v>
      </c>
      <c r="U30" s="163">
        <f t="shared" ref="U30:U37" si="20">ROUND(E30*T30,2)</f>
        <v>2.11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125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>
        <v>20</v>
      </c>
      <c r="B31" s="160" t="s">
        <v>156</v>
      </c>
      <c r="C31" s="193" t="s">
        <v>160</v>
      </c>
      <c r="D31" s="162" t="s">
        <v>124</v>
      </c>
      <c r="E31" s="168">
        <v>316.166</v>
      </c>
      <c r="F31" s="170"/>
      <c r="G31" s="171">
        <f t="shared" si="14"/>
        <v>0</v>
      </c>
      <c r="H31" s="170"/>
      <c r="I31" s="171">
        <f t="shared" si="15"/>
        <v>0</v>
      </c>
      <c r="J31" s="170"/>
      <c r="K31" s="171">
        <f t="shared" si="16"/>
        <v>0</v>
      </c>
      <c r="L31" s="171">
        <v>21</v>
      </c>
      <c r="M31" s="171">
        <f t="shared" si="17"/>
        <v>0</v>
      </c>
      <c r="N31" s="163">
        <v>3.2000000000000003E-4</v>
      </c>
      <c r="O31" s="163">
        <f t="shared" si="18"/>
        <v>0.10117</v>
      </c>
      <c r="P31" s="163">
        <v>0</v>
      </c>
      <c r="Q31" s="163">
        <f t="shared" si="19"/>
        <v>0</v>
      </c>
      <c r="R31" s="163"/>
      <c r="S31" s="163"/>
      <c r="T31" s="164">
        <v>7.0000000000000007E-2</v>
      </c>
      <c r="U31" s="163">
        <f t="shared" si="20"/>
        <v>22.13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125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21</v>
      </c>
      <c r="B32" s="160" t="s">
        <v>161</v>
      </c>
      <c r="C32" s="193" t="s">
        <v>162</v>
      </c>
      <c r="D32" s="162" t="s">
        <v>124</v>
      </c>
      <c r="E32" s="168">
        <v>316.166</v>
      </c>
      <c r="F32" s="170"/>
      <c r="G32" s="171">
        <f t="shared" si="14"/>
        <v>0</v>
      </c>
      <c r="H32" s="170"/>
      <c r="I32" s="171">
        <f t="shared" si="15"/>
        <v>0</v>
      </c>
      <c r="J32" s="170"/>
      <c r="K32" s="171">
        <f t="shared" si="16"/>
        <v>0</v>
      </c>
      <c r="L32" s="171">
        <v>21</v>
      </c>
      <c r="M32" s="171">
        <f t="shared" si="17"/>
        <v>0</v>
      </c>
      <c r="N32" s="163">
        <v>4.9100000000000003E-3</v>
      </c>
      <c r="O32" s="163">
        <f t="shared" si="18"/>
        <v>1.5523800000000001</v>
      </c>
      <c r="P32" s="163">
        <v>0</v>
      </c>
      <c r="Q32" s="163">
        <f t="shared" si="19"/>
        <v>0</v>
      </c>
      <c r="R32" s="163"/>
      <c r="S32" s="163"/>
      <c r="T32" s="164">
        <v>0.36199999999999999</v>
      </c>
      <c r="U32" s="163">
        <f t="shared" si="20"/>
        <v>114.45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125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22</v>
      </c>
      <c r="B33" s="160" t="s">
        <v>161</v>
      </c>
      <c r="C33" s="193" t="s">
        <v>163</v>
      </c>
      <c r="D33" s="162" t="s">
        <v>124</v>
      </c>
      <c r="E33" s="168">
        <v>52.32</v>
      </c>
      <c r="F33" s="170"/>
      <c r="G33" s="171">
        <f t="shared" si="14"/>
        <v>0</v>
      </c>
      <c r="H33" s="170"/>
      <c r="I33" s="171">
        <f t="shared" si="15"/>
        <v>0</v>
      </c>
      <c r="J33" s="170"/>
      <c r="K33" s="171">
        <f t="shared" si="16"/>
        <v>0</v>
      </c>
      <c r="L33" s="171">
        <v>21</v>
      </c>
      <c r="M33" s="171">
        <f t="shared" si="17"/>
        <v>0</v>
      </c>
      <c r="N33" s="163">
        <v>4.9100000000000003E-3</v>
      </c>
      <c r="O33" s="163">
        <f t="shared" si="18"/>
        <v>0.25689000000000001</v>
      </c>
      <c r="P33" s="163">
        <v>0</v>
      </c>
      <c r="Q33" s="163">
        <f t="shared" si="19"/>
        <v>0</v>
      </c>
      <c r="R33" s="163"/>
      <c r="S33" s="163"/>
      <c r="T33" s="164">
        <v>0.36199999999999999</v>
      </c>
      <c r="U33" s="163">
        <f t="shared" si="20"/>
        <v>18.940000000000001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125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23</v>
      </c>
      <c r="B34" s="160" t="s">
        <v>164</v>
      </c>
      <c r="C34" s="193" t="s">
        <v>165</v>
      </c>
      <c r="D34" s="162" t="s">
        <v>124</v>
      </c>
      <c r="E34" s="168">
        <v>303.358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3">
        <v>3.9210000000000002E-2</v>
      </c>
      <c r="O34" s="163">
        <f t="shared" si="18"/>
        <v>11.89467</v>
      </c>
      <c r="P34" s="163">
        <v>0</v>
      </c>
      <c r="Q34" s="163">
        <f t="shared" si="19"/>
        <v>0</v>
      </c>
      <c r="R34" s="163"/>
      <c r="S34" s="163"/>
      <c r="T34" s="164">
        <v>0.39600000000000002</v>
      </c>
      <c r="U34" s="163">
        <f t="shared" si="20"/>
        <v>120.13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125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24</v>
      </c>
      <c r="B35" s="160" t="s">
        <v>164</v>
      </c>
      <c r="C35" s="193" t="s">
        <v>166</v>
      </c>
      <c r="D35" s="162" t="s">
        <v>124</v>
      </c>
      <c r="E35" s="168">
        <v>215.37899999999999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3">
        <v>3.9210000000000002E-2</v>
      </c>
      <c r="O35" s="163">
        <f t="shared" si="18"/>
        <v>8.4450099999999999</v>
      </c>
      <c r="P35" s="163">
        <v>0</v>
      </c>
      <c r="Q35" s="163">
        <f t="shared" si="19"/>
        <v>0</v>
      </c>
      <c r="R35" s="163"/>
      <c r="S35" s="163"/>
      <c r="T35" s="164">
        <v>0.39600000000000002</v>
      </c>
      <c r="U35" s="163">
        <f t="shared" si="20"/>
        <v>85.29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125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25</v>
      </c>
      <c r="B36" s="160" t="s">
        <v>161</v>
      </c>
      <c r="C36" s="193" t="s">
        <v>167</v>
      </c>
      <c r="D36" s="162" t="s">
        <v>124</v>
      </c>
      <c r="E36" s="168">
        <v>215.37899999999999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3">
        <v>4.9100000000000003E-3</v>
      </c>
      <c r="O36" s="163">
        <f t="shared" si="18"/>
        <v>1.05751</v>
      </c>
      <c r="P36" s="163">
        <v>0</v>
      </c>
      <c r="Q36" s="163">
        <f t="shared" si="19"/>
        <v>0</v>
      </c>
      <c r="R36" s="163"/>
      <c r="S36" s="163"/>
      <c r="T36" s="164">
        <v>0.36199999999999999</v>
      </c>
      <c r="U36" s="163">
        <f t="shared" si="20"/>
        <v>77.97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125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26</v>
      </c>
      <c r="B37" s="160" t="s">
        <v>168</v>
      </c>
      <c r="C37" s="193" t="s">
        <v>169</v>
      </c>
      <c r="D37" s="162" t="s">
        <v>137</v>
      </c>
      <c r="E37" s="168">
        <v>144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3">
        <v>1.56E-3</v>
      </c>
      <c r="O37" s="163">
        <f t="shared" si="18"/>
        <v>0.22464000000000001</v>
      </c>
      <c r="P37" s="163">
        <v>0</v>
      </c>
      <c r="Q37" s="163">
        <f t="shared" si="19"/>
        <v>0</v>
      </c>
      <c r="R37" s="163"/>
      <c r="S37" s="163"/>
      <c r="T37" s="164">
        <v>0.12</v>
      </c>
      <c r="U37" s="163">
        <f t="shared" si="20"/>
        <v>17.28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125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120</v>
      </c>
      <c r="B38" s="161" t="s">
        <v>59</v>
      </c>
      <c r="C38" s="194" t="s">
        <v>60</v>
      </c>
      <c r="D38" s="165"/>
      <c r="E38" s="169"/>
      <c r="F38" s="172"/>
      <c r="G38" s="172">
        <f>SUMIF(AE39:AE42,"&lt;&gt;NOR",G39:G42)</f>
        <v>0</v>
      </c>
      <c r="H38" s="172"/>
      <c r="I38" s="172">
        <f>SUM(I39:I42)</f>
        <v>0</v>
      </c>
      <c r="J38" s="172"/>
      <c r="K38" s="172">
        <f>SUM(K39:K42)</f>
        <v>0</v>
      </c>
      <c r="L38" s="172"/>
      <c r="M38" s="172">
        <f>SUM(M39:M42)</f>
        <v>0</v>
      </c>
      <c r="N38" s="166"/>
      <c r="O38" s="166">
        <f>SUM(O39:O42)</f>
        <v>6.5245899999999999</v>
      </c>
      <c r="P38" s="166"/>
      <c r="Q38" s="166">
        <f>SUM(Q39:Q42)</f>
        <v>0</v>
      </c>
      <c r="R38" s="166"/>
      <c r="S38" s="166"/>
      <c r="T38" s="167"/>
      <c r="U38" s="166">
        <f>SUM(U39:U42)</f>
        <v>88.080000000000013</v>
      </c>
      <c r="AE38" t="s">
        <v>121</v>
      </c>
    </row>
    <row r="39" spans="1:60" ht="22.5" outlineLevel="1" x14ac:dyDescent="0.2">
      <c r="A39" s="154">
        <v>27</v>
      </c>
      <c r="B39" s="160" t="s">
        <v>170</v>
      </c>
      <c r="C39" s="193" t="s">
        <v>171</v>
      </c>
      <c r="D39" s="162" t="s">
        <v>124</v>
      </c>
      <c r="E39" s="168">
        <v>114.91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63">
        <v>2.9999999999999997E-4</v>
      </c>
      <c r="O39" s="163">
        <f>ROUND(E39*N39,5)</f>
        <v>3.4470000000000001E-2</v>
      </c>
      <c r="P39" s="163">
        <v>0</v>
      </c>
      <c r="Q39" s="163">
        <f>ROUND(E39*P39,5)</f>
        <v>0</v>
      </c>
      <c r="R39" s="163"/>
      <c r="S39" s="163"/>
      <c r="T39" s="164">
        <v>0.09</v>
      </c>
      <c r="U39" s="163">
        <f>ROUND(E39*T39,2)</f>
        <v>10.34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125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28</v>
      </c>
      <c r="B40" s="160" t="s">
        <v>172</v>
      </c>
      <c r="C40" s="193" t="s">
        <v>173</v>
      </c>
      <c r="D40" s="162" t="s">
        <v>124</v>
      </c>
      <c r="E40" s="168">
        <v>114.91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3">
        <v>4.7300000000000002E-2</v>
      </c>
      <c r="O40" s="163">
        <f>ROUND(E40*N40,5)</f>
        <v>5.4352400000000003</v>
      </c>
      <c r="P40" s="163">
        <v>0</v>
      </c>
      <c r="Q40" s="163">
        <f>ROUND(E40*P40,5)</f>
        <v>0</v>
      </c>
      <c r="R40" s="163"/>
      <c r="S40" s="163"/>
      <c r="T40" s="164">
        <v>0.32850000000000001</v>
      </c>
      <c r="U40" s="163">
        <f>ROUND(E40*T40,2)</f>
        <v>37.75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125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54">
        <v>29</v>
      </c>
      <c r="B41" s="160" t="s">
        <v>174</v>
      </c>
      <c r="C41" s="193" t="s">
        <v>175</v>
      </c>
      <c r="D41" s="162" t="s">
        <v>124</v>
      </c>
      <c r="E41" s="168">
        <v>114.91</v>
      </c>
      <c r="F41" s="170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63">
        <v>2.5999999999999998E-4</v>
      </c>
      <c r="O41" s="163">
        <f>ROUND(E41*N41,5)</f>
        <v>2.988E-2</v>
      </c>
      <c r="P41" s="163">
        <v>0</v>
      </c>
      <c r="Q41" s="163">
        <f>ROUND(E41*P41,5)</f>
        <v>0</v>
      </c>
      <c r="R41" s="163"/>
      <c r="S41" s="163"/>
      <c r="T41" s="164">
        <v>0.09</v>
      </c>
      <c r="U41" s="163">
        <f>ROUND(E41*T41,2)</f>
        <v>10.34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125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30</v>
      </c>
      <c r="B42" s="160" t="s">
        <v>176</v>
      </c>
      <c r="C42" s="193" t="s">
        <v>177</v>
      </c>
      <c r="D42" s="162" t="s">
        <v>124</v>
      </c>
      <c r="E42" s="168">
        <v>114.91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63">
        <v>8.9200000000000008E-3</v>
      </c>
      <c r="O42" s="163">
        <f>ROUND(E42*N42,5)</f>
        <v>1.0249999999999999</v>
      </c>
      <c r="P42" s="163">
        <v>0</v>
      </c>
      <c r="Q42" s="163">
        <f>ROUND(E42*P42,5)</f>
        <v>0</v>
      </c>
      <c r="R42" s="163"/>
      <c r="S42" s="163"/>
      <c r="T42" s="164">
        <v>0.25800000000000001</v>
      </c>
      <c r="U42" s="163">
        <f>ROUND(E42*T42,2)</f>
        <v>29.65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125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55" t="s">
        <v>120</v>
      </c>
      <c r="B43" s="161" t="s">
        <v>61</v>
      </c>
      <c r="C43" s="194" t="s">
        <v>62</v>
      </c>
      <c r="D43" s="165"/>
      <c r="E43" s="169"/>
      <c r="F43" s="172"/>
      <c r="G43" s="172">
        <f>SUMIF(AE44:AE50,"&lt;&gt;NOR",G44:G50)</f>
        <v>0</v>
      </c>
      <c r="H43" s="172"/>
      <c r="I43" s="172">
        <f>SUM(I44:I50)</f>
        <v>0</v>
      </c>
      <c r="J43" s="172"/>
      <c r="K43" s="172">
        <f>SUM(K44:K50)</f>
        <v>0</v>
      </c>
      <c r="L43" s="172"/>
      <c r="M43" s="172">
        <f>SUM(M44:M50)</f>
        <v>0</v>
      </c>
      <c r="N43" s="166"/>
      <c r="O43" s="166">
        <f>SUM(O44:O50)</f>
        <v>1.6880999999999999</v>
      </c>
      <c r="P43" s="166"/>
      <c r="Q43" s="166">
        <f>SUM(Q44:Q50)</f>
        <v>0</v>
      </c>
      <c r="R43" s="166"/>
      <c r="S43" s="166"/>
      <c r="T43" s="167"/>
      <c r="U43" s="166">
        <f>SUM(U44:U50)</f>
        <v>74.469999999999985</v>
      </c>
      <c r="AE43" t="s">
        <v>121</v>
      </c>
    </row>
    <row r="44" spans="1:60" ht="22.5" outlineLevel="1" x14ac:dyDescent="0.2">
      <c r="A44" s="154">
        <v>31</v>
      </c>
      <c r="B44" s="160" t="s">
        <v>178</v>
      </c>
      <c r="C44" s="193" t="s">
        <v>179</v>
      </c>
      <c r="D44" s="162" t="s">
        <v>132</v>
      </c>
      <c r="E44" s="168">
        <v>18</v>
      </c>
      <c r="F44" s="170"/>
      <c r="G44" s="171">
        <f t="shared" ref="G44:G50" si="21">ROUND(E44*F44,2)</f>
        <v>0</v>
      </c>
      <c r="H44" s="170"/>
      <c r="I44" s="171">
        <f t="shared" ref="I44:I50" si="22">ROUND(E44*H44,2)</f>
        <v>0</v>
      </c>
      <c r="J44" s="170"/>
      <c r="K44" s="171">
        <f t="shared" ref="K44:K50" si="23">ROUND(E44*J44,2)</f>
        <v>0</v>
      </c>
      <c r="L44" s="171">
        <v>21</v>
      </c>
      <c r="M44" s="171">
        <f t="shared" ref="M44:M50" si="24">G44*(1+L44/100)</f>
        <v>0</v>
      </c>
      <c r="N44" s="163">
        <v>2.937E-2</v>
      </c>
      <c r="O44" s="163">
        <f t="shared" ref="O44:O50" si="25">ROUND(E44*N44,5)</f>
        <v>0.52866000000000002</v>
      </c>
      <c r="P44" s="163">
        <v>0</v>
      </c>
      <c r="Q44" s="163">
        <f t="shared" ref="Q44:Q50" si="26">ROUND(E44*P44,5)</f>
        <v>0</v>
      </c>
      <c r="R44" s="163"/>
      <c r="S44" s="163"/>
      <c r="T44" s="164">
        <v>1.86</v>
      </c>
      <c r="U44" s="163">
        <f t="shared" ref="U44:U50" si="27">ROUND(E44*T44,2)</f>
        <v>33.479999999999997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125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32</v>
      </c>
      <c r="B45" s="160" t="s">
        <v>180</v>
      </c>
      <c r="C45" s="193" t="s">
        <v>181</v>
      </c>
      <c r="D45" s="162" t="s">
        <v>132</v>
      </c>
      <c r="E45" s="168">
        <v>2</v>
      </c>
      <c r="F45" s="170"/>
      <c r="G45" s="171">
        <f t="shared" si="21"/>
        <v>0</v>
      </c>
      <c r="H45" s="170"/>
      <c r="I45" s="171">
        <f t="shared" si="22"/>
        <v>0</v>
      </c>
      <c r="J45" s="170"/>
      <c r="K45" s="171">
        <f t="shared" si="23"/>
        <v>0</v>
      </c>
      <c r="L45" s="171">
        <v>21</v>
      </c>
      <c r="M45" s="171">
        <f t="shared" si="24"/>
        <v>0</v>
      </c>
      <c r="N45" s="163">
        <v>3.2070000000000001E-2</v>
      </c>
      <c r="O45" s="163">
        <f t="shared" si="25"/>
        <v>6.4140000000000003E-2</v>
      </c>
      <c r="P45" s="163">
        <v>0</v>
      </c>
      <c r="Q45" s="163">
        <f t="shared" si="26"/>
        <v>0</v>
      </c>
      <c r="R45" s="163"/>
      <c r="S45" s="163"/>
      <c r="T45" s="164">
        <v>1.86</v>
      </c>
      <c r="U45" s="163">
        <f t="shared" si="27"/>
        <v>3.72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125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33</v>
      </c>
      <c r="B46" s="160" t="s">
        <v>182</v>
      </c>
      <c r="C46" s="193" t="s">
        <v>183</v>
      </c>
      <c r="D46" s="162" t="s">
        <v>132</v>
      </c>
      <c r="E46" s="168">
        <v>1</v>
      </c>
      <c r="F46" s="170"/>
      <c r="G46" s="171">
        <f t="shared" si="21"/>
        <v>0</v>
      </c>
      <c r="H46" s="170"/>
      <c r="I46" s="171">
        <f t="shared" si="22"/>
        <v>0</v>
      </c>
      <c r="J46" s="170"/>
      <c r="K46" s="171">
        <f t="shared" si="23"/>
        <v>0</v>
      </c>
      <c r="L46" s="171">
        <v>21</v>
      </c>
      <c r="M46" s="171">
        <f t="shared" si="24"/>
        <v>0</v>
      </c>
      <c r="N46" s="163">
        <v>2.9569999999999999E-2</v>
      </c>
      <c r="O46" s="163">
        <f t="shared" si="25"/>
        <v>2.9569999999999999E-2</v>
      </c>
      <c r="P46" s="163">
        <v>0</v>
      </c>
      <c r="Q46" s="163">
        <f t="shared" si="26"/>
        <v>0</v>
      </c>
      <c r="R46" s="163"/>
      <c r="S46" s="163"/>
      <c r="T46" s="164">
        <v>1.86</v>
      </c>
      <c r="U46" s="163">
        <f t="shared" si="27"/>
        <v>1.86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125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34</v>
      </c>
      <c r="B47" s="160" t="s">
        <v>184</v>
      </c>
      <c r="C47" s="193" t="s">
        <v>185</v>
      </c>
      <c r="D47" s="162" t="s">
        <v>132</v>
      </c>
      <c r="E47" s="168">
        <v>1</v>
      </c>
      <c r="F47" s="170"/>
      <c r="G47" s="171">
        <f t="shared" si="21"/>
        <v>0</v>
      </c>
      <c r="H47" s="170"/>
      <c r="I47" s="171">
        <f t="shared" si="22"/>
        <v>0</v>
      </c>
      <c r="J47" s="170"/>
      <c r="K47" s="171">
        <f t="shared" si="23"/>
        <v>0</v>
      </c>
      <c r="L47" s="171">
        <v>21</v>
      </c>
      <c r="M47" s="171">
        <f t="shared" si="24"/>
        <v>0</v>
      </c>
      <c r="N47" s="163">
        <v>2.9770000000000001E-2</v>
      </c>
      <c r="O47" s="163">
        <f t="shared" si="25"/>
        <v>2.9770000000000001E-2</v>
      </c>
      <c r="P47" s="163">
        <v>0</v>
      </c>
      <c r="Q47" s="163">
        <f t="shared" si="26"/>
        <v>0</v>
      </c>
      <c r="R47" s="163"/>
      <c r="S47" s="163"/>
      <c r="T47" s="164">
        <v>1.86</v>
      </c>
      <c r="U47" s="163">
        <f t="shared" si="27"/>
        <v>1.86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125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35</v>
      </c>
      <c r="B48" s="160" t="s">
        <v>186</v>
      </c>
      <c r="C48" s="193" t="s">
        <v>187</v>
      </c>
      <c r="D48" s="162" t="s">
        <v>132</v>
      </c>
      <c r="E48" s="168">
        <v>2</v>
      </c>
      <c r="F48" s="170"/>
      <c r="G48" s="171">
        <f t="shared" si="21"/>
        <v>0</v>
      </c>
      <c r="H48" s="170"/>
      <c r="I48" s="171">
        <f t="shared" si="22"/>
        <v>0</v>
      </c>
      <c r="J48" s="170"/>
      <c r="K48" s="171">
        <f t="shared" si="23"/>
        <v>0</v>
      </c>
      <c r="L48" s="171">
        <v>21</v>
      </c>
      <c r="M48" s="171">
        <f t="shared" si="24"/>
        <v>0</v>
      </c>
      <c r="N48" s="163">
        <v>6.4509999999999998E-2</v>
      </c>
      <c r="O48" s="163">
        <f t="shared" si="25"/>
        <v>0.12902</v>
      </c>
      <c r="P48" s="163">
        <v>0</v>
      </c>
      <c r="Q48" s="163">
        <f t="shared" si="26"/>
        <v>0</v>
      </c>
      <c r="R48" s="163"/>
      <c r="S48" s="163"/>
      <c r="T48" s="164">
        <v>2.097</v>
      </c>
      <c r="U48" s="163">
        <f t="shared" si="27"/>
        <v>4.1900000000000004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125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36</v>
      </c>
      <c r="B49" s="160" t="s">
        <v>188</v>
      </c>
      <c r="C49" s="193" t="s">
        <v>189</v>
      </c>
      <c r="D49" s="162" t="s">
        <v>132</v>
      </c>
      <c r="E49" s="168">
        <v>9</v>
      </c>
      <c r="F49" s="170"/>
      <c r="G49" s="171">
        <f t="shared" si="21"/>
        <v>0</v>
      </c>
      <c r="H49" s="170"/>
      <c r="I49" s="171">
        <f t="shared" si="22"/>
        <v>0</v>
      </c>
      <c r="J49" s="170"/>
      <c r="K49" s="171">
        <f t="shared" si="23"/>
        <v>0</v>
      </c>
      <c r="L49" s="171">
        <v>21</v>
      </c>
      <c r="M49" s="171">
        <f t="shared" si="24"/>
        <v>0</v>
      </c>
      <c r="N49" s="163">
        <v>6.4710000000000004E-2</v>
      </c>
      <c r="O49" s="163">
        <f t="shared" si="25"/>
        <v>0.58238999999999996</v>
      </c>
      <c r="P49" s="163">
        <v>0</v>
      </c>
      <c r="Q49" s="163">
        <f t="shared" si="26"/>
        <v>0</v>
      </c>
      <c r="R49" s="163"/>
      <c r="S49" s="163"/>
      <c r="T49" s="164">
        <v>2.097</v>
      </c>
      <c r="U49" s="163">
        <f t="shared" si="27"/>
        <v>18.87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125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37</v>
      </c>
      <c r="B50" s="160" t="s">
        <v>190</v>
      </c>
      <c r="C50" s="193" t="s">
        <v>191</v>
      </c>
      <c r="D50" s="162" t="s">
        <v>132</v>
      </c>
      <c r="E50" s="168">
        <v>5</v>
      </c>
      <c r="F50" s="170"/>
      <c r="G50" s="171">
        <f t="shared" si="21"/>
        <v>0</v>
      </c>
      <c r="H50" s="170"/>
      <c r="I50" s="171">
        <f t="shared" si="22"/>
        <v>0</v>
      </c>
      <c r="J50" s="170"/>
      <c r="K50" s="171">
        <f t="shared" si="23"/>
        <v>0</v>
      </c>
      <c r="L50" s="171">
        <v>21</v>
      </c>
      <c r="M50" s="171">
        <f t="shared" si="24"/>
        <v>0</v>
      </c>
      <c r="N50" s="163">
        <v>6.4909999999999995E-2</v>
      </c>
      <c r="O50" s="163">
        <f t="shared" si="25"/>
        <v>0.32455000000000001</v>
      </c>
      <c r="P50" s="163">
        <v>0</v>
      </c>
      <c r="Q50" s="163">
        <f t="shared" si="26"/>
        <v>0</v>
      </c>
      <c r="R50" s="163"/>
      <c r="S50" s="163"/>
      <c r="T50" s="164">
        <v>2.097</v>
      </c>
      <c r="U50" s="163">
        <f t="shared" si="27"/>
        <v>10.49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125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120</v>
      </c>
      <c r="B51" s="161" t="s">
        <v>63</v>
      </c>
      <c r="C51" s="194" t="s">
        <v>64</v>
      </c>
      <c r="D51" s="165"/>
      <c r="E51" s="169"/>
      <c r="F51" s="172"/>
      <c r="G51" s="172">
        <f>SUMIF(AE52:AE53,"&lt;&gt;NOR",G52:G53)</f>
        <v>0</v>
      </c>
      <c r="H51" s="172"/>
      <c r="I51" s="172">
        <f>SUM(I52:I53)</f>
        <v>0</v>
      </c>
      <c r="J51" s="172"/>
      <c r="K51" s="172">
        <f>SUM(K52:K53)</f>
        <v>0</v>
      </c>
      <c r="L51" s="172"/>
      <c r="M51" s="172">
        <f>SUM(M52:M53)</f>
        <v>0</v>
      </c>
      <c r="N51" s="166"/>
      <c r="O51" s="166">
        <f>SUM(O52:O53)</f>
        <v>9.5399999999999999E-3</v>
      </c>
      <c r="P51" s="166"/>
      <c r="Q51" s="166">
        <f>SUM(Q52:Q53)</f>
        <v>0</v>
      </c>
      <c r="R51" s="166"/>
      <c r="S51" s="166"/>
      <c r="T51" s="167"/>
      <c r="U51" s="166">
        <f>SUM(U52:U53)</f>
        <v>1.1499999999999999</v>
      </c>
      <c r="AE51" t="s">
        <v>121</v>
      </c>
    </row>
    <row r="52" spans="1:60" ht="22.5" outlineLevel="1" x14ac:dyDescent="0.2">
      <c r="A52" s="154">
        <v>38</v>
      </c>
      <c r="B52" s="160" t="s">
        <v>192</v>
      </c>
      <c r="C52" s="193" t="s">
        <v>193</v>
      </c>
      <c r="D52" s="162" t="s">
        <v>132</v>
      </c>
      <c r="E52" s="168">
        <v>2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63">
        <v>4.7699999999999999E-3</v>
      </c>
      <c r="O52" s="163">
        <f>ROUND(E52*N52,5)</f>
        <v>9.5399999999999999E-3</v>
      </c>
      <c r="P52" s="163">
        <v>0</v>
      </c>
      <c r="Q52" s="163">
        <f>ROUND(E52*P52,5)</f>
        <v>0</v>
      </c>
      <c r="R52" s="163"/>
      <c r="S52" s="163"/>
      <c r="T52" s="164">
        <v>0.48799999999999999</v>
      </c>
      <c r="U52" s="163">
        <f>ROUND(E52*T52,2)</f>
        <v>0.98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125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39</v>
      </c>
      <c r="B53" s="160" t="s">
        <v>194</v>
      </c>
      <c r="C53" s="193" t="s">
        <v>195</v>
      </c>
      <c r="D53" s="162" t="s">
        <v>132</v>
      </c>
      <c r="E53" s="168">
        <v>2</v>
      </c>
      <c r="F53" s="170"/>
      <c r="G53" s="171">
        <f>ROUND(E53*F53,2)</f>
        <v>0</v>
      </c>
      <c r="H53" s="170"/>
      <c r="I53" s="171">
        <f>ROUND(E53*H53,2)</f>
        <v>0</v>
      </c>
      <c r="J53" s="170"/>
      <c r="K53" s="171">
        <f>ROUND(E53*J53,2)</f>
        <v>0</v>
      </c>
      <c r="L53" s="171">
        <v>21</v>
      </c>
      <c r="M53" s="171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8.5000000000000006E-2</v>
      </c>
      <c r="U53" s="163">
        <f>ROUND(E53*T53,2)</f>
        <v>0.17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125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55" t="s">
        <v>120</v>
      </c>
      <c r="B54" s="161" t="s">
        <v>65</v>
      </c>
      <c r="C54" s="194" t="s">
        <v>66</v>
      </c>
      <c r="D54" s="165"/>
      <c r="E54" s="169"/>
      <c r="F54" s="172"/>
      <c r="G54" s="172">
        <f>SUMIF(AE55:AE67,"&lt;&gt;NOR",G55:G67)</f>
        <v>0</v>
      </c>
      <c r="H54" s="172"/>
      <c r="I54" s="172">
        <f>SUM(I55:I67)</f>
        <v>0</v>
      </c>
      <c r="J54" s="172"/>
      <c r="K54" s="172">
        <f>SUM(K55:K67)</f>
        <v>0</v>
      </c>
      <c r="L54" s="172"/>
      <c r="M54" s="172">
        <f>SUM(M55:M67)</f>
        <v>0</v>
      </c>
      <c r="N54" s="166"/>
      <c r="O54" s="166">
        <f>SUM(O55:O67)</f>
        <v>0.12421</v>
      </c>
      <c r="P54" s="166"/>
      <c r="Q54" s="166">
        <f>SUM(Q55:Q67)</f>
        <v>29.513169999999999</v>
      </c>
      <c r="R54" s="166"/>
      <c r="S54" s="166"/>
      <c r="T54" s="167"/>
      <c r="U54" s="166">
        <f>SUM(U55:U67)</f>
        <v>137.27999999999997</v>
      </c>
      <c r="AE54" t="s">
        <v>121</v>
      </c>
    </row>
    <row r="55" spans="1:60" ht="22.5" outlineLevel="1" x14ac:dyDescent="0.2">
      <c r="A55" s="154">
        <v>40</v>
      </c>
      <c r="B55" s="160" t="s">
        <v>196</v>
      </c>
      <c r="C55" s="193" t="s">
        <v>197</v>
      </c>
      <c r="D55" s="162" t="s">
        <v>132</v>
      </c>
      <c r="E55" s="168">
        <v>40</v>
      </c>
      <c r="F55" s="170"/>
      <c r="G55" s="171">
        <f t="shared" ref="G55:G67" si="28">ROUND(E55*F55,2)</f>
        <v>0</v>
      </c>
      <c r="H55" s="170"/>
      <c r="I55" s="171">
        <f t="shared" ref="I55:I67" si="29">ROUND(E55*H55,2)</f>
        <v>0</v>
      </c>
      <c r="J55" s="170"/>
      <c r="K55" s="171">
        <f t="shared" ref="K55:K67" si="30">ROUND(E55*J55,2)</f>
        <v>0</v>
      </c>
      <c r="L55" s="171">
        <v>21</v>
      </c>
      <c r="M55" s="171">
        <f t="shared" ref="M55:M67" si="31">G55*(1+L55/100)</f>
        <v>0</v>
      </c>
      <c r="N55" s="163">
        <v>0</v>
      </c>
      <c r="O55" s="163">
        <f t="shared" ref="O55:O67" si="32">ROUND(E55*N55,5)</f>
        <v>0</v>
      </c>
      <c r="P55" s="163">
        <v>0</v>
      </c>
      <c r="Q55" s="163">
        <f t="shared" ref="Q55:Q67" si="33">ROUND(E55*P55,5)</f>
        <v>0</v>
      </c>
      <c r="R55" s="163"/>
      <c r="S55" s="163"/>
      <c r="T55" s="164">
        <v>0.05</v>
      </c>
      <c r="U55" s="163">
        <f t="shared" ref="U55:U67" si="34">ROUND(E55*T55,2)</f>
        <v>2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125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33.75" outlineLevel="1" x14ac:dyDescent="0.2">
      <c r="A56" s="154">
        <v>41</v>
      </c>
      <c r="B56" s="160" t="s">
        <v>198</v>
      </c>
      <c r="C56" s="193" t="s">
        <v>199</v>
      </c>
      <c r="D56" s="162" t="s">
        <v>124</v>
      </c>
      <c r="E56" s="168">
        <v>61.8</v>
      </c>
      <c r="F56" s="170"/>
      <c r="G56" s="171">
        <f t="shared" si="28"/>
        <v>0</v>
      </c>
      <c r="H56" s="170"/>
      <c r="I56" s="171">
        <f t="shared" si="29"/>
        <v>0</v>
      </c>
      <c r="J56" s="170"/>
      <c r="K56" s="171">
        <f t="shared" si="30"/>
        <v>0</v>
      </c>
      <c r="L56" s="171">
        <v>21</v>
      </c>
      <c r="M56" s="171">
        <f t="shared" si="31"/>
        <v>0</v>
      </c>
      <c r="N56" s="163">
        <v>1.17E-3</v>
      </c>
      <c r="O56" s="163">
        <f t="shared" si="32"/>
        <v>7.2309999999999999E-2</v>
      </c>
      <c r="P56" s="163">
        <v>7.5999999999999998E-2</v>
      </c>
      <c r="Q56" s="163">
        <f t="shared" si="33"/>
        <v>4.6967999999999996</v>
      </c>
      <c r="R56" s="163"/>
      <c r="S56" s="163"/>
      <c r="T56" s="164">
        <v>0.93899999999999995</v>
      </c>
      <c r="U56" s="163">
        <f t="shared" si="34"/>
        <v>58.03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125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42</v>
      </c>
      <c r="B57" s="160" t="s">
        <v>200</v>
      </c>
      <c r="C57" s="193" t="s">
        <v>201</v>
      </c>
      <c r="D57" s="162" t="s">
        <v>124</v>
      </c>
      <c r="E57" s="168">
        <v>75.272999999999996</v>
      </c>
      <c r="F57" s="170"/>
      <c r="G57" s="171">
        <f t="shared" si="28"/>
        <v>0</v>
      </c>
      <c r="H57" s="170"/>
      <c r="I57" s="171">
        <f t="shared" si="29"/>
        <v>0</v>
      </c>
      <c r="J57" s="170"/>
      <c r="K57" s="171">
        <f t="shared" si="30"/>
        <v>0</v>
      </c>
      <c r="L57" s="171">
        <v>21</v>
      </c>
      <c r="M57" s="171">
        <f t="shared" si="31"/>
        <v>0</v>
      </c>
      <c r="N57" s="163">
        <v>6.7000000000000002E-4</v>
      </c>
      <c r="O57" s="163">
        <f t="shared" si="32"/>
        <v>5.0430000000000003E-2</v>
      </c>
      <c r="P57" s="163">
        <v>0.184</v>
      </c>
      <c r="Q57" s="163">
        <f t="shared" si="33"/>
        <v>13.85023</v>
      </c>
      <c r="R57" s="163"/>
      <c r="S57" s="163"/>
      <c r="T57" s="164">
        <v>0.22700000000000001</v>
      </c>
      <c r="U57" s="163">
        <f t="shared" si="34"/>
        <v>17.09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125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>
        <v>43</v>
      </c>
      <c r="B58" s="160" t="s">
        <v>202</v>
      </c>
      <c r="C58" s="193" t="s">
        <v>203</v>
      </c>
      <c r="D58" s="162" t="s">
        <v>124</v>
      </c>
      <c r="E58" s="168">
        <v>2.19</v>
      </c>
      <c r="F58" s="170"/>
      <c r="G58" s="171">
        <f t="shared" si="28"/>
        <v>0</v>
      </c>
      <c r="H58" s="170"/>
      <c r="I58" s="171">
        <f t="shared" si="29"/>
        <v>0</v>
      </c>
      <c r="J58" s="170"/>
      <c r="K58" s="171">
        <f t="shared" si="30"/>
        <v>0</v>
      </c>
      <c r="L58" s="171">
        <v>21</v>
      </c>
      <c r="M58" s="171">
        <f t="shared" si="31"/>
        <v>0</v>
      </c>
      <c r="N58" s="163">
        <v>6.7000000000000002E-4</v>
      </c>
      <c r="O58" s="163">
        <f t="shared" si="32"/>
        <v>1.47E-3</v>
      </c>
      <c r="P58" s="163">
        <v>5.5E-2</v>
      </c>
      <c r="Q58" s="163">
        <f t="shared" si="33"/>
        <v>0.12045</v>
      </c>
      <c r="R58" s="163"/>
      <c r="S58" s="163"/>
      <c r="T58" s="164">
        <v>0.38100000000000001</v>
      </c>
      <c r="U58" s="163">
        <f t="shared" si="34"/>
        <v>0.83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125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44</v>
      </c>
      <c r="B59" s="160" t="s">
        <v>204</v>
      </c>
      <c r="C59" s="193" t="s">
        <v>205</v>
      </c>
      <c r="D59" s="162" t="s">
        <v>124</v>
      </c>
      <c r="E59" s="168">
        <v>109.26</v>
      </c>
      <c r="F59" s="170"/>
      <c r="G59" s="171">
        <f t="shared" si="28"/>
        <v>0</v>
      </c>
      <c r="H59" s="170"/>
      <c r="I59" s="171">
        <f t="shared" si="29"/>
        <v>0</v>
      </c>
      <c r="J59" s="170"/>
      <c r="K59" s="171">
        <f t="shared" si="30"/>
        <v>0</v>
      </c>
      <c r="L59" s="171">
        <v>21</v>
      </c>
      <c r="M59" s="171">
        <f t="shared" si="31"/>
        <v>0</v>
      </c>
      <c r="N59" s="163">
        <v>0</v>
      </c>
      <c r="O59" s="163">
        <f t="shared" si="32"/>
        <v>0</v>
      </c>
      <c r="P59" s="163">
        <v>0.02</v>
      </c>
      <c r="Q59" s="163">
        <f t="shared" si="33"/>
        <v>2.1852</v>
      </c>
      <c r="R59" s="163"/>
      <c r="S59" s="163"/>
      <c r="T59" s="164">
        <v>0.14699999999999999</v>
      </c>
      <c r="U59" s="163">
        <f t="shared" si="34"/>
        <v>16.059999999999999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125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45</v>
      </c>
      <c r="B60" s="160" t="s">
        <v>204</v>
      </c>
      <c r="C60" s="193" t="s">
        <v>206</v>
      </c>
      <c r="D60" s="162" t="s">
        <v>124</v>
      </c>
      <c r="E60" s="168">
        <v>12.27</v>
      </c>
      <c r="F60" s="170"/>
      <c r="G60" s="171">
        <f t="shared" si="28"/>
        <v>0</v>
      </c>
      <c r="H60" s="170"/>
      <c r="I60" s="171">
        <f t="shared" si="29"/>
        <v>0</v>
      </c>
      <c r="J60" s="170"/>
      <c r="K60" s="171">
        <f t="shared" si="30"/>
        <v>0</v>
      </c>
      <c r="L60" s="171">
        <v>21</v>
      </c>
      <c r="M60" s="171">
        <f t="shared" si="31"/>
        <v>0</v>
      </c>
      <c r="N60" s="163">
        <v>0</v>
      </c>
      <c r="O60" s="163">
        <f t="shared" si="32"/>
        <v>0</v>
      </c>
      <c r="P60" s="163">
        <v>0.02</v>
      </c>
      <c r="Q60" s="163">
        <f t="shared" si="33"/>
        <v>0.24540000000000001</v>
      </c>
      <c r="R60" s="163"/>
      <c r="S60" s="163"/>
      <c r="T60" s="164">
        <v>0.14699999999999999</v>
      </c>
      <c r="U60" s="163">
        <f t="shared" si="34"/>
        <v>1.8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125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46</v>
      </c>
      <c r="B61" s="160" t="s">
        <v>207</v>
      </c>
      <c r="C61" s="193" t="s">
        <v>208</v>
      </c>
      <c r="D61" s="162" t="s">
        <v>124</v>
      </c>
      <c r="E61" s="168">
        <v>109.26</v>
      </c>
      <c r="F61" s="170"/>
      <c r="G61" s="171">
        <f t="shared" si="28"/>
        <v>0</v>
      </c>
      <c r="H61" s="170"/>
      <c r="I61" s="171">
        <f t="shared" si="29"/>
        <v>0</v>
      </c>
      <c r="J61" s="170"/>
      <c r="K61" s="171">
        <f t="shared" si="30"/>
        <v>0</v>
      </c>
      <c r="L61" s="171">
        <v>21</v>
      </c>
      <c r="M61" s="171">
        <f t="shared" si="31"/>
        <v>0</v>
      </c>
      <c r="N61" s="163">
        <v>0</v>
      </c>
      <c r="O61" s="163">
        <f t="shared" si="32"/>
        <v>0</v>
      </c>
      <c r="P61" s="163">
        <v>1.75E-3</v>
      </c>
      <c r="Q61" s="163">
        <f t="shared" si="33"/>
        <v>0.19120999999999999</v>
      </c>
      <c r="R61" s="163"/>
      <c r="S61" s="163"/>
      <c r="T61" s="164">
        <v>0.16500000000000001</v>
      </c>
      <c r="U61" s="163">
        <f t="shared" si="34"/>
        <v>18.03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125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47</v>
      </c>
      <c r="B62" s="160" t="s">
        <v>207</v>
      </c>
      <c r="C62" s="193" t="s">
        <v>209</v>
      </c>
      <c r="D62" s="162" t="s">
        <v>124</v>
      </c>
      <c r="E62" s="168">
        <v>12.27</v>
      </c>
      <c r="F62" s="170"/>
      <c r="G62" s="171">
        <f t="shared" si="28"/>
        <v>0</v>
      </c>
      <c r="H62" s="170"/>
      <c r="I62" s="171">
        <f t="shared" si="29"/>
        <v>0</v>
      </c>
      <c r="J62" s="170"/>
      <c r="K62" s="171">
        <f t="shared" si="30"/>
        <v>0</v>
      </c>
      <c r="L62" s="171">
        <v>21</v>
      </c>
      <c r="M62" s="171">
        <f t="shared" si="31"/>
        <v>0</v>
      </c>
      <c r="N62" s="163">
        <v>0</v>
      </c>
      <c r="O62" s="163">
        <f t="shared" si="32"/>
        <v>0</v>
      </c>
      <c r="P62" s="163">
        <v>1.75E-3</v>
      </c>
      <c r="Q62" s="163">
        <f t="shared" si="33"/>
        <v>2.147E-2</v>
      </c>
      <c r="R62" s="163"/>
      <c r="S62" s="163"/>
      <c r="T62" s="164">
        <v>0.16500000000000001</v>
      </c>
      <c r="U62" s="163">
        <f t="shared" si="34"/>
        <v>2.02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125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>
        <v>48</v>
      </c>
      <c r="B63" s="160" t="s">
        <v>210</v>
      </c>
      <c r="C63" s="193" t="s">
        <v>211</v>
      </c>
      <c r="D63" s="162" t="s">
        <v>124</v>
      </c>
      <c r="E63" s="168">
        <v>3.6</v>
      </c>
      <c r="F63" s="170"/>
      <c r="G63" s="171">
        <f t="shared" si="28"/>
        <v>0</v>
      </c>
      <c r="H63" s="170"/>
      <c r="I63" s="171">
        <f t="shared" si="29"/>
        <v>0</v>
      </c>
      <c r="J63" s="170"/>
      <c r="K63" s="171">
        <f t="shared" si="30"/>
        <v>0</v>
      </c>
      <c r="L63" s="171">
        <v>21</v>
      </c>
      <c r="M63" s="171">
        <f t="shared" si="31"/>
        <v>0</v>
      </c>
      <c r="N63" s="163">
        <v>0</v>
      </c>
      <c r="O63" s="163">
        <f t="shared" si="32"/>
        <v>0</v>
      </c>
      <c r="P63" s="163">
        <v>0.02</v>
      </c>
      <c r="Q63" s="163">
        <f t="shared" si="33"/>
        <v>7.1999999999999995E-2</v>
      </c>
      <c r="R63" s="163"/>
      <c r="S63" s="163"/>
      <c r="T63" s="164">
        <v>0.24</v>
      </c>
      <c r="U63" s="163">
        <f t="shared" si="34"/>
        <v>0.86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125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>
        <v>49</v>
      </c>
      <c r="B64" s="160" t="s">
        <v>207</v>
      </c>
      <c r="C64" s="193" t="s">
        <v>212</v>
      </c>
      <c r="D64" s="162" t="s">
        <v>124</v>
      </c>
      <c r="E64" s="168">
        <v>3.6</v>
      </c>
      <c r="F64" s="170"/>
      <c r="G64" s="171">
        <f t="shared" si="28"/>
        <v>0</v>
      </c>
      <c r="H64" s="170"/>
      <c r="I64" s="171">
        <f t="shared" si="29"/>
        <v>0</v>
      </c>
      <c r="J64" s="170"/>
      <c r="K64" s="171">
        <f t="shared" si="30"/>
        <v>0</v>
      </c>
      <c r="L64" s="171">
        <v>21</v>
      </c>
      <c r="M64" s="171">
        <f t="shared" si="31"/>
        <v>0</v>
      </c>
      <c r="N64" s="163">
        <v>0</v>
      </c>
      <c r="O64" s="163">
        <f t="shared" si="32"/>
        <v>0</v>
      </c>
      <c r="P64" s="163">
        <v>1.75E-3</v>
      </c>
      <c r="Q64" s="163">
        <f t="shared" si="33"/>
        <v>6.3E-3</v>
      </c>
      <c r="R64" s="163"/>
      <c r="S64" s="163"/>
      <c r="T64" s="164">
        <v>0.16500000000000001</v>
      </c>
      <c r="U64" s="163">
        <f t="shared" si="34"/>
        <v>0.59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125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>
        <v>50</v>
      </c>
      <c r="B65" s="160" t="s">
        <v>213</v>
      </c>
      <c r="C65" s="193" t="s">
        <v>214</v>
      </c>
      <c r="D65" s="162" t="s">
        <v>215</v>
      </c>
      <c r="E65" s="168">
        <v>3.2770000000000001</v>
      </c>
      <c r="F65" s="170"/>
      <c r="G65" s="171">
        <f t="shared" si="28"/>
        <v>0</v>
      </c>
      <c r="H65" s="170"/>
      <c r="I65" s="171">
        <f t="shared" si="29"/>
        <v>0</v>
      </c>
      <c r="J65" s="170"/>
      <c r="K65" s="171">
        <f t="shared" si="30"/>
        <v>0</v>
      </c>
      <c r="L65" s="171">
        <v>21</v>
      </c>
      <c r="M65" s="171">
        <f t="shared" si="31"/>
        <v>0</v>
      </c>
      <c r="N65" s="163">
        <v>0</v>
      </c>
      <c r="O65" s="163">
        <f t="shared" si="32"/>
        <v>0</v>
      </c>
      <c r="P65" s="163">
        <v>2.2000000000000002</v>
      </c>
      <c r="Q65" s="163">
        <f t="shared" si="33"/>
        <v>7.2093999999999996</v>
      </c>
      <c r="R65" s="163"/>
      <c r="S65" s="163"/>
      <c r="T65" s="164">
        <v>5.23</v>
      </c>
      <c r="U65" s="163">
        <f t="shared" si="34"/>
        <v>17.14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125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33.75" outlineLevel="1" x14ac:dyDescent="0.2">
      <c r="A66" s="154">
        <v>51</v>
      </c>
      <c r="B66" s="160" t="s">
        <v>213</v>
      </c>
      <c r="C66" s="193" t="s">
        <v>216</v>
      </c>
      <c r="D66" s="162" t="s">
        <v>215</v>
      </c>
      <c r="E66" s="168">
        <v>0.36799999999999999</v>
      </c>
      <c r="F66" s="170"/>
      <c r="G66" s="171">
        <f t="shared" si="28"/>
        <v>0</v>
      </c>
      <c r="H66" s="170"/>
      <c r="I66" s="171">
        <f t="shared" si="29"/>
        <v>0</v>
      </c>
      <c r="J66" s="170"/>
      <c r="K66" s="171">
        <f t="shared" si="30"/>
        <v>0</v>
      </c>
      <c r="L66" s="171">
        <v>21</v>
      </c>
      <c r="M66" s="171">
        <f t="shared" si="31"/>
        <v>0</v>
      </c>
      <c r="N66" s="163">
        <v>0</v>
      </c>
      <c r="O66" s="163">
        <f t="shared" si="32"/>
        <v>0</v>
      </c>
      <c r="P66" s="163">
        <v>2.2000000000000002</v>
      </c>
      <c r="Q66" s="163">
        <f t="shared" si="33"/>
        <v>0.80959999999999999</v>
      </c>
      <c r="R66" s="163"/>
      <c r="S66" s="163"/>
      <c r="T66" s="164">
        <v>5.23</v>
      </c>
      <c r="U66" s="163">
        <f t="shared" si="34"/>
        <v>1.92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125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52</v>
      </c>
      <c r="B67" s="160" t="s">
        <v>217</v>
      </c>
      <c r="C67" s="193" t="s">
        <v>218</v>
      </c>
      <c r="D67" s="162" t="s">
        <v>137</v>
      </c>
      <c r="E67" s="168">
        <v>7.6</v>
      </c>
      <c r="F67" s="170"/>
      <c r="G67" s="171">
        <f t="shared" si="28"/>
        <v>0</v>
      </c>
      <c r="H67" s="170"/>
      <c r="I67" s="171">
        <f t="shared" si="29"/>
        <v>0</v>
      </c>
      <c r="J67" s="170"/>
      <c r="K67" s="171">
        <f t="shared" si="30"/>
        <v>0</v>
      </c>
      <c r="L67" s="171">
        <v>21</v>
      </c>
      <c r="M67" s="171">
        <f t="shared" si="31"/>
        <v>0</v>
      </c>
      <c r="N67" s="163">
        <v>0</v>
      </c>
      <c r="O67" s="163">
        <f t="shared" si="32"/>
        <v>0</v>
      </c>
      <c r="P67" s="163">
        <v>1.383E-2</v>
      </c>
      <c r="Q67" s="163">
        <f t="shared" si="33"/>
        <v>0.10511</v>
      </c>
      <c r="R67" s="163"/>
      <c r="S67" s="163"/>
      <c r="T67" s="164">
        <v>0.12</v>
      </c>
      <c r="U67" s="163">
        <f t="shared" si="34"/>
        <v>0.91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125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55" t="s">
        <v>120</v>
      </c>
      <c r="B68" s="161" t="s">
        <v>67</v>
      </c>
      <c r="C68" s="194" t="s">
        <v>68</v>
      </c>
      <c r="D68" s="165"/>
      <c r="E68" s="169"/>
      <c r="F68" s="172"/>
      <c r="G68" s="172">
        <f>SUMIF(AE69:AE83,"&lt;&gt;NOR",G69:G83)</f>
        <v>0</v>
      </c>
      <c r="H68" s="172"/>
      <c r="I68" s="172">
        <f>SUM(I69:I83)</f>
        <v>0</v>
      </c>
      <c r="J68" s="172"/>
      <c r="K68" s="172">
        <f>SUM(K69:K83)</f>
        <v>0</v>
      </c>
      <c r="L68" s="172"/>
      <c r="M68" s="172">
        <f>SUM(M69:M83)</f>
        <v>0</v>
      </c>
      <c r="N68" s="166"/>
      <c r="O68" s="166">
        <f>SUM(O69:O83)</f>
        <v>0</v>
      </c>
      <c r="P68" s="166"/>
      <c r="Q68" s="166">
        <f>SUM(Q69:Q83)</f>
        <v>29.502859999999998</v>
      </c>
      <c r="R68" s="166"/>
      <c r="S68" s="166"/>
      <c r="T68" s="167"/>
      <c r="U68" s="166">
        <f>SUM(U69:U83)</f>
        <v>604.08000000000004</v>
      </c>
      <c r="AE68" t="s">
        <v>121</v>
      </c>
    </row>
    <row r="69" spans="1:60" outlineLevel="1" x14ac:dyDescent="0.2">
      <c r="A69" s="154">
        <v>53</v>
      </c>
      <c r="B69" s="160" t="s">
        <v>219</v>
      </c>
      <c r="C69" s="193" t="s">
        <v>220</v>
      </c>
      <c r="D69" s="162" t="s">
        <v>137</v>
      </c>
      <c r="E69" s="168">
        <v>10.7</v>
      </c>
      <c r="F69" s="170"/>
      <c r="G69" s="171">
        <f t="shared" ref="G69:G83" si="35">ROUND(E69*F69,2)</f>
        <v>0</v>
      </c>
      <c r="H69" s="170"/>
      <c r="I69" s="171">
        <f t="shared" ref="I69:I83" si="36">ROUND(E69*H69,2)</f>
        <v>0</v>
      </c>
      <c r="J69" s="170"/>
      <c r="K69" s="171">
        <f t="shared" ref="K69:K83" si="37">ROUND(E69*J69,2)</f>
        <v>0</v>
      </c>
      <c r="L69" s="171">
        <v>21</v>
      </c>
      <c r="M69" s="171">
        <f t="shared" ref="M69:M83" si="38">G69*(1+L69/100)</f>
        <v>0</v>
      </c>
      <c r="N69" s="163">
        <v>0</v>
      </c>
      <c r="O69" s="163">
        <f t="shared" ref="O69:O83" si="39">ROUND(E69*N69,5)</f>
        <v>0</v>
      </c>
      <c r="P69" s="163">
        <v>4.6000000000000001E-4</v>
      </c>
      <c r="Q69" s="163">
        <f t="shared" ref="Q69:Q83" si="40">ROUND(E69*P69,5)</f>
        <v>4.9199999999999999E-3</v>
      </c>
      <c r="R69" s="163"/>
      <c r="S69" s="163"/>
      <c r="T69" s="164">
        <v>0.81</v>
      </c>
      <c r="U69" s="163">
        <f t="shared" ref="U69:U83" si="41">ROUND(E69*T69,2)</f>
        <v>8.67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125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54</v>
      </c>
      <c r="B70" s="160" t="s">
        <v>221</v>
      </c>
      <c r="C70" s="193" t="s">
        <v>222</v>
      </c>
      <c r="D70" s="162" t="s">
        <v>124</v>
      </c>
      <c r="E70" s="168">
        <v>221.07</v>
      </c>
      <c r="F70" s="170"/>
      <c r="G70" s="171">
        <f t="shared" si="35"/>
        <v>0</v>
      </c>
      <c r="H70" s="170"/>
      <c r="I70" s="171">
        <f t="shared" si="36"/>
        <v>0</v>
      </c>
      <c r="J70" s="170"/>
      <c r="K70" s="171">
        <f t="shared" si="37"/>
        <v>0</v>
      </c>
      <c r="L70" s="171">
        <v>21</v>
      </c>
      <c r="M70" s="171">
        <f t="shared" si="38"/>
        <v>0</v>
      </c>
      <c r="N70" s="163">
        <v>0</v>
      </c>
      <c r="O70" s="163">
        <f t="shared" si="39"/>
        <v>0</v>
      </c>
      <c r="P70" s="163">
        <v>6.8000000000000005E-2</v>
      </c>
      <c r="Q70" s="163">
        <f t="shared" si="40"/>
        <v>15.03276</v>
      </c>
      <c r="R70" s="163"/>
      <c r="S70" s="163"/>
      <c r="T70" s="164">
        <v>0.3</v>
      </c>
      <c r="U70" s="163">
        <f t="shared" si="41"/>
        <v>66.319999999999993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125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55</v>
      </c>
      <c r="B71" s="160" t="s">
        <v>223</v>
      </c>
      <c r="C71" s="193" t="s">
        <v>224</v>
      </c>
      <c r="D71" s="162" t="s">
        <v>124</v>
      </c>
      <c r="E71" s="168">
        <v>3.9</v>
      </c>
      <c r="F71" s="170"/>
      <c r="G71" s="171">
        <f t="shared" si="35"/>
        <v>0</v>
      </c>
      <c r="H71" s="170"/>
      <c r="I71" s="171">
        <f t="shared" si="36"/>
        <v>0</v>
      </c>
      <c r="J71" s="170"/>
      <c r="K71" s="171">
        <f t="shared" si="37"/>
        <v>0</v>
      </c>
      <c r="L71" s="171">
        <v>21</v>
      </c>
      <c r="M71" s="171">
        <f t="shared" si="38"/>
        <v>0</v>
      </c>
      <c r="N71" s="163">
        <v>0</v>
      </c>
      <c r="O71" s="163">
        <f t="shared" si="39"/>
        <v>0</v>
      </c>
      <c r="P71" s="163">
        <v>6.8000000000000005E-2</v>
      </c>
      <c r="Q71" s="163">
        <f t="shared" si="40"/>
        <v>0.26519999999999999</v>
      </c>
      <c r="R71" s="163"/>
      <c r="S71" s="163"/>
      <c r="T71" s="164">
        <v>0.69</v>
      </c>
      <c r="U71" s="163">
        <f t="shared" si="41"/>
        <v>2.69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125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56</v>
      </c>
      <c r="B72" s="160" t="s">
        <v>225</v>
      </c>
      <c r="C72" s="193" t="s">
        <v>226</v>
      </c>
      <c r="D72" s="162" t="s">
        <v>137</v>
      </c>
      <c r="E72" s="168">
        <v>49.65</v>
      </c>
      <c r="F72" s="170"/>
      <c r="G72" s="171">
        <f t="shared" si="35"/>
        <v>0</v>
      </c>
      <c r="H72" s="170"/>
      <c r="I72" s="171">
        <f t="shared" si="36"/>
        <v>0</v>
      </c>
      <c r="J72" s="170"/>
      <c r="K72" s="171">
        <f t="shared" si="37"/>
        <v>0</v>
      </c>
      <c r="L72" s="171">
        <v>21</v>
      </c>
      <c r="M72" s="171">
        <f t="shared" si="38"/>
        <v>0</v>
      </c>
      <c r="N72" s="163">
        <v>0</v>
      </c>
      <c r="O72" s="163">
        <f t="shared" si="39"/>
        <v>0</v>
      </c>
      <c r="P72" s="163">
        <v>0.01</v>
      </c>
      <c r="Q72" s="163">
        <f t="shared" si="40"/>
        <v>0.4965</v>
      </c>
      <c r="R72" s="163"/>
      <c r="S72" s="163"/>
      <c r="T72" s="164">
        <v>0.32</v>
      </c>
      <c r="U72" s="163">
        <f t="shared" si="41"/>
        <v>15.89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125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57</v>
      </c>
      <c r="B73" s="160" t="s">
        <v>225</v>
      </c>
      <c r="C73" s="193" t="s">
        <v>227</v>
      </c>
      <c r="D73" s="162" t="s">
        <v>137</v>
      </c>
      <c r="E73" s="168">
        <v>3.85</v>
      </c>
      <c r="F73" s="170"/>
      <c r="G73" s="171">
        <f t="shared" si="35"/>
        <v>0</v>
      </c>
      <c r="H73" s="170"/>
      <c r="I73" s="171">
        <f t="shared" si="36"/>
        <v>0</v>
      </c>
      <c r="J73" s="170"/>
      <c r="K73" s="171">
        <f t="shared" si="37"/>
        <v>0</v>
      </c>
      <c r="L73" s="171">
        <v>21</v>
      </c>
      <c r="M73" s="171">
        <f t="shared" si="38"/>
        <v>0</v>
      </c>
      <c r="N73" s="163">
        <v>0</v>
      </c>
      <c r="O73" s="163">
        <f t="shared" si="39"/>
        <v>0</v>
      </c>
      <c r="P73" s="163">
        <v>0.01</v>
      </c>
      <c r="Q73" s="163">
        <f t="shared" si="40"/>
        <v>3.85E-2</v>
      </c>
      <c r="R73" s="163"/>
      <c r="S73" s="163"/>
      <c r="T73" s="164">
        <v>0.32</v>
      </c>
      <c r="U73" s="163">
        <f t="shared" si="41"/>
        <v>1.23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125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>
        <v>58</v>
      </c>
      <c r="B74" s="160" t="s">
        <v>228</v>
      </c>
      <c r="C74" s="193" t="s">
        <v>229</v>
      </c>
      <c r="D74" s="162" t="s">
        <v>124</v>
      </c>
      <c r="E74" s="168">
        <v>285.36700000000002</v>
      </c>
      <c r="F74" s="170"/>
      <c r="G74" s="171">
        <f t="shared" si="35"/>
        <v>0</v>
      </c>
      <c r="H74" s="170"/>
      <c r="I74" s="171">
        <f t="shared" si="36"/>
        <v>0</v>
      </c>
      <c r="J74" s="170"/>
      <c r="K74" s="171">
        <f t="shared" si="37"/>
        <v>0</v>
      </c>
      <c r="L74" s="171">
        <v>21</v>
      </c>
      <c r="M74" s="171">
        <f t="shared" si="38"/>
        <v>0</v>
      </c>
      <c r="N74" s="163">
        <v>0</v>
      </c>
      <c r="O74" s="163">
        <f t="shared" si="39"/>
        <v>0</v>
      </c>
      <c r="P74" s="163">
        <v>4.5999999999999999E-2</v>
      </c>
      <c r="Q74" s="163">
        <f t="shared" si="40"/>
        <v>13.12688</v>
      </c>
      <c r="R74" s="163"/>
      <c r="S74" s="163"/>
      <c r="T74" s="164">
        <v>0.26</v>
      </c>
      <c r="U74" s="163">
        <f t="shared" si="41"/>
        <v>74.2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125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>
        <v>59</v>
      </c>
      <c r="B75" s="160" t="s">
        <v>228</v>
      </c>
      <c r="C75" s="193" t="s">
        <v>230</v>
      </c>
      <c r="D75" s="162" t="s">
        <v>124</v>
      </c>
      <c r="E75" s="168">
        <v>8.4</v>
      </c>
      <c r="F75" s="170"/>
      <c r="G75" s="171">
        <f t="shared" si="35"/>
        <v>0</v>
      </c>
      <c r="H75" s="170"/>
      <c r="I75" s="171">
        <f t="shared" si="36"/>
        <v>0</v>
      </c>
      <c r="J75" s="170"/>
      <c r="K75" s="171">
        <f t="shared" si="37"/>
        <v>0</v>
      </c>
      <c r="L75" s="171">
        <v>21</v>
      </c>
      <c r="M75" s="171">
        <f t="shared" si="38"/>
        <v>0</v>
      </c>
      <c r="N75" s="163">
        <v>0</v>
      </c>
      <c r="O75" s="163">
        <f t="shared" si="39"/>
        <v>0</v>
      </c>
      <c r="P75" s="163">
        <v>4.5999999999999999E-2</v>
      </c>
      <c r="Q75" s="163">
        <f t="shared" si="40"/>
        <v>0.38640000000000002</v>
      </c>
      <c r="R75" s="163"/>
      <c r="S75" s="163"/>
      <c r="T75" s="164">
        <v>0.26</v>
      </c>
      <c r="U75" s="163">
        <f t="shared" si="41"/>
        <v>2.1800000000000002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125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 x14ac:dyDescent="0.2">
      <c r="A76" s="154">
        <v>60</v>
      </c>
      <c r="B76" s="160" t="s">
        <v>231</v>
      </c>
      <c r="C76" s="193" t="s">
        <v>232</v>
      </c>
      <c r="D76" s="162" t="s">
        <v>137</v>
      </c>
      <c r="E76" s="168">
        <v>4.0999999999999996</v>
      </c>
      <c r="F76" s="170"/>
      <c r="G76" s="171">
        <f t="shared" si="35"/>
        <v>0</v>
      </c>
      <c r="H76" s="170"/>
      <c r="I76" s="171">
        <f t="shared" si="36"/>
        <v>0</v>
      </c>
      <c r="J76" s="170"/>
      <c r="K76" s="171">
        <f t="shared" si="37"/>
        <v>0</v>
      </c>
      <c r="L76" s="171">
        <v>21</v>
      </c>
      <c r="M76" s="171">
        <f t="shared" si="38"/>
        <v>0</v>
      </c>
      <c r="N76" s="163">
        <v>0</v>
      </c>
      <c r="O76" s="163">
        <f t="shared" si="39"/>
        <v>0</v>
      </c>
      <c r="P76" s="163">
        <v>3.6999999999999998E-2</v>
      </c>
      <c r="Q76" s="163">
        <f t="shared" si="40"/>
        <v>0.1517</v>
      </c>
      <c r="R76" s="163"/>
      <c r="S76" s="163"/>
      <c r="T76" s="164">
        <v>0.55000000000000004</v>
      </c>
      <c r="U76" s="163">
        <f t="shared" si="41"/>
        <v>2.2599999999999998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125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61</v>
      </c>
      <c r="B77" s="160" t="s">
        <v>233</v>
      </c>
      <c r="C77" s="193" t="s">
        <v>234</v>
      </c>
      <c r="D77" s="162" t="s">
        <v>235</v>
      </c>
      <c r="E77" s="168">
        <v>79.015000000000001</v>
      </c>
      <c r="F77" s="170"/>
      <c r="G77" s="171">
        <f t="shared" si="35"/>
        <v>0</v>
      </c>
      <c r="H77" s="170"/>
      <c r="I77" s="171">
        <f t="shared" si="36"/>
        <v>0</v>
      </c>
      <c r="J77" s="170"/>
      <c r="K77" s="171">
        <f t="shared" si="37"/>
        <v>0</v>
      </c>
      <c r="L77" s="171">
        <v>21</v>
      </c>
      <c r="M77" s="171">
        <f t="shared" si="38"/>
        <v>0</v>
      </c>
      <c r="N77" s="163">
        <v>0</v>
      </c>
      <c r="O77" s="163">
        <f t="shared" si="39"/>
        <v>0</v>
      </c>
      <c r="P77" s="163">
        <v>0</v>
      </c>
      <c r="Q77" s="163">
        <f t="shared" si="40"/>
        <v>0</v>
      </c>
      <c r="R77" s="163"/>
      <c r="S77" s="163"/>
      <c r="T77" s="164">
        <v>2.0089999999999999</v>
      </c>
      <c r="U77" s="163">
        <f t="shared" si="41"/>
        <v>158.74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125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62</v>
      </c>
      <c r="B78" s="160" t="s">
        <v>236</v>
      </c>
      <c r="C78" s="193" t="s">
        <v>237</v>
      </c>
      <c r="D78" s="162" t="s">
        <v>235</v>
      </c>
      <c r="E78" s="168">
        <v>79.015000000000001</v>
      </c>
      <c r="F78" s="170"/>
      <c r="G78" s="171">
        <f t="shared" si="35"/>
        <v>0</v>
      </c>
      <c r="H78" s="170"/>
      <c r="I78" s="171">
        <f t="shared" si="36"/>
        <v>0</v>
      </c>
      <c r="J78" s="170"/>
      <c r="K78" s="171">
        <f t="shared" si="37"/>
        <v>0</v>
      </c>
      <c r="L78" s="171">
        <v>21</v>
      </c>
      <c r="M78" s="171">
        <f t="shared" si="38"/>
        <v>0</v>
      </c>
      <c r="N78" s="163">
        <v>0</v>
      </c>
      <c r="O78" s="163">
        <f t="shared" si="39"/>
        <v>0</v>
      </c>
      <c r="P78" s="163">
        <v>0</v>
      </c>
      <c r="Q78" s="163">
        <f t="shared" si="40"/>
        <v>0</v>
      </c>
      <c r="R78" s="163"/>
      <c r="S78" s="163"/>
      <c r="T78" s="164">
        <v>0.95899999999999996</v>
      </c>
      <c r="U78" s="163">
        <f t="shared" si="41"/>
        <v>75.78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125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63</v>
      </c>
      <c r="B79" s="160" t="s">
        <v>238</v>
      </c>
      <c r="C79" s="193" t="s">
        <v>239</v>
      </c>
      <c r="D79" s="162" t="s">
        <v>235</v>
      </c>
      <c r="E79" s="168">
        <v>79.015000000000001</v>
      </c>
      <c r="F79" s="170"/>
      <c r="G79" s="171">
        <f t="shared" si="35"/>
        <v>0</v>
      </c>
      <c r="H79" s="170"/>
      <c r="I79" s="171">
        <f t="shared" si="36"/>
        <v>0</v>
      </c>
      <c r="J79" s="170"/>
      <c r="K79" s="171">
        <f t="shared" si="37"/>
        <v>0</v>
      </c>
      <c r="L79" s="171">
        <v>21</v>
      </c>
      <c r="M79" s="171">
        <f t="shared" si="38"/>
        <v>0</v>
      </c>
      <c r="N79" s="163">
        <v>0</v>
      </c>
      <c r="O79" s="163">
        <f t="shared" si="39"/>
        <v>0</v>
      </c>
      <c r="P79" s="163">
        <v>0</v>
      </c>
      <c r="Q79" s="163">
        <f t="shared" si="40"/>
        <v>0</v>
      </c>
      <c r="R79" s="163"/>
      <c r="S79" s="163"/>
      <c r="T79" s="164">
        <v>0.94199999999999995</v>
      </c>
      <c r="U79" s="163">
        <f t="shared" si="41"/>
        <v>74.430000000000007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125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54">
        <v>64</v>
      </c>
      <c r="B80" s="160" t="s">
        <v>240</v>
      </c>
      <c r="C80" s="193" t="s">
        <v>241</v>
      </c>
      <c r="D80" s="162" t="s">
        <v>235</v>
      </c>
      <c r="E80" s="168">
        <v>790.15</v>
      </c>
      <c r="F80" s="170"/>
      <c r="G80" s="171">
        <f t="shared" si="35"/>
        <v>0</v>
      </c>
      <c r="H80" s="170"/>
      <c r="I80" s="171">
        <f t="shared" si="36"/>
        <v>0</v>
      </c>
      <c r="J80" s="170"/>
      <c r="K80" s="171">
        <f t="shared" si="37"/>
        <v>0</v>
      </c>
      <c r="L80" s="171">
        <v>21</v>
      </c>
      <c r="M80" s="171">
        <f t="shared" si="38"/>
        <v>0</v>
      </c>
      <c r="N80" s="163">
        <v>0</v>
      </c>
      <c r="O80" s="163">
        <f t="shared" si="39"/>
        <v>0</v>
      </c>
      <c r="P80" s="163">
        <v>0</v>
      </c>
      <c r="Q80" s="163">
        <f t="shared" si="40"/>
        <v>0</v>
      </c>
      <c r="R80" s="163"/>
      <c r="S80" s="163"/>
      <c r="T80" s="164">
        <v>0.105</v>
      </c>
      <c r="U80" s="163">
        <f t="shared" si="41"/>
        <v>82.97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125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65</v>
      </c>
      <c r="B81" s="160" t="s">
        <v>242</v>
      </c>
      <c r="C81" s="193" t="s">
        <v>243</v>
      </c>
      <c r="D81" s="162" t="s">
        <v>235</v>
      </c>
      <c r="E81" s="168">
        <v>79.015000000000001</v>
      </c>
      <c r="F81" s="170"/>
      <c r="G81" s="171">
        <f t="shared" si="35"/>
        <v>0</v>
      </c>
      <c r="H81" s="170"/>
      <c r="I81" s="171">
        <f t="shared" si="36"/>
        <v>0</v>
      </c>
      <c r="J81" s="170"/>
      <c r="K81" s="171">
        <f t="shared" si="37"/>
        <v>0</v>
      </c>
      <c r="L81" s="171">
        <v>21</v>
      </c>
      <c r="M81" s="171">
        <f t="shared" si="38"/>
        <v>0</v>
      </c>
      <c r="N81" s="163">
        <v>0</v>
      </c>
      <c r="O81" s="163">
        <f t="shared" si="39"/>
        <v>0</v>
      </c>
      <c r="P81" s="163">
        <v>0</v>
      </c>
      <c r="Q81" s="163">
        <f t="shared" si="40"/>
        <v>0</v>
      </c>
      <c r="R81" s="163"/>
      <c r="S81" s="163"/>
      <c r="T81" s="164">
        <v>0.49</v>
      </c>
      <c r="U81" s="163">
        <f t="shared" si="41"/>
        <v>38.72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125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66</v>
      </c>
      <c r="B82" s="160" t="s">
        <v>244</v>
      </c>
      <c r="C82" s="193" t="s">
        <v>245</v>
      </c>
      <c r="D82" s="162" t="s">
        <v>235</v>
      </c>
      <c r="E82" s="168">
        <v>790.15</v>
      </c>
      <c r="F82" s="170"/>
      <c r="G82" s="171">
        <f t="shared" si="35"/>
        <v>0</v>
      </c>
      <c r="H82" s="170"/>
      <c r="I82" s="171">
        <f t="shared" si="36"/>
        <v>0</v>
      </c>
      <c r="J82" s="170"/>
      <c r="K82" s="171">
        <f t="shared" si="37"/>
        <v>0</v>
      </c>
      <c r="L82" s="171">
        <v>21</v>
      </c>
      <c r="M82" s="171">
        <f t="shared" si="38"/>
        <v>0</v>
      </c>
      <c r="N82" s="163">
        <v>0</v>
      </c>
      <c r="O82" s="163">
        <f t="shared" si="39"/>
        <v>0</v>
      </c>
      <c r="P82" s="163">
        <v>0</v>
      </c>
      <c r="Q82" s="163">
        <f t="shared" si="40"/>
        <v>0</v>
      </c>
      <c r="R82" s="163"/>
      <c r="S82" s="163"/>
      <c r="T82" s="164">
        <v>0</v>
      </c>
      <c r="U82" s="163">
        <f t="shared" si="41"/>
        <v>0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125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67</v>
      </c>
      <c r="B83" s="160" t="s">
        <v>246</v>
      </c>
      <c r="C83" s="193" t="s">
        <v>247</v>
      </c>
      <c r="D83" s="162" t="s">
        <v>235</v>
      </c>
      <c r="E83" s="168">
        <v>79.015000000000001</v>
      </c>
      <c r="F83" s="170"/>
      <c r="G83" s="171">
        <f t="shared" si="35"/>
        <v>0</v>
      </c>
      <c r="H83" s="170"/>
      <c r="I83" s="171">
        <f t="shared" si="36"/>
        <v>0</v>
      </c>
      <c r="J83" s="170"/>
      <c r="K83" s="171">
        <f t="shared" si="37"/>
        <v>0</v>
      </c>
      <c r="L83" s="171">
        <v>21</v>
      </c>
      <c r="M83" s="171">
        <f t="shared" si="38"/>
        <v>0</v>
      </c>
      <c r="N83" s="163">
        <v>0</v>
      </c>
      <c r="O83" s="163">
        <f t="shared" si="39"/>
        <v>0</v>
      </c>
      <c r="P83" s="163">
        <v>0</v>
      </c>
      <c r="Q83" s="163">
        <f t="shared" si="40"/>
        <v>0</v>
      </c>
      <c r="R83" s="163"/>
      <c r="S83" s="163"/>
      <c r="T83" s="164">
        <v>0</v>
      </c>
      <c r="U83" s="163">
        <f t="shared" si="41"/>
        <v>0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125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120</v>
      </c>
      <c r="B84" s="161" t="s">
        <v>69</v>
      </c>
      <c r="C84" s="194" t="s">
        <v>70</v>
      </c>
      <c r="D84" s="165"/>
      <c r="E84" s="169"/>
      <c r="F84" s="172"/>
      <c r="G84" s="172">
        <f>SUMIF(AE85:AE85,"&lt;&gt;NOR",G85:G85)</f>
        <v>0</v>
      </c>
      <c r="H84" s="172"/>
      <c r="I84" s="172">
        <f>SUM(I85:I85)</f>
        <v>0</v>
      </c>
      <c r="J84" s="172"/>
      <c r="K84" s="172">
        <f>SUM(K85:K85)</f>
        <v>0</v>
      </c>
      <c r="L84" s="172"/>
      <c r="M84" s="172">
        <f>SUM(M85:M85)</f>
        <v>0</v>
      </c>
      <c r="N84" s="166"/>
      <c r="O84" s="166">
        <f>SUM(O85:O85)</f>
        <v>0</v>
      </c>
      <c r="P84" s="166"/>
      <c r="Q84" s="166">
        <f>SUM(Q85:Q85)</f>
        <v>0</v>
      </c>
      <c r="R84" s="166"/>
      <c r="S84" s="166"/>
      <c r="T84" s="167"/>
      <c r="U84" s="166">
        <f>SUM(U85:U85)</f>
        <v>225.6</v>
      </c>
      <c r="AE84" t="s">
        <v>121</v>
      </c>
    </row>
    <row r="85" spans="1:60" ht="22.5" outlineLevel="1" x14ac:dyDescent="0.2">
      <c r="A85" s="154">
        <v>68</v>
      </c>
      <c r="B85" s="160" t="s">
        <v>248</v>
      </c>
      <c r="C85" s="193" t="s">
        <v>249</v>
      </c>
      <c r="D85" s="162" t="s">
        <v>235</v>
      </c>
      <c r="E85" s="168">
        <v>71.62</v>
      </c>
      <c r="F85" s="170"/>
      <c r="G85" s="171">
        <f>ROUND(E85*F85,2)</f>
        <v>0</v>
      </c>
      <c r="H85" s="170"/>
      <c r="I85" s="171">
        <f>ROUND(E85*H85,2)</f>
        <v>0</v>
      </c>
      <c r="J85" s="170"/>
      <c r="K85" s="171">
        <f>ROUND(E85*J85,2)</f>
        <v>0</v>
      </c>
      <c r="L85" s="171">
        <v>21</v>
      </c>
      <c r="M85" s="171">
        <f>G85*(1+L85/100)</f>
        <v>0</v>
      </c>
      <c r="N85" s="163">
        <v>0</v>
      </c>
      <c r="O85" s="163">
        <f>ROUND(E85*N85,5)</f>
        <v>0</v>
      </c>
      <c r="P85" s="163">
        <v>0</v>
      </c>
      <c r="Q85" s="163">
        <f>ROUND(E85*P85,5)</f>
        <v>0</v>
      </c>
      <c r="R85" s="163"/>
      <c r="S85" s="163"/>
      <c r="T85" s="164">
        <v>3.15</v>
      </c>
      <c r="U85" s="163">
        <f>ROUND(E85*T85,2)</f>
        <v>225.6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125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120</v>
      </c>
      <c r="B86" s="161" t="s">
        <v>71</v>
      </c>
      <c r="C86" s="194" t="s">
        <v>72</v>
      </c>
      <c r="D86" s="165"/>
      <c r="E86" s="169"/>
      <c r="F86" s="172"/>
      <c r="G86" s="172">
        <f>SUMIF(AE87:AE90,"&lt;&gt;NOR",G87:G90)</f>
        <v>0</v>
      </c>
      <c r="H86" s="172"/>
      <c r="I86" s="172">
        <f>SUM(I87:I90)</f>
        <v>0</v>
      </c>
      <c r="J86" s="172"/>
      <c r="K86" s="172">
        <f>SUM(K87:K90)</f>
        <v>0</v>
      </c>
      <c r="L86" s="172"/>
      <c r="M86" s="172">
        <f>SUM(M87:M90)</f>
        <v>0</v>
      </c>
      <c r="N86" s="166"/>
      <c r="O86" s="166">
        <f>SUM(O87:O90)</f>
        <v>0.82819999999999994</v>
      </c>
      <c r="P86" s="166"/>
      <c r="Q86" s="166">
        <f>SUM(Q87:Q90)</f>
        <v>0</v>
      </c>
      <c r="R86" s="166"/>
      <c r="S86" s="166"/>
      <c r="T86" s="167"/>
      <c r="U86" s="166">
        <f>SUM(U87:U90)</f>
        <v>119.86</v>
      </c>
      <c r="AE86" t="s">
        <v>121</v>
      </c>
    </row>
    <row r="87" spans="1:60" outlineLevel="1" x14ac:dyDescent="0.2">
      <c r="A87" s="154">
        <v>69</v>
      </c>
      <c r="B87" s="160" t="s">
        <v>250</v>
      </c>
      <c r="C87" s="193" t="s">
        <v>251</v>
      </c>
      <c r="D87" s="162" t="s">
        <v>124</v>
      </c>
      <c r="E87" s="168">
        <v>193.83</v>
      </c>
      <c r="F87" s="170"/>
      <c r="G87" s="171">
        <f>ROUND(E87*F87,2)</f>
        <v>0</v>
      </c>
      <c r="H87" s="170"/>
      <c r="I87" s="171">
        <f>ROUND(E87*H87,2)</f>
        <v>0</v>
      </c>
      <c r="J87" s="170"/>
      <c r="K87" s="171">
        <f>ROUND(E87*J87,2)</f>
        <v>0</v>
      </c>
      <c r="L87" s="171">
        <v>21</v>
      </c>
      <c r="M87" s="171">
        <f>G87*(1+L87/100)</f>
        <v>0</v>
      </c>
      <c r="N87" s="163">
        <v>2.1000000000000001E-4</v>
      </c>
      <c r="O87" s="163">
        <f>ROUND(E87*N87,5)</f>
        <v>4.07E-2</v>
      </c>
      <c r="P87" s="163">
        <v>0</v>
      </c>
      <c r="Q87" s="163">
        <f>ROUND(E87*P87,5)</f>
        <v>0</v>
      </c>
      <c r="R87" s="163"/>
      <c r="S87" s="163"/>
      <c r="T87" s="164">
        <v>9.5000000000000001E-2</v>
      </c>
      <c r="U87" s="163">
        <f>ROUND(E87*T87,2)</f>
        <v>18.41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125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>
        <v>70</v>
      </c>
      <c r="B88" s="160" t="s">
        <v>252</v>
      </c>
      <c r="C88" s="193" t="s">
        <v>253</v>
      </c>
      <c r="D88" s="162" t="s">
        <v>124</v>
      </c>
      <c r="E88" s="168">
        <v>193.83</v>
      </c>
      <c r="F88" s="170"/>
      <c r="G88" s="171">
        <f>ROUND(E88*F88,2)</f>
        <v>0</v>
      </c>
      <c r="H88" s="170"/>
      <c r="I88" s="171">
        <f>ROUND(E88*H88,2)</f>
        <v>0</v>
      </c>
      <c r="J88" s="170"/>
      <c r="K88" s="171">
        <f>ROUND(E88*J88,2)</f>
        <v>0</v>
      </c>
      <c r="L88" s="171">
        <v>21</v>
      </c>
      <c r="M88" s="171">
        <f>G88*(1+L88/100)</f>
        <v>0</v>
      </c>
      <c r="N88" s="163">
        <v>3.6800000000000001E-3</v>
      </c>
      <c r="O88" s="163">
        <f>ROUND(E88*N88,5)</f>
        <v>0.71328999999999998</v>
      </c>
      <c r="P88" s="163">
        <v>0</v>
      </c>
      <c r="Q88" s="163">
        <f>ROUND(E88*P88,5)</f>
        <v>0</v>
      </c>
      <c r="R88" s="163"/>
      <c r="S88" s="163"/>
      <c r="T88" s="164">
        <v>0.38500000000000001</v>
      </c>
      <c r="U88" s="163">
        <f>ROUND(E88*T88,2)</f>
        <v>74.62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125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71</v>
      </c>
      <c r="B89" s="160" t="s">
        <v>254</v>
      </c>
      <c r="C89" s="193" t="s">
        <v>255</v>
      </c>
      <c r="D89" s="162" t="s">
        <v>137</v>
      </c>
      <c r="E89" s="168">
        <v>231.9</v>
      </c>
      <c r="F89" s="170"/>
      <c r="G89" s="171">
        <f>ROUND(E89*F89,2)</f>
        <v>0</v>
      </c>
      <c r="H89" s="170"/>
      <c r="I89" s="171">
        <f>ROUND(E89*H89,2)</f>
        <v>0</v>
      </c>
      <c r="J89" s="170"/>
      <c r="K89" s="171">
        <f>ROUND(E89*J89,2)</f>
        <v>0</v>
      </c>
      <c r="L89" s="171">
        <v>21</v>
      </c>
      <c r="M89" s="171">
        <f>G89*(1+L89/100)</f>
        <v>0</v>
      </c>
      <c r="N89" s="163">
        <v>3.2000000000000003E-4</v>
      </c>
      <c r="O89" s="163">
        <f>ROUND(E89*N89,5)</f>
        <v>7.4209999999999998E-2</v>
      </c>
      <c r="P89" s="163">
        <v>0</v>
      </c>
      <c r="Q89" s="163">
        <f>ROUND(E89*P89,5)</f>
        <v>0</v>
      </c>
      <c r="R89" s="163"/>
      <c r="S89" s="163"/>
      <c r="T89" s="164">
        <v>0.11</v>
      </c>
      <c r="U89" s="163">
        <f>ROUND(E89*T89,2)</f>
        <v>25.51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125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72</v>
      </c>
      <c r="B90" s="160" t="s">
        <v>256</v>
      </c>
      <c r="C90" s="193" t="s">
        <v>257</v>
      </c>
      <c r="D90" s="162" t="s">
        <v>235</v>
      </c>
      <c r="E90" s="168">
        <v>0.82799999999999996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1.5980000000000001</v>
      </c>
      <c r="U90" s="163">
        <f>ROUND(E90*T90,2)</f>
        <v>1.32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125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x14ac:dyDescent="0.2">
      <c r="A91" s="155" t="s">
        <v>120</v>
      </c>
      <c r="B91" s="161" t="s">
        <v>73</v>
      </c>
      <c r="C91" s="194" t="s">
        <v>74</v>
      </c>
      <c r="D91" s="165"/>
      <c r="E91" s="169"/>
      <c r="F91" s="172"/>
      <c r="G91" s="172">
        <f>SUMIF(AE92:AE92,"&lt;&gt;NOR",G92:G92)</f>
        <v>0</v>
      </c>
      <c r="H91" s="172"/>
      <c r="I91" s="172">
        <f>SUM(I92:I92)</f>
        <v>0</v>
      </c>
      <c r="J91" s="172"/>
      <c r="K91" s="172">
        <f>SUM(K92:K92)</f>
        <v>0</v>
      </c>
      <c r="L91" s="172"/>
      <c r="M91" s="172">
        <f>SUM(M92:M92)</f>
        <v>0</v>
      </c>
      <c r="N91" s="166"/>
      <c r="O91" s="166">
        <f>SUM(O92:O92)</f>
        <v>1.521E-2</v>
      </c>
      <c r="P91" s="166"/>
      <c r="Q91" s="166">
        <f>SUM(Q92:Q92)</f>
        <v>0</v>
      </c>
      <c r="R91" s="166"/>
      <c r="S91" s="166"/>
      <c r="T91" s="167"/>
      <c r="U91" s="166">
        <f>SUM(U92:U92)</f>
        <v>0.4</v>
      </c>
      <c r="AE91" t="s">
        <v>121</v>
      </c>
    </row>
    <row r="92" spans="1:60" ht="22.5" outlineLevel="1" x14ac:dyDescent="0.2">
      <c r="A92" s="154">
        <v>73</v>
      </c>
      <c r="B92" s="160" t="s">
        <v>73</v>
      </c>
      <c r="C92" s="193" t="s">
        <v>258</v>
      </c>
      <c r="D92" s="162" t="s">
        <v>259</v>
      </c>
      <c r="E92" s="168">
        <v>1</v>
      </c>
      <c r="F92" s="170"/>
      <c r="G92" s="171">
        <f>ROUND(E92*F92,2)</f>
        <v>0</v>
      </c>
      <c r="H92" s="170"/>
      <c r="I92" s="171">
        <f>ROUND(E92*H92,2)</f>
        <v>0</v>
      </c>
      <c r="J92" s="170"/>
      <c r="K92" s="171">
        <f>ROUND(E92*J92,2)</f>
        <v>0</v>
      </c>
      <c r="L92" s="171">
        <v>21</v>
      </c>
      <c r="M92" s="171">
        <f>G92*(1+L92/100)</f>
        <v>0</v>
      </c>
      <c r="N92" s="163">
        <v>1.521E-2</v>
      </c>
      <c r="O92" s="163">
        <f>ROUND(E92*N92,5)</f>
        <v>1.521E-2</v>
      </c>
      <c r="P92" s="163">
        <v>0</v>
      </c>
      <c r="Q92" s="163">
        <f>ROUND(E92*P92,5)</f>
        <v>0</v>
      </c>
      <c r="R92" s="163"/>
      <c r="S92" s="163"/>
      <c r="T92" s="164">
        <v>0.40100000000000002</v>
      </c>
      <c r="U92" s="163">
        <f>ROUND(E92*T92,2)</f>
        <v>0.4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125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x14ac:dyDescent="0.2">
      <c r="A93" s="155" t="s">
        <v>120</v>
      </c>
      <c r="B93" s="161" t="s">
        <v>75</v>
      </c>
      <c r="C93" s="194" t="s">
        <v>76</v>
      </c>
      <c r="D93" s="165"/>
      <c r="E93" s="169"/>
      <c r="F93" s="172"/>
      <c r="G93" s="172">
        <f>SUMIF(AE94:AE94,"&lt;&gt;NOR",G94:G94)</f>
        <v>0</v>
      </c>
      <c r="H93" s="172"/>
      <c r="I93" s="172">
        <f>SUM(I94:I94)</f>
        <v>0</v>
      </c>
      <c r="J93" s="172"/>
      <c r="K93" s="172">
        <f>SUM(K94:K94)</f>
        <v>0</v>
      </c>
      <c r="L93" s="172"/>
      <c r="M93" s="172">
        <f>SUM(M94:M94)</f>
        <v>0</v>
      </c>
      <c r="N93" s="166"/>
      <c r="O93" s="166">
        <f>SUM(O94:O94)</f>
        <v>0</v>
      </c>
      <c r="P93" s="166"/>
      <c r="Q93" s="166">
        <f>SUM(Q94:Q94)</f>
        <v>1.4999999999999999E-2</v>
      </c>
      <c r="R93" s="166"/>
      <c r="S93" s="166"/>
      <c r="T93" s="167"/>
      <c r="U93" s="166">
        <f>SUM(U94:U94)</f>
        <v>1.22</v>
      </c>
      <c r="AE93" t="s">
        <v>121</v>
      </c>
    </row>
    <row r="94" spans="1:60" outlineLevel="1" x14ac:dyDescent="0.2">
      <c r="A94" s="154">
        <v>74</v>
      </c>
      <c r="B94" s="160" t="s">
        <v>75</v>
      </c>
      <c r="C94" s="193" t="s">
        <v>260</v>
      </c>
      <c r="D94" s="162" t="s">
        <v>259</v>
      </c>
      <c r="E94" s="168">
        <v>1</v>
      </c>
      <c r="F94" s="170"/>
      <c r="G94" s="171">
        <f>ROUND(E94*F94,2)</f>
        <v>0</v>
      </c>
      <c r="H94" s="170"/>
      <c r="I94" s="171">
        <f>ROUND(E94*H94,2)</f>
        <v>0</v>
      </c>
      <c r="J94" s="170"/>
      <c r="K94" s="171">
        <f>ROUND(E94*J94,2)</f>
        <v>0</v>
      </c>
      <c r="L94" s="171">
        <v>21</v>
      </c>
      <c r="M94" s="171">
        <f>G94*(1+L94/100)</f>
        <v>0</v>
      </c>
      <c r="N94" s="163">
        <v>0</v>
      </c>
      <c r="O94" s="163">
        <f>ROUND(E94*N94,5)</f>
        <v>0</v>
      </c>
      <c r="P94" s="163">
        <v>1.4999999999999999E-2</v>
      </c>
      <c r="Q94" s="163">
        <f>ROUND(E94*P94,5)</f>
        <v>1.4999999999999999E-2</v>
      </c>
      <c r="R94" s="163"/>
      <c r="S94" s="163"/>
      <c r="T94" s="164">
        <v>1.2155</v>
      </c>
      <c r="U94" s="163">
        <f>ROUND(E94*T94,2)</f>
        <v>1.22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125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x14ac:dyDescent="0.2">
      <c r="A95" s="155" t="s">
        <v>120</v>
      </c>
      <c r="B95" s="161" t="s">
        <v>77</v>
      </c>
      <c r="C95" s="194" t="s">
        <v>78</v>
      </c>
      <c r="D95" s="165"/>
      <c r="E95" s="169"/>
      <c r="F95" s="172"/>
      <c r="G95" s="172">
        <f>SUMIF(AE96:AE115,"&lt;&gt;NOR",G96:G115)</f>
        <v>0</v>
      </c>
      <c r="H95" s="172"/>
      <c r="I95" s="172">
        <f>SUM(I96:I115)</f>
        <v>0</v>
      </c>
      <c r="J95" s="172"/>
      <c r="K95" s="172">
        <f>SUM(K96:K115)</f>
        <v>0</v>
      </c>
      <c r="L95" s="172"/>
      <c r="M95" s="172">
        <f>SUM(M96:M115)</f>
        <v>0</v>
      </c>
      <c r="N95" s="166"/>
      <c r="O95" s="166">
        <f>SUM(O96:O115)</f>
        <v>0.97147000000000017</v>
      </c>
      <c r="P95" s="166"/>
      <c r="Q95" s="166">
        <f>SUM(Q96:Q115)</f>
        <v>0</v>
      </c>
      <c r="R95" s="166"/>
      <c r="S95" s="166"/>
      <c r="T95" s="167"/>
      <c r="U95" s="166">
        <f>SUM(U96:U115)</f>
        <v>111.27999999999997</v>
      </c>
      <c r="AE95" t="s">
        <v>121</v>
      </c>
    </row>
    <row r="96" spans="1:60" outlineLevel="1" x14ac:dyDescent="0.2">
      <c r="A96" s="154">
        <v>75</v>
      </c>
      <c r="B96" s="160" t="s">
        <v>261</v>
      </c>
      <c r="C96" s="193" t="s">
        <v>262</v>
      </c>
      <c r="D96" s="162" t="s">
        <v>132</v>
      </c>
      <c r="E96" s="168">
        <v>32</v>
      </c>
      <c r="F96" s="170"/>
      <c r="G96" s="171">
        <f t="shared" ref="G96:G115" si="42">ROUND(E96*F96,2)</f>
        <v>0</v>
      </c>
      <c r="H96" s="170"/>
      <c r="I96" s="171">
        <f t="shared" ref="I96:I115" si="43">ROUND(E96*H96,2)</f>
        <v>0</v>
      </c>
      <c r="J96" s="170"/>
      <c r="K96" s="171">
        <f t="shared" ref="K96:K115" si="44">ROUND(E96*J96,2)</f>
        <v>0</v>
      </c>
      <c r="L96" s="171">
        <v>21</v>
      </c>
      <c r="M96" s="171">
        <f t="shared" ref="M96:M115" si="45">G96*(1+L96/100)</f>
        <v>0</v>
      </c>
      <c r="N96" s="163">
        <v>0</v>
      </c>
      <c r="O96" s="163">
        <f t="shared" ref="O96:O115" si="46">ROUND(E96*N96,5)</f>
        <v>0</v>
      </c>
      <c r="P96" s="163">
        <v>0</v>
      </c>
      <c r="Q96" s="163">
        <f t="shared" ref="Q96:Q115" si="47">ROUND(E96*P96,5)</f>
        <v>0</v>
      </c>
      <c r="R96" s="163"/>
      <c r="S96" s="163"/>
      <c r="T96" s="164">
        <v>1.45</v>
      </c>
      <c r="U96" s="163">
        <f t="shared" ref="U96:U115" si="48">ROUND(E96*T96,2)</f>
        <v>46.4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125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76</v>
      </c>
      <c r="B97" s="160" t="s">
        <v>263</v>
      </c>
      <c r="C97" s="193" t="s">
        <v>264</v>
      </c>
      <c r="D97" s="162" t="s">
        <v>132</v>
      </c>
      <c r="E97" s="168">
        <v>6</v>
      </c>
      <c r="F97" s="170"/>
      <c r="G97" s="171">
        <f t="shared" si="42"/>
        <v>0</v>
      </c>
      <c r="H97" s="170"/>
      <c r="I97" s="171">
        <f t="shared" si="43"/>
        <v>0</v>
      </c>
      <c r="J97" s="170"/>
      <c r="K97" s="171">
        <f t="shared" si="44"/>
        <v>0</v>
      </c>
      <c r="L97" s="171">
        <v>21</v>
      </c>
      <c r="M97" s="171">
        <f t="shared" si="45"/>
        <v>0</v>
      </c>
      <c r="N97" s="163">
        <v>0</v>
      </c>
      <c r="O97" s="163">
        <f t="shared" si="46"/>
        <v>0</v>
      </c>
      <c r="P97" s="163">
        <v>0</v>
      </c>
      <c r="Q97" s="163">
        <f t="shared" si="47"/>
        <v>0</v>
      </c>
      <c r="R97" s="163"/>
      <c r="S97" s="163"/>
      <c r="T97" s="164">
        <v>1.5</v>
      </c>
      <c r="U97" s="163">
        <f t="shared" si="48"/>
        <v>9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125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77</v>
      </c>
      <c r="B98" s="160" t="s">
        <v>265</v>
      </c>
      <c r="C98" s="193" t="s">
        <v>266</v>
      </c>
      <c r="D98" s="162" t="s">
        <v>132</v>
      </c>
      <c r="E98" s="168">
        <v>38</v>
      </c>
      <c r="F98" s="170"/>
      <c r="G98" s="171">
        <f t="shared" si="42"/>
        <v>0</v>
      </c>
      <c r="H98" s="170"/>
      <c r="I98" s="171">
        <f t="shared" si="43"/>
        <v>0</v>
      </c>
      <c r="J98" s="170"/>
      <c r="K98" s="171">
        <f t="shared" si="44"/>
        <v>0</v>
      </c>
      <c r="L98" s="171">
        <v>21</v>
      </c>
      <c r="M98" s="171">
        <f t="shared" si="45"/>
        <v>0</v>
      </c>
      <c r="N98" s="163">
        <v>0</v>
      </c>
      <c r="O98" s="163">
        <f t="shared" si="46"/>
        <v>0</v>
      </c>
      <c r="P98" s="163">
        <v>0</v>
      </c>
      <c r="Q98" s="163">
        <f t="shared" si="47"/>
        <v>0</v>
      </c>
      <c r="R98" s="163"/>
      <c r="S98" s="163"/>
      <c r="T98" s="164">
        <v>0.77500000000000002</v>
      </c>
      <c r="U98" s="163">
        <f t="shared" si="48"/>
        <v>29.45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125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54">
        <v>78</v>
      </c>
      <c r="B99" s="160" t="s">
        <v>267</v>
      </c>
      <c r="C99" s="193" t="s">
        <v>268</v>
      </c>
      <c r="D99" s="162" t="s">
        <v>132</v>
      </c>
      <c r="E99" s="168">
        <v>16</v>
      </c>
      <c r="F99" s="170"/>
      <c r="G99" s="171">
        <f t="shared" si="42"/>
        <v>0</v>
      </c>
      <c r="H99" s="170"/>
      <c r="I99" s="171">
        <f t="shared" si="43"/>
        <v>0</v>
      </c>
      <c r="J99" s="170"/>
      <c r="K99" s="171">
        <f t="shared" si="44"/>
        <v>0</v>
      </c>
      <c r="L99" s="171">
        <v>21</v>
      </c>
      <c r="M99" s="171">
        <f t="shared" si="45"/>
        <v>0</v>
      </c>
      <c r="N99" s="163">
        <v>7.5000000000000002E-4</v>
      </c>
      <c r="O99" s="163">
        <f t="shared" si="46"/>
        <v>1.2E-2</v>
      </c>
      <c r="P99" s="163">
        <v>0</v>
      </c>
      <c r="Q99" s="163">
        <f t="shared" si="47"/>
        <v>0</v>
      </c>
      <c r="R99" s="163"/>
      <c r="S99" s="163"/>
      <c r="T99" s="164">
        <v>0</v>
      </c>
      <c r="U99" s="163">
        <f t="shared" si="48"/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269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79</v>
      </c>
      <c r="B100" s="160" t="s">
        <v>270</v>
      </c>
      <c r="C100" s="193" t="s">
        <v>271</v>
      </c>
      <c r="D100" s="162" t="s">
        <v>132</v>
      </c>
      <c r="E100" s="168">
        <v>20</v>
      </c>
      <c r="F100" s="170"/>
      <c r="G100" s="171">
        <f t="shared" si="42"/>
        <v>0</v>
      </c>
      <c r="H100" s="170"/>
      <c r="I100" s="171">
        <f t="shared" si="43"/>
        <v>0</v>
      </c>
      <c r="J100" s="170"/>
      <c r="K100" s="171">
        <f t="shared" si="44"/>
        <v>0</v>
      </c>
      <c r="L100" s="171">
        <v>21</v>
      </c>
      <c r="M100" s="171">
        <f t="shared" si="45"/>
        <v>0</v>
      </c>
      <c r="N100" s="163">
        <v>7.5000000000000002E-4</v>
      </c>
      <c r="O100" s="163">
        <f t="shared" si="46"/>
        <v>1.4999999999999999E-2</v>
      </c>
      <c r="P100" s="163">
        <v>0</v>
      </c>
      <c r="Q100" s="163">
        <f t="shared" si="47"/>
        <v>0</v>
      </c>
      <c r="R100" s="163"/>
      <c r="S100" s="163"/>
      <c r="T100" s="164">
        <v>0</v>
      </c>
      <c r="U100" s="163">
        <f t="shared" si="48"/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269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ht="22.5" outlineLevel="1" x14ac:dyDescent="0.2">
      <c r="A101" s="154">
        <v>80</v>
      </c>
      <c r="B101" s="160" t="s">
        <v>272</v>
      </c>
      <c r="C101" s="193" t="s">
        <v>273</v>
      </c>
      <c r="D101" s="162" t="s">
        <v>132</v>
      </c>
      <c r="E101" s="168">
        <v>2</v>
      </c>
      <c r="F101" s="170"/>
      <c r="G101" s="171">
        <f t="shared" si="42"/>
        <v>0</v>
      </c>
      <c r="H101" s="170"/>
      <c r="I101" s="171">
        <f t="shared" si="43"/>
        <v>0</v>
      </c>
      <c r="J101" s="170"/>
      <c r="K101" s="171">
        <f t="shared" si="44"/>
        <v>0</v>
      </c>
      <c r="L101" s="171">
        <v>21</v>
      </c>
      <c r="M101" s="171">
        <f t="shared" si="45"/>
        <v>0</v>
      </c>
      <c r="N101" s="163">
        <v>0</v>
      </c>
      <c r="O101" s="163">
        <f t="shared" si="46"/>
        <v>0</v>
      </c>
      <c r="P101" s="163">
        <v>0</v>
      </c>
      <c r="Q101" s="163">
        <f t="shared" si="47"/>
        <v>0</v>
      </c>
      <c r="R101" s="163"/>
      <c r="S101" s="163"/>
      <c r="T101" s="164">
        <v>0</v>
      </c>
      <c r="U101" s="163">
        <f t="shared" si="48"/>
        <v>0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269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81</v>
      </c>
      <c r="B102" s="160" t="s">
        <v>274</v>
      </c>
      <c r="C102" s="193" t="s">
        <v>275</v>
      </c>
      <c r="D102" s="162" t="s">
        <v>132</v>
      </c>
      <c r="E102" s="168">
        <v>2</v>
      </c>
      <c r="F102" s="170"/>
      <c r="G102" s="171">
        <f t="shared" si="42"/>
        <v>0</v>
      </c>
      <c r="H102" s="170"/>
      <c r="I102" s="171">
        <f t="shared" si="43"/>
        <v>0</v>
      </c>
      <c r="J102" s="170"/>
      <c r="K102" s="171">
        <f t="shared" si="44"/>
        <v>0</v>
      </c>
      <c r="L102" s="171">
        <v>21</v>
      </c>
      <c r="M102" s="171">
        <f t="shared" si="45"/>
        <v>0</v>
      </c>
      <c r="N102" s="163">
        <v>4.4000000000000002E-4</v>
      </c>
      <c r="O102" s="163">
        <f t="shared" si="46"/>
        <v>8.8000000000000003E-4</v>
      </c>
      <c r="P102" s="163">
        <v>0</v>
      </c>
      <c r="Q102" s="163">
        <f t="shared" si="47"/>
        <v>0</v>
      </c>
      <c r="R102" s="163"/>
      <c r="S102" s="163"/>
      <c r="T102" s="164">
        <v>0</v>
      </c>
      <c r="U102" s="163">
        <f t="shared" si="48"/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269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82</v>
      </c>
      <c r="B103" s="160" t="s">
        <v>276</v>
      </c>
      <c r="C103" s="193" t="s">
        <v>277</v>
      </c>
      <c r="D103" s="162" t="s">
        <v>132</v>
      </c>
      <c r="E103" s="168">
        <v>36</v>
      </c>
      <c r="F103" s="170"/>
      <c r="G103" s="171">
        <f t="shared" si="42"/>
        <v>0</v>
      </c>
      <c r="H103" s="170"/>
      <c r="I103" s="171">
        <f t="shared" si="43"/>
        <v>0</v>
      </c>
      <c r="J103" s="170"/>
      <c r="K103" s="171">
        <f t="shared" si="44"/>
        <v>0</v>
      </c>
      <c r="L103" s="171">
        <v>21</v>
      </c>
      <c r="M103" s="171">
        <f t="shared" si="45"/>
        <v>0</v>
      </c>
      <c r="N103" s="163">
        <v>4.4999999999999999E-4</v>
      </c>
      <c r="O103" s="163">
        <f t="shared" si="46"/>
        <v>1.6199999999999999E-2</v>
      </c>
      <c r="P103" s="163">
        <v>0</v>
      </c>
      <c r="Q103" s="163">
        <f t="shared" si="47"/>
        <v>0</v>
      </c>
      <c r="R103" s="163"/>
      <c r="S103" s="163"/>
      <c r="T103" s="164">
        <v>0</v>
      </c>
      <c r="U103" s="163">
        <f t="shared" si="48"/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269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83</v>
      </c>
      <c r="B104" s="160" t="s">
        <v>278</v>
      </c>
      <c r="C104" s="193" t="s">
        <v>279</v>
      </c>
      <c r="D104" s="162" t="s">
        <v>132</v>
      </c>
      <c r="E104" s="168">
        <v>3</v>
      </c>
      <c r="F104" s="170"/>
      <c r="G104" s="171">
        <f t="shared" si="42"/>
        <v>0</v>
      </c>
      <c r="H104" s="170"/>
      <c r="I104" s="171">
        <f t="shared" si="43"/>
        <v>0</v>
      </c>
      <c r="J104" s="170"/>
      <c r="K104" s="171">
        <f t="shared" si="44"/>
        <v>0</v>
      </c>
      <c r="L104" s="171">
        <v>21</v>
      </c>
      <c r="M104" s="171">
        <f t="shared" si="45"/>
        <v>0</v>
      </c>
      <c r="N104" s="163">
        <v>0</v>
      </c>
      <c r="O104" s="163">
        <f t="shared" si="46"/>
        <v>0</v>
      </c>
      <c r="P104" s="163">
        <v>0</v>
      </c>
      <c r="Q104" s="163">
        <f t="shared" si="47"/>
        <v>0</v>
      </c>
      <c r="R104" s="163"/>
      <c r="S104" s="163"/>
      <c r="T104" s="164">
        <v>0.55500000000000005</v>
      </c>
      <c r="U104" s="163">
        <f t="shared" si="48"/>
        <v>1.67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125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54">
        <v>84</v>
      </c>
      <c r="B105" s="160" t="s">
        <v>280</v>
      </c>
      <c r="C105" s="193" t="s">
        <v>281</v>
      </c>
      <c r="D105" s="162" t="s">
        <v>132</v>
      </c>
      <c r="E105" s="168">
        <v>20</v>
      </c>
      <c r="F105" s="170"/>
      <c r="G105" s="171">
        <f t="shared" si="42"/>
        <v>0</v>
      </c>
      <c r="H105" s="170"/>
      <c r="I105" s="171">
        <f t="shared" si="43"/>
        <v>0</v>
      </c>
      <c r="J105" s="170"/>
      <c r="K105" s="171">
        <f t="shared" si="44"/>
        <v>0</v>
      </c>
      <c r="L105" s="171">
        <v>21</v>
      </c>
      <c r="M105" s="171">
        <f t="shared" si="45"/>
        <v>0</v>
      </c>
      <c r="N105" s="163">
        <v>1.7000000000000001E-2</v>
      </c>
      <c r="O105" s="163">
        <f t="shared" si="46"/>
        <v>0.34</v>
      </c>
      <c r="P105" s="163">
        <v>0</v>
      </c>
      <c r="Q105" s="163">
        <f t="shared" si="47"/>
        <v>0</v>
      </c>
      <c r="R105" s="163"/>
      <c r="S105" s="163"/>
      <c r="T105" s="164">
        <v>0</v>
      </c>
      <c r="U105" s="163">
        <f t="shared" si="48"/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269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85</v>
      </c>
      <c r="B106" s="160" t="s">
        <v>282</v>
      </c>
      <c r="C106" s="193" t="s">
        <v>283</v>
      </c>
      <c r="D106" s="162" t="s">
        <v>132</v>
      </c>
      <c r="E106" s="168">
        <v>10</v>
      </c>
      <c r="F106" s="170"/>
      <c r="G106" s="171">
        <f t="shared" si="42"/>
        <v>0</v>
      </c>
      <c r="H106" s="170"/>
      <c r="I106" s="171">
        <f t="shared" si="43"/>
        <v>0</v>
      </c>
      <c r="J106" s="170"/>
      <c r="K106" s="171">
        <f t="shared" si="44"/>
        <v>0</v>
      </c>
      <c r="L106" s="171">
        <v>21</v>
      </c>
      <c r="M106" s="171">
        <f t="shared" si="45"/>
        <v>0</v>
      </c>
      <c r="N106" s="163">
        <v>1.9E-2</v>
      </c>
      <c r="O106" s="163">
        <f t="shared" si="46"/>
        <v>0.19</v>
      </c>
      <c r="P106" s="163">
        <v>0</v>
      </c>
      <c r="Q106" s="163">
        <f t="shared" si="47"/>
        <v>0</v>
      </c>
      <c r="R106" s="163"/>
      <c r="S106" s="163"/>
      <c r="T106" s="164">
        <v>0</v>
      </c>
      <c r="U106" s="163">
        <f t="shared" si="48"/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269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>
        <v>86</v>
      </c>
      <c r="B107" s="160" t="s">
        <v>284</v>
      </c>
      <c r="C107" s="193" t="s">
        <v>285</v>
      </c>
      <c r="D107" s="162" t="s">
        <v>132</v>
      </c>
      <c r="E107" s="168">
        <v>6</v>
      </c>
      <c r="F107" s="170"/>
      <c r="G107" s="171">
        <f t="shared" si="42"/>
        <v>0</v>
      </c>
      <c r="H107" s="170"/>
      <c r="I107" s="171">
        <f t="shared" si="43"/>
        <v>0</v>
      </c>
      <c r="J107" s="170"/>
      <c r="K107" s="171">
        <f t="shared" si="44"/>
        <v>0</v>
      </c>
      <c r="L107" s="171">
        <v>21</v>
      </c>
      <c r="M107" s="171">
        <f t="shared" si="45"/>
        <v>0</v>
      </c>
      <c r="N107" s="163">
        <v>2.1000000000000001E-2</v>
      </c>
      <c r="O107" s="163">
        <f t="shared" si="46"/>
        <v>0.126</v>
      </c>
      <c r="P107" s="163">
        <v>0</v>
      </c>
      <c r="Q107" s="163">
        <f t="shared" si="47"/>
        <v>0</v>
      </c>
      <c r="R107" s="163"/>
      <c r="S107" s="163"/>
      <c r="T107" s="164">
        <v>0</v>
      </c>
      <c r="U107" s="163">
        <f t="shared" si="48"/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269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22.5" outlineLevel="1" x14ac:dyDescent="0.2">
      <c r="A108" s="154">
        <v>87</v>
      </c>
      <c r="B108" s="160" t="s">
        <v>286</v>
      </c>
      <c r="C108" s="193" t="s">
        <v>287</v>
      </c>
      <c r="D108" s="162" t="s">
        <v>132</v>
      </c>
      <c r="E108" s="168">
        <v>2</v>
      </c>
      <c r="F108" s="170"/>
      <c r="G108" s="171">
        <f t="shared" si="42"/>
        <v>0</v>
      </c>
      <c r="H108" s="170"/>
      <c r="I108" s="171">
        <f t="shared" si="43"/>
        <v>0</v>
      </c>
      <c r="J108" s="170"/>
      <c r="K108" s="171">
        <f t="shared" si="44"/>
        <v>0</v>
      </c>
      <c r="L108" s="171">
        <v>21</v>
      </c>
      <c r="M108" s="171">
        <f t="shared" si="45"/>
        <v>0</v>
      </c>
      <c r="N108" s="163">
        <v>3.3000000000000002E-2</v>
      </c>
      <c r="O108" s="163">
        <f t="shared" si="46"/>
        <v>6.6000000000000003E-2</v>
      </c>
      <c r="P108" s="163">
        <v>0</v>
      </c>
      <c r="Q108" s="163">
        <f t="shared" si="47"/>
        <v>0</v>
      </c>
      <c r="R108" s="163"/>
      <c r="S108" s="163"/>
      <c r="T108" s="164">
        <v>0</v>
      </c>
      <c r="U108" s="163">
        <f t="shared" si="48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269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88</v>
      </c>
      <c r="B109" s="160" t="s">
        <v>288</v>
      </c>
      <c r="C109" s="193" t="s">
        <v>289</v>
      </c>
      <c r="D109" s="162" t="s">
        <v>290</v>
      </c>
      <c r="E109" s="168">
        <v>4</v>
      </c>
      <c r="F109" s="170"/>
      <c r="G109" s="171">
        <f t="shared" si="42"/>
        <v>0</v>
      </c>
      <c r="H109" s="170"/>
      <c r="I109" s="171">
        <f t="shared" si="43"/>
        <v>0</v>
      </c>
      <c r="J109" s="170"/>
      <c r="K109" s="171">
        <f t="shared" si="44"/>
        <v>0</v>
      </c>
      <c r="L109" s="171">
        <v>21</v>
      </c>
      <c r="M109" s="171">
        <f t="shared" si="45"/>
        <v>0</v>
      </c>
      <c r="N109" s="163">
        <v>1.2999999999999999E-3</v>
      </c>
      <c r="O109" s="163">
        <f t="shared" si="46"/>
        <v>5.1999999999999998E-3</v>
      </c>
      <c r="P109" s="163">
        <v>0</v>
      </c>
      <c r="Q109" s="163">
        <f t="shared" si="47"/>
        <v>0</v>
      </c>
      <c r="R109" s="163"/>
      <c r="S109" s="163"/>
      <c r="T109" s="164">
        <v>0.33</v>
      </c>
      <c r="U109" s="163">
        <f t="shared" si="48"/>
        <v>1.32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125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89</v>
      </c>
      <c r="B110" s="160" t="s">
        <v>291</v>
      </c>
      <c r="C110" s="193" t="s">
        <v>292</v>
      </c>
      <c r="D110" s="162" t="s">
        <v>290</v>
      </c>
      <c r="E110" s="168">
        <v>1</v>
      </c>
      <c r="F110" s="170"/>
      <c r="G110" s="171">
        <f t="shared" si="42"/>
        <v>0</v>
      </c>
      <c r="H110" s="170"/>
      <c r="I110" s="171">
        <f t="shared" si="43"/>
        <v>0</v>
      </c>
      <c r="J110" s="170"/>
      <c r="K110" s="171">
        <f t="shared" si="44"/>
        <v>0</v>
      </c>
      <c r="L110" s="171">
        <v>21</v>
      </c>
      <c r="M110" s="171">
        <f t="shared" si="45"/>
        <v>0</v>
      </c>
      <c r="N110" s="163">
        <v>0.184</v>
      </c>
      <c r="O110" s="163">
        <f t="shared" si="46"/>
        <v>0.184</v>
      </c>
      <c r="P110" s="163">
        <v>0</v>
      </c>
      <c r="Q110" s="163">
        <f t="shared" si="47"/>
        <v>0</v>
      </c>
      <c r="R110" s="163"/>
      <c r="S110" s="163"/>
      <c r="T110" s="164">
        <v>0</v>
      </c>
      <c r="U110" s="163">
        <f t="shared" si="48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269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54">
        <v>90</v>
      </c>
      <c r="B111" s="160" t="s">
        <v>293</v>
      </c>
      <c r="C111" s="193" t="s">
        <v>294</v>
      </c>
      <c r="D111" s="162" t="s">
        <v>132</v>
      </c>
      <c r="E111" s="168">
        <v>1</v>
      </c>
      <c r="F111" s="170"/>
      <c r="G111" s="171">
        <f t="shared" si="42"/>
        <v>0</v>
      </c>
      <c r="H111" s="170"/>
      <c r="I111" s="171">
        <f t="shared" si="43"/>
        <v>0</v>
      </c>
      <c r="J111" s="170"/>
      <c r="K111" s="171">
        <f t="shared" si="44"/>
        <v>0</v>
      </c>
      <c r="L111" s="171">
        <v>21</v>
      </c>
      <c r="M111" s="171">
        <f t="shared" si="45"/>
        <v>0</v>
      </c>
      <c r="N111" s="163">
        <v>1.9000000000000001E-4</v>
      </c>
      <c r="O111" s="163">
        <f t="shared" si="46"/>
        <v>1.9000000000000001E-4</v>
      </c>
      <c r="P111" s="163">
        <v>0</v>
      </c>
      <c r="Q111" s="163">
        <f t="shared" si="47"/>
        <v>0</v>
      </c>
      <c r="R111" s="163"/>
      <c r="S111" s="163"/>
      <c r="T111" s="164">
        <v>2.3220000000000001</v>
      </c>
      <c r="U111" s="163">
        <f t="shared" si="48"/>
        <v>2.3199999999999998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125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54">
        <v>91</v>
      </c>
      <c r="B112" s="160" t="s">
        <v>295</v>
      </c>
      <c r="C112" s="193" t="s">
        <v>296</v>
      </c>
      <c r="D112" s="162" t="s">
        <v>132</v>
      </c>
      <c r="E112" s="168">
        <v>1</v>
      </c>
      <c r="F112" s="170"/>
      <c r="G112" s="171">
        <f t="shared" si="42"/>
        <v>0</v>
      </c>
      <c r="H112" s="170"/>
      <c r="I112" s="171">
        <f t="shared" si="43"/>
        <v>0</v>
      </c>
      <c r="J112" s="170"/>
      <c r="K112" s="171">
        <f t="shared" si="44"/>
        <v>0</v>
      </c>
      <c r="L112" s="171">
        <v>21</v>
      </c>
      <c r="M112" s="171">
        <f t="shared" si="45"/>
        <v>0</v>
      </c>
      <c r="N112" s="163">
        <v>8.0000000000000002E-3</v>
      </c>
      <c r="O112" s="163">
        <f t="shared" si="46"/>
        <v>8.0000000000000002E-3</v>
      </c>
      <c r="P112" s="163">
        <v>0</v>
      </c>
      <c r="Q112" s="163">
        <f t="shared" si="47"/>
        <v>0</v>
      </c>
      <c r="R112" s="163"/>
      <c r="S112" s="163"/>
      <c r="T112" s="164">
        <v>0</v>
      </c>
      <c r="U112" s="163">
        <f t="shared" si="48"/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269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54">
        <v>92</v>
      </c>
      <c r="B113" s="160" t="s">
        <v>295</v>
      </c>
      <c r="C113" s="193" t="s">
        <v>297</v>
      </c>
      <c r="D113" s="162" t="s">
        <v>132</v>
      </c>
      <c r="E113" s="168">
        <v>1</v>
      </c>
      <c r="F113" s="170"/>
      <c r="G113" s="171">
        <f t="shared" si="42"/>
        <v>0</v>
      </c>
      <c r="H113" s="170"/>
      <c r="I113" s="171">
        <f t="shared" si="43"/>
        <v>0</v>
      </c>
      <c r="J113" s="170"/>
      <c r="K113" s="171">
        <f t="shared" si="44"/>
        <v>0</v>
      </c>
      <c r="L113" s="171">
        <v>21</v>
      </c>
      <c r="M113" s="171">
        <f t="shared" si="45"/>
        <v>0</v>
      </c>
      <c r="N113" s="163">
        <v>8.0000000000000002E-3</v>
      </c>
      <c r="O113" s="163">
        <f t="shared" si="46"/>
        <v>8.0000000000000002E-3</v>
      </c>
      <c r="P113" s="163">
        <v>0</v>
      </c>
      <c r="Q113" s="163">
        <f t="shared" si="47"/>
        <v>0</v>
      </c>
      <c r="R113" s="163"/>
      <c r="S113" s="163"/>
      <c r="T113" s="164">
        <v>0</v>
      </c>
      <c r="U113" s="163">
        <f t="shared" si="48"/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269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54">
        <v>93</v>
      </c>
      <c r="B114" s="160" t="s">
        <v>298</v>
      </c>
      <c r="C114" s="193" t="s">
        <v>299</v>
      </c>
      <c r="D114" s="162" t="s">
        <v>132</v>
      </c>
      <c r="E114" s="168">
        <v>2</v>
      </c>
      <c r="F114" s="170"/>
      <c r="G114" s="171">
        <f t="shared" si="42"/>
        <v>0</v>
      </c>
      <c r="H114" s="170"/>
      <c r="I114" s="171">
        <f t="shared" si="43"/>
        <v>0</v>
      </c>
      <c r="J114" s="170"/>
      <c r="K114" s="171">
        <f t="shared" si="44"/>
        <v>0</v>
      </c>
      <c r="L114" s="171">
        <v>21</v>
      </c>
      <c r="M114" s="171">
        <f t="shared" si="45"/>
        <v>0</v>
      </c>
      <c r="N114" s="163">
        <v>0</v>
      </c>
      <c r="O114" s="163">
        <f t="shared" si="46"/>
        <v>0</v>
      </c>
      <c r="P114" s="163">
        <v>0</v>
      </c>
      <c r="Q114" s="163">
        <f t="shared" si="47"/>
        <v>0</v>
      </c>
      <c r="R114" s="163"/>
      <c r="S114" s="163"/>
      <c r="T114" s="164">
        <v>9.3870000000000005</v>
      </c>
      <c r="U114" s="163">
        <f t="shared" si="48"/>
        <v>18.77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125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94</v>
      </c>
      <c r="B115" s="160" t="s">
        <v>300</v>
      </c>
      <c r="C115" s="193" t="s">
        <v>301</v>
      </c>
      <c r="D115" s="162" t="s">
        <v>235</v>
      </c>
      <c r="E115" s="168">
        <v>0.97099999999999997</v>
      </c>
      <c r="F115" s="170"/>
      <c r="G115" s="171">
        <f t="shared" si="42"/>
        <v>0</v>
      </c>
      <c r="H115" s="170"/>
      <c r="I115" s="171">
        <f t="shared" si="43"/>
        <v>0</v>
      </c>
      <c r="J115" s="170"/>
      <c r="K115" s="171">
        <f t="shared" si="44"/>
        <v>0</v>
      </c>
      <c r="L115" s="171">
        <v>21</v>
      </c>
      <c r="M115" s="171">
        <f t="shared" si="45"/>
        <v>0</v>
      </c>
      <c r="N115" s="163">
        <v>0</v>
      </c>
      <c r="O115" s="163">
        <f t="shared" si="46"/>
        <v>0</v>
      </c>
      <c r="P115" s="163">
        <v>0</v>
      </c>
      <c r="Q115" s="163">
        <f t="shared" si="47"/>
        <v>0</v>
      </c>
      <c r="R115" s="163"/>
      <c r="S115" s="163"/>
      <c r="T115" s="164">
        <v>2.4209999999999998</v>
      </c>
      <c r="U115" s="163">
        <f t="shared" si="48"/>
        <v>2.35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125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x14ac:dyDescent="0.2">
      <c r="A116" s="155" t="s">
        <v>120</v>
      </c>
      <c r="B116" s="161" t="s">
        <v>79</v>
      </c>
      <c r="C116" s="194" t="s">
        <v>80</v>
      </c>
      <c r="D116" s="165"/>
      <c r="E116" s="169"/>
      <c r="F116" s="172"/>
      <c r="G116" s="172">
        <f>SUMIF(AE117:AE129,"&lt;&gt;NOR",G117:G129)</f>
        <v>0</v>
      </c>
      <c r="H116" s="172"/>
      <c r="I116" s="172">
        <f>SUM(I117:I129)</f>
        <v>0</v>
      </c>
      <c r="J116" s="172"/>
      <c r="K116" s="172">
        <f>SUM(K117:K129)</f>
        <v>0</v>
      </c>
      <c r="L116" s="172"/>
      <c r="M116" s="172">
        <f>SUM(M117:M129)</f>
        <v>0</v>
      </c>
      <c r="N116" s="166"/>
      <c r="O116" s="166">
        <f>SUM(O117:O129)</f>
        <v>3.2054400000000003</v>
      </c>
      <c r="P116" s="166"/>
      <c r="Q116" s="166">
        <f>SUM(Q117:Q129)</f>
        <v>0</v>
      </c>
      <c r="R116" s="166"/>
      <c r="S116" s="166"/>
      <c r="T116" s="167"/>
      <c r="U116" s="166">
        <f>SUM(U117:U129)</f>
        <v>164.22</v>
      </c>
      <c r="AE116" t="s">
        <v>121</v>
      </c>
    </row>
    <row r="117" spans="1:60" ht="22.5" outlineLevel="1" x14ac:dyDescent="0.2">
      <c r="A117" s="154">
        <v>95</v>
      </c>
      <c r="B117" s="160" t="s">
        <v>302</v>
      </c>
      <c r="C117" s="193" t="s">
        <v>303</v>
      </c>
      <c r="D117" s="162" t="s">
        <v>124</v>
      </c>
      <c r="E117" s="168">
        <v>114.91</v>
      </c>
      <c r="F117" s="170"/>
      <c r="G117" s="171">
        <f t="shared" ref="G117:G129" si="49">ROUND(E117*F117,2)</f>
        <v>0</v>
      </c>
      <c r="H117" s="170"/>
      <c r="I117" s="171">
        <f t="shared" ref="I117:I129" si="50">ROUND(E117*H117,2)</f>
        <v>0</v>
      </c>
      <c r="J117" s="170"/>
      <c r="K117" s="171">
        <f t="shared" ref="K117:K129" si="51">ROUND(E117*J117,2)</f>
        <v>0</v>
      </c>
      <c r="L117" s="171">
        <v>21</v>
      </c>
      <c r="M117" s="171">
        <f t="shared" ref="M117:M129" si="52">G117*(1+L117/100)</f>
        <v>0</v>
      </c>
      <c r="N117" s="163">
        <v>0</v>
      </c>
      <c r="O117" s="163">
        <f t="shared" ref="O117:O129" si="53">ROUND(E117*N117,5)</f>
        <v>0</v>
      </c>
      <c r="P117" s="163">
        <v>0</v>
      </c>
      <c r="Q117" s="163">
        <f t="shared" ref="Q117:Q129" si="54">ROUND(E117*P117,5)</f>
        <v>0</v>
      </c>
      <c r="R117" s="163"/>
      <c r="S117" s="163"/>
      <c r="T117" s="164">
        <v>1.6E-2</v>
      </c>
      <c r="U117" s="163">
        <f t="shared" ref="U117:U129" si="55">ROUND(E117*T117,2)</f>
        <v>1.84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125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96</v>
      </c>
      <c r="B118" s="160" t="s">
        <v>304</v>
      </c>
      <c r="C118" s="193" t="s">
        <v>305</v>
      </c>
      <c r="D118" s="162" t="s">
        <v>124</v>
      </c>
      <c r="E118" s="168">
        <v>114.91</v>
      </c>
      <c r="F118" s="170"/>
      <c r="G118" s="171">
        <f t="shared" si="49"/>
        <v>0</v>
      </c>
      <c r="H118" s="170"/>
      <c r="I118" s="171">
        <f t="shared" si="50"/>
        <v>0</v>
      </c>
      <c r="J118" s="170"/>
      <c r="K118" s="171">
        <f t="shared" si="51"/>
        <v>0</v>
      </c>
      <c r="L118" s="171">
        <v>21</v>
      </c>
      <c r="M118" s="171">
        <f t="shared" si="52"/>
        <v>0</v>
      </c>
      <c r="N118" s="163">
        <v>2.1000000000000001E-4</v>
      </c>
      <c r="O118" s="163">
        <f t="shared" si="53"/>
        <v>2.4129999999999999E-2</v>
      </c>
      <c r="P118" s="163">
        <v>0</v>
      </c>
      <c r="Q118" s="163">
        <f t="shared" si="54"/>
        <v>0</v>
      </c>
      <c r="R118" s="163"/>
      <c r="S118" s="163"/>
      <c r="T118" s="164">
        <v>0.05</v>
      </c>
      <c r="U118" s="163">
        <f t="shared" si="55"/>
        <v>5.75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125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97</v>
      </c>
      <c r="B119" s="160" t="s">
        <v>306</v>
      </c>
      <c r="C119" s="193" t="s">
        <v>307</v>
      </c>
      <c r="D119" s="162" t="s">
        <v>124</v>
      </c>
      <c r="E119" s="168">
        <v>114.91</v>
      </c>
      <c r="F119" s="170"/>
      <c r="G119" s="171">
        <f t="shared" si="49"/>
        <v>0</v>
      </c>
      <c r="H119" s="170"/>
      <c r="I119" s="171">
        <f t="shared" si="50"/>
        <v>0</v>
      </c>
      <c r="J119" s="170"/>
      <c r="K119" s="171">
        <f t="shared" si="51"/>
        <v>0</v>
      </c>
      <c r="L119" s="171">
        <v>21</v>
      </c>
      <c r="M119" s="171">
        <f t="shared" si="52"/>
        <v>0</v>
      </c>
      <c r="N119" s="163">
        <v>5.0400000000000002E-3</v>
      </c>
      <c r="O119" s="163">
        <f t="shared" si="53"/>
        <v>0.57915000000000005</v>
      </c>
      <c r="P119" s="163">
        <v>0</v>
      </c>
      <c r="Q119" s="163">
        <f t="shared" si="54"/>
        <v>0</v>
      </c>
      <c r="R119" s="163"/>
      <c r="S119" s="163"/>
      <c r="T119" s="164">
        <v>0.97799999999999998</v>
      </c>
      <c r="U119" s="163">
        <f t="shared" si="55"/>
        <v>112.38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125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98</v>
      </c>
      <c r="B120" s="160" t="s">
        <v>308</v>
      </c>
      <c r="C120" s="193" t="s">
        <v>309</v>
      </c>
      <c r="D120" s="162" t="s">
        <v>124</v>
      </c>
      <c r="E120" s="168">
        <v>95.46</v>
      </c>
      <c r="F120" s="170"/>
      <c r="G120" s="171">
        <f t="shared" si="49"/>
        <v>0</v>
      </c>
      <c r="H120" s="170"/>
      <c r="I120" s="171">
        <f t="shared" si="50"/>
        <v>0</v>
      </c>
      <c r="J120" s="170"/>
      <c r="K120" s="171">
        <f t="shared" si="51"/>
        <v>0</v>
      </c>
      <c r="L120" s="171">
        <v>21</v>
      </c>
      <c r="M120" s="171">
        <f t="shared" si="52"/>
        <v>0</v>
      </c>
      <c r="N120" s="163">
        <v>0</v>
      </c>
      <c r="O120" s="163">
        <f t="shared" si="53"/>
        <v>0</v>
      </c>
      <c r="P120" s="163">
        <v>0</v>
      </c>
      <c r="Q120" s="163">
        <f t="shared" si="54"/>
        <v>0</v>
      </c>
      <c r="R120" s="163"/>
      <c r="S120" s="163"/>
      <c r="T120" s="164">
        <v>0.03</v>
      </c>
      <c r="U120" s="163">
        <f t="shared" si="55"/>
        <v>2.86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125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54">
        <v>99</v>
      </c>
      <c r="B121" s="160" t="s">
        <v>310</v>
      </c>
      <c r="C121" s="193" t="s">
        <v>311</v>
      </c>
      <c r="D121" s="162" t="s">
        <v>124</v>
      </c>
      <c r="E121" s="168">
        <v>114.91</v>
      </c>
      <c r="F121" s="170"/>
      <c r="G121" s="171">
        <f t="shared" si="49"/>
        <v>0</v>
      </c>
      <c r="H121" s="170"/>
      <c r="I121" s="171">
        <f t="shared" si="50"/>
        <v>0</v>
      </c>
      <c r="J121" s="170"/>
      <c r="K121" s="171">
        <f t="shared" si="51"/>
        <v>0</v>
      </c>
      <c r="L121" s="171">
        <v>21</v>
      </c>
      <c r="M121" s="171">
        <f t="shared" si="52"/>
        <v>0</v>
      </c>
      <c r="N121" s="163">
        <v>1.1999999999999999E-3</v>
      </c>
      <c r="O121" s="163">
        <f t="shared" si="53"/>
        <v>0.13789000000000001</v>
      </c>
      <c r="P121" s="163">
        <v>0</v>
      </c>
      <c r="Q121" s="163">
        <f t="shared" si="54"/>
        <v>0</v>
      </c>
      <c r="R121" s="163"/>
      <c r="S121" s="163"/>
      <c r="T121" s="164">
        <v>0</v>
      </c>
      <c r="U121" s="163">
        <f t="shared" si="55"/>
        <v>0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125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>
        <v>100</v>
      </c>
      <c r="B122" s="160" t="s">
        <v>312</v>
      </c>
      <c r="C122" s="193" t="s">
        <v>313</v>
      </c>
      <c r="D122" s="162" t="s">
        <v>124</v>
      </c>
      <c r="E122" s="168">
        <v>128.43600000000001</v>
      </c>
      <c r="F122" s="170"/>
      <c r="G122" s="171">
        <f t="shared" si="49"/>
        <v>0</v>
      </c>
      <c r="H122" s="170"/>
      <c r="I122" s="171">
        <f t="shared" si="50"/>
        <v>0</v>
      </c>
      <c r="J122" s="170"/>
      <c r="K122" s="171">
        <f t="shared" si="51"/>
        <v>0</v>
      </c>
      <c r="L122" s="171">
        <v>21</v>
      </c>
      <c r="M122" s="171">
        <f t="shared" si="52"/>
        <v>0</v>
      </c>
      <c r="N122" s="163">
        <v>1.7999999999999999E-2</v>
      </c>
      <c r="O122" s="163">
        <f t="shared" si="53"/>
        <v>2.3118500000000002</v>
      </c>
      <c r="P122" s="163">
        <v>0</v>
      </c>
      <c r="Q122" s="163">
        <f t="shared" si="54"/>
        <v>0</v>
      </c>
      <c r="R122" s="163"/>
      <c r="S122" s="163"/>
      <c r="T122" s="164">
        <v>0</v>
      </c>
      <c r="U122" s="163">
        <f t="shared" si="55"/>
        <v>0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269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101</v>
      </c>
      <c r="B123" s="160" t="s">
        <v>314</v>
      </c>
      <c r="C123" s="193" t="s">
        <v>315</v>
      </c>
      <c r="D123" s="162" t="s">
        <v>137</v>
      </c>
      <c r="E123" s="168">
        <v>18.5</v>
      </c>
      <c r="F123" s="170"/>
      <c r="G123" s="171">
        <f t="shared" si="49"/>
        <v>0</v>
      </c>
      <c r="H123" s="170"/>
      <c r="I123" s="171">
        <f t="shared" si="50"/>
        <v>0</v>
      </c>
      <c r="J123" s="170"/>
      <c r="K123" s="171">
        <f t="shared" si="51"/>
        <v>0</v>
      </c>
      <c r="L123" s="171">
        <v>21</v>
      </c>
      <c r="M123" s="171">
        <f t="shared" si="52"/>
        <v>0</v>
      </c>
      <c r="N123" s="163">
        <v>0</v>
      </c>
      <c r="O123" s="163">
        <f t="shared" si="53"/>
        <v>0</v>
      </c>
      <c r="P123" s="163">
        <v>0</v>
      </c>
      <c r="Q123" s="163">
        <f t="shared" si="54"/>
        <v>0</v>
      </c>
      <c r="R123" s="163"/>
      <c r="S123" s="163"/>
      <c r="T123" s="164">
        <v>0.154</v>
      </c>
      <c r="U123" s="163">
        <f t="shared" si="55"/>
        <v>2.85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125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54">
        <v>102</v>
      </c>
      <c r="B124" s="160" t="s">
        <v>316</v>
      </c>
      <c r="C124" s="193" t="s">
        <v>317</v>
      </c>
      <c r="D124" s="162" t="s">
        <v>137</v>
      </c>
      <c r="E124" s="168">
        <v>18.5</v>
      </c>
      <c r="F124" s="170"/>
      <c r="G124" s="171">
        <f t="shared" si="49"/>
        <v>0</v>
      </c>
      <c r="H124" s="170"/>
      <c r="I124" s="171">
        <f t="shared" si="50"/>
        <v>0</v>
      </c>
      <c r="J124" s="170"/>
      <c r="K124" s="171">
        <f t="shared" si="51"/>
        <v>0</v>
      </c>
      <c r="L124" s="171">
        <v>21</v>
      </c>
      <c r="M124" s="171">
        <f t="shared" si="52"/>
        <v>0</v>
      </c>
      <c r="N124" s="163">
        <v>3.2000000000000003E-4</v>
      </c>
      <c r="O124" s="163">
        <f t="shared" si="53"/>
        <v>5.9199999999999999E-3</v>
      </c>
      <c r="P124" s="163">
        <v>0</v>
      </c>
      <c r="Q124" s="163">
        <f t="shared" si="54"/>
        <v>0</v>
      </c>
      <c r="R124" s="163"/>
      <c r="S124" s="163"/>
      <c r="T124" s="164">
        <v>0.23599999999999999</v>
      </c>
      <c r="U124" s="163">
        <f t="shared" si="55"/>
        <v>4.37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125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103</v>
      </c>
      <c r="B125" s="160" t="s">
        <v>318</v>
      </c>
      <c r="C125" s="193" t="s">
        <v>319</v>
      </c>
      <c r="D125" s="162" t="s">
        <v>137</v>
      </c>
      <c r="E125" s="168">
        <v>242.25</v>
      </c>
      <c r="F125" s="170"/>
      <c r="G125" s="171">
        <f t="shared" si="49"/>
        <v>0</v>
      </c>
      <c r="H125" s="170"/>
      <c r="I125" s="171">
        <f t="shared" si="50"/>
        <v>0</v>
      </c>
      <c r="J125" s="170"/>
      <c r="K125" s="171">
        <f t="shared" si="51"/>
        <v>0</v>
      </c>
      <c r="L125" s="171">
        <v>21</v>
      </c>
      <c r="M125" s="171">
        <f t="shared" si="52"/>
        <v>0</v>
      </c>
      <c r="N125" s="163">
        <v>4.0000000000000003E-5</v>
      </c>
      <c r="O125" s="163">
        <f t="shared" si="53"/>
        <v>9.6900000000000007E-3</v>
      </c>
      <c r="P125" s="163">
        <v>0</v>
      </c>
      <c r="Q125" s="163">
        <f t="shared" si="54"/>
        <v>0</v>
      </c>
      <c r="R125" s="163"/>
      <c r="S125" s="163"/>
      <c r="T125" s="164">
        <v>7.0000000000000007E-2</v>
      </c>
      <c r="U125" s="163">
        <f t="shared" si="55"/>
        <v>16.96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125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54">
        <v>104</v>
      </c>
      <c r="B126" s="160" t="s">
        <v>320</v>
      </c>
      <c r="C126" s="193" t="s">
        <v>321</v>
      </c>
      <c r="D126" s="162" t="s">
        <v>137</v>
      </c>
      <c r="E126" s="168">
        <v>9.3000000000000007</v>
      </c>
      <c r="F126" s="170"/>
      <c r="G126" s="171">
        <f t="shared" si="49"/>
        <v>0</v>
      </c>
      <c r="H126" s="170"/>
      <c r="I126" s="171">
        <f t="shared" si="50"/>
        <v>0</v>
      </c>
      <c r="J126" s="170"/>
      <c r="K126" s="171">
        <f t="shared" si="51"/>
        <v>0</v>
      </c>
      <c r="L126" s="171">
        <v>21</v>
      </c>
      <c r="M126" s="171">
        <f t="shared" si="52"/>
        <v>0</v>
      </c>
      <c r="N126" s="163">
        <v>4.4000000000000002E-4</v>
      </c>
      <c r="O126" s="163">
        <f t="shared" si="53"/>
        <v>4.0899999999999999E-3</v>
      </c>
      <c r="P126" s="163">
        <v>0</v>
      </c>
      <c r="Q126" s="163">
        <f t="shared" si="54"/>
        <v>0</v>
      </c>
      <c r="R126" s="163"/>
      <c r="S126" s="163"/>
      <c r="T126" s="164">
        <v>0.15</v>
      </c>
      <c r="U126" s="163">
        <f t="shared" si="55"/>
        <v>1.4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125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54">
        <v>105</v>
      </c>
      <c r="B127" s="160" t="s">
        <v>322</v>
      </c>
      <c r="C127" s="193" t="s">
        <v>323</v>
      </c>
      <c r="D127" s="162" t="s">
        <v>132</v>
      </c>
      <c r="E127" s="168">
        <v>59</v>
      </c>
      <c r="F127" s="170"/>
      <c r="G127" s="171">
        <f t="shared" si="49"/>
        <v>0</v>
      </c>
      <c r="H127" s="170"/>
      <c r="I127" s="171">
        <f t="shared" si="50"/>
        <v>0</v>
      </c>
      <c r="J127" s="170"/>
      <c r="K127" s="171">
        <f t="shared" si="51"/>
        <v>0</v>
      </c>
      <c r="L127" s="171">
        <v>21</v>
      </c>
      <c r="M127" s="171">
        <f t="shared" si="52"/>
        <v>0</v>
      </c>
      <c r="N127" s="163">
        <v>1.58E-3</v>
      </c>
      <c r="O127" s="163">
        <f t="shared" si="53"/>
        <v>9.3219999999999997E-2</v>
      </c>
      <c r="P127" s="163">
        <v>0</v>
      </c>
      <c r="Q127" s="163">
        <f t="shared" si="54"/>
        <v>0</v>
      </c>
      <c r="R127" s="163"/>
      <c r="S127" s="163"/>
      <c r="T127" s="164">
        <v>0.14000000000000001</v>
      </c>
      <c r="U127" s="163">
        <f t="shared" si="55"/>
        <v>8.26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125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54">
        <v>106</v>
      </c>
      <c r="B128" s="160" t="s">
        <v>322</v>
      </c>
      <c r="C128" s="193" t="s">
        <v>324</v>
      </c>
      <c r="D128" s="162" t="s">
        <v>132</v>
      </c>
      <c r="E128" s="168">
        <v>25</v>
      </c>
      <c r="F128" s="170"/>
      <c r="G128" s="171">
        <f t="shared" si="49"/>
        <v>0</v>
      </c>
      <c r="H128" s="170"/>
      <c r="I128" s="171">
        <f t="shared" si="50"/>
        <v>0</v>
      </c>
      <c r="J128" s="170"/>
      <c r="K128" s="171">
        <f t="shared" si="51"/>
        <v>0</v>
      </c>
      <c r="L128" s="171">
        <v>21</v>
      </c>
      <c r="M128" s="171">
        <f t="shared" si="52"/>
        <v>0</v>
      </c>
      <c r="N128" s="163">
        <v>1.58E-3</v>
      </c>
      <c r="O128" s="163">
        <f t="shared" si="53"/>
        <v>3.95E-2</v>
      </c>
      <c r="P128" s="163">
        <v>0</v>
      </c>
      <c r="Q128" s="163">
        <f t="shared" si="54"/>
        <v>0</v>
      </c>
      <c r="R128" s="163"/>
      <c r="S128" s="163"/>
      <c r="T128" s="164">
        <v>0.14000000000000001</v>
      </c>
      <c r="U128" s="163">
        <f t="shared" si="55"/>
        <v>3.5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125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>
        <v>107</v>
      </c>
      <c r="B129" s="160" t="s">
        <v>325</v>
      </c>
      <c r="C129" s="193" t="s">
        <v>326</v>
      </c>
      <c r="D129" s="162" t="s">
        <v>235</v>
      </c>
      <c r="E129" s="168">
        <v>3.2050000000000001</v>
      </c>
      <c r="F129" s="170"/>
      <c r="G129" s="171">
        <f t="shared" si="49"/>
        <v>0</v>
      </c>
      <c r="H129" s="170"/>
      <c r="I129" s="171">
        <f t="shared" si="50"/>
        <v>0</v>
      </c>
      <c r="J129" s="170"/>
      <c r="K129" s="171">
        <f t="shared" si="51"/>
        <v>0</v>
      </c>
      <c r="L129" s="171">
        <v>21</v>
      </c>
      <c r="M129" s="171">
        <f t="shared" si="52"/>
        <v>0</v>
      </c>
      <c r="N129" s="163">
        <v>0</v>
      </c>
      <c r="O129" s="163">
        <f t="shared" si="53"/>
        <v>0</v>
      </c>
      <c r="P129" s="163">
        <v>0</v>
      </c>
      <c r="Q129" s="163">
        <f t="shared" si="54"/>
        <v>0</v>
      </c>
      <c r="R129" s="163"/>
      <c r="S129" s="163"/>
      <c r="T129" s="164">
        <v>1.2649999999999999</v>
      </c>
      <c r="U129" s="163">
        <f t="shared" si="55"/>
        <v>4.05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125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x14ac:dyDescent="0.2">
      <c r="A130" s="155" t="s">
        <v>120</v>
      </c>
      <c r="B130" s="161" t="s">
        <v>81</v>
      </c>
      <c r="C130" s="194" t="s">
        <v>82</v>
      </c>
      <c r="D130" s="165"/>
      <c r="E130" s="169"/>
      <c r="F130" s="172"/>
      <c r="G130" s="172">
        <f>SUMIF(AE131:AE145,"&lt;&gt;NOR",G131:G145)</f>
        <v>0</v>
      </c>
      <c r="H130" s="172"/>
      <c r="I130" s="172">
        <f>SUM(I131:I145)</f>
        <v>0</v>
      </c>
      <c r="J130" s="172"/>
      <c r="K130" s="172">
        <f>SUM(K131:K145)</f>
        <v>0</v>
      </c>
      <c r="L130" s="172"/>
      <c r="M130" s="172">
        <f>SUM(M131:M145)</f>
        <v>0</v>
      </c>
      <c r="N130" s="166"/>
      <c r="O130" s="166">
        <f>SUM(O131:O145)</f>
        <v>7.2399000000000004</v>
      </c>
      <c r="P130" s="166"/>
      <c r="Q130" s="166">
        <f>SUM(Q131:Q145)</f>
        <v>0</v>
      </c>
      <c r="R130" s="166"/>
      <c r="S130" s="166"/>
      <c r="T130" s="167"/>
      <c r="U130" s="166">
        <f>SUM(U131:U145)</f>
        <v>745.7399999999999</v>
      </c>
      <c r="AE130" t="s">
        <v>121</v>
      </c>
    </row>
    <row r="131" spans="1:60" outlineLevel="1" x14ac:dyDescent="0.2">
      <c r="A131" s="154">
        <v>108</v>
      </c>
      <c r="B131" s="160" t="s">
        <v>327</v>
      </c>
      <c r="C131" s="193" t="s">
        <v>328</v>
      </c>
      <c r="D131" s="162" t="s">
        <v>124</v>
      </c>
      <c r="E131" s="168">
        <v>455.971</v>
      </c>
      <c r="F131" s="170"/>
      <c r="G131" s="171">
        <f t="shared" ref="G131:G145" si="56">ROUND(E131*F131,2)</f>
        <v>0</v>
      </c>
      <c r="H131" s="170"/>
      <c r="I131" s="171">
        <f t="shared" ref="I131:I145" si="57">ROUND(E131*H131,2)</f>
        <v>0</v>
      </c>
      <c r="J131" s="170"/>
      <c r="K131" s="171">
        <f t="shared" ref="K131:K145" si="58">ROUND(E131*J131,2)</f>
        <v>0</v>
      </c>
      <c r="L131" s="171">
        <v>21</v>
      </c>
      <c r="M131" s="171">
        <f t="shared" ref="M131:M145" si="59">G131*(1+L131/100)</f>
        <v>0</v>
      </c>
      <c r="N131" s="163">
        <v>2.1000000000000001E-4</v>
      </c>
      <c r="O131" s="163">
        <f t="shared" ref="O131:O145" si="60">ROUND(E131*N131,5)</f>
        <v>9.5750000000000002E-2</v>
      </c>
      <c r="P131" s="163">
        <v>0</v>
      </c>
      <c r="Q131" s="163">
        <f t="shared" ref="Q131:Q145" si="61">ROUND(E131*P131,5)</f>
        <v>0</v>
      </c>
      <c r="R131" s="163"/>
      <c r="S131" s="163"/>
      <c r="T131" s="164">
        <v>0.05</v>
      </c>
      <c r="U131" s="163">
        <f t="shared" ref="U131:U145" si="62">ROUND(E131*T131,2)</f>
        <v>22.8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125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109</v>
      </c>
      <c r="B132" s="160" t="s">
        <v>329</v>
      </c>
      <c r="C132" s="193" t="s">
        <v>330</v>
      </c>
      <c r="D132" s="162" t="s">
        <v>124</v>
      </c>
      <c r="E132" s="168">
        <v>429.51900000000001</v>
      </c>
      <c r="F132" s="170"/>
      <c r="G132" s="171">
        <f t="shared" si="56"/>
        <v>0</v>
      </c>
      <c r="H132" s="170"/>
      <c r="I132" s="171">
        <f t="shared" si="57"/>
        <v>0</v>
      </c>
      <c r="J132" s="170"/>
      <c r="K132" s="171">
        <f t="shared" si="58"/>
        <v>0</v>
      </c>
      <c r="L132" s="171">
        <v>21</v>
      </c>
      <c r="M132" s="171">
        <f t="shared" si="59"/>
        <v>0</v>
      </c>
      <c r="N132" s="163">
        <v>0</v>
      </c>
      <c r="O132" s="163">
        <f t="shared" si="60"/>
        <v>0</v>
      </c>
      <c r="P132" s="163">
        <v>0</v>
      </c>
      <c r="Q132" s="163">
        <f t="shared" si="61"/>
        <v>0</v>
      </c>
      <c r="R132" s="163"/>
      <c r="S132" s="163"/>
      <c r="T132" s="164">
        <v>1.27</v>
      </c>
      <c r="U132" s="163">
        <f t="shared" si="62"/>
        <v>545.49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125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110</v>
      </c>
      <c r="B133" s="160" t="s">
        <v>331</v>
      </c>
      <c r="C133" s="193" t="s">
        <v>332</v>
      </c>
      <c r="D133" s="162" t="s">
        <v>137</v>
      </c>
      <c r="E133" s="168">
        <v>115.1</v>
      </c>
      <c r="F133" s="170"/>
      <c r="G133" s="171">
        <f t="shared" si="56"/>
        <v>0</v>
      </c>
      <c r="H133" s="170"/>
      <c r="I133" s="171">
        <f t="shared" si="57"/>
        <v>0</v>
      </c>
      <c r="J133" s="170"/>
      <c r="K133" s="171">
        <f t="shared" si="58"/>
        <v>0</v>
      </c>
      <c r="L133" s="171">
        <v>21</v>
      </c>
      <c r="M133" s="171">
        <f t="shared" si="59"/>
        <v>0</v>
      </c>
      <c r="N133" s="163">
        <v>0</v>
      </c>
      <c r="O133" s="163">
        <f t="shared" si="60"/>
        <v>0</v>
      </c>
      <c r="P133" s="163">
        <v>0</v>
      </c>
      <c r="Q133" s="163">
        <f t="shared" si="61"/>
        <v>0</v>
      </c>
      <c r="R133" s="163"/>
      <c r="S133" s="163"/>
      <c r="T133" s="164">
        <v>0.56999999999999995</v>
      </c>
      <c r="U133" s="163">
        <f t="shared" si="62"/>
        <v>65.61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125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>
        <v>111</v>
      </c>
      <c r="B134" s="160" t="s">
        <v>333</v>
      </c>
      <c r="C134" s="193" t="s">
        <v>334</v>
      </c>
      <c r="D134" s="162" t="s">
        <v>137</v>
      </c>
      <c r="E134" s="168">
        <v>28.9</v>
      </c>
      <c r="F134" s="170"/>
      <c r="G134" s="171">
        <f t="shared" si="56"/>
        <v>0</v>
      </c>
      <c r="H134" s="170"/>
      <c r="I134" s="171">
        <f t="shared" si="57"/>
        <v>0</v>
      </c>
      <c r="J134" s="170"/>
      <c r="K134" s="171">
        <f t="shared" si="58"/>
        <v>0</v>
      </c>
      <c r="L134" s="171">
        <v>21</v>
      </c>
      <c r="M134" s="171">
        <f t="shared" si="59"/>
        <v>0</v>
      </c>
      <c r="N134" s="163">
        <v>0</v>
      </c>
      <c r="O134" s="163">
        <f t="shared" si="60"/>
        <v>0</v>
      </c>
      <c r="P134" s="163">
        <v>0</v>
      </c>
      <c r="Q134" s="163">
        <f t="shared" si="61"/>
        <v>0</v>
      </c>
      <c r="R134" s="163"/>
      <c r="S134" s="163"/>
      <c r="T134" s="164">
        <v>0.61599999999999999</v>
      </c>
      <c r="U134" s="163">
        <f t="shared" si="62"/>
        <v>17.8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125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112</v>
      </c>
      <c r="B135" s="160" t="s">
        <v>335</v>
      </c>
      <c r="C135" s="193" t="s">
        <v>336</v>
      </c>
      <c r="D135" s="162" t="s">
        <v>137</v>
      </c>
      <c r="E135" s="168">
        <v>24.85</v>
      </c>
      <c r="F135" s="170"/>
      <c r="G135" s="171">
        <f t="shared" si="56"/>
        <v>0</v>
      </c>
      <c r="H135" s="170"/>
      <c r="I135" s="171">
        <f t="shared" si="57"/>
        <v>0</v>
      </c>
      <c r="J135" s="170"/>
      <c r="K135" s="171">
        <f t="shared" si="58"/>
        <v>0</v>
      </c>
      <c r="L135" s="171">
        <v>21</v>
      </c>
      <c r="M135" s="171">
        <f t="shared" si="59"/>
        <v>0</v>
      </c>
      <c r="N135" s="163">
        <v>0</v>
      </c>
      <c r="O135" s="163">
        <f t="shared" si="60"/>
        <v>0</v>
      </c>
      <c r="P135" s="163">
        <v>0</v>
      </c>
      <c r="Q135" s="163">
        <f t="shared" si="61"/>
        <v>0</v>
      </c>
      <c r="R135" s="163"/>
      <c r="S135" s="163"/>
      <c r="T135" s="164">
        <v>0.49</v>
      </c>
      <c r="U135" s="163">
        <f t="shared" si="62"/>
        <v>12.18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125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113</v>
      </c>
      <c r="B136" s="160" t="s">
        <v>337</v>
      </c>
      <c r="C136" s="193" t="s">
        <v>338</v>
      </c>
      <c r="D136" s="162" t="s">
        <v>137</v>
      </c>
      <c r="E136" s="168">
        <v>16.5</v>
      </c>
      <c r="F136" s="170"/>
      <c r="G136" s="171">
        <f t="shared" si="56"/>
        <v>0</v>
      </c>
      <c r="H136" s="170"/>
      <c r="I136" s="171">
        <f t="shared" si="57"/>
        <v>0</v>
      </c>
      <c r="J136" s="170"/>
      <c r="K136" s="171">
        <f t="shared" si="58"/>
        <v>0</v>
      </c>
      <c r="L136" s="171">
        <v>21</v>
      </c>
      <c r="M136" s="171">
        <f t="shared" si="59"/>
        <v>0</v>
      </c>
      <c r="N136" s="163">
        <v>0</v>
      </c>
      <c r="O136" s="163">
        <f t="shared" si="60"/>
        <v>0</v>
      </c>
      <c r="P136" s="163">
        <v>0</v>
      </c>
      <c r="Q136" s="163">
        <f t="shared" si="61"/>
        <v>0</v>
      </c>
      <c r="R136" s="163"/>
      <c r="S136" s="163"/>
      <c r="T136" s="164">
        <v>0.53400000000000003</v>
      </c>
      <c r="U136" s="163">
        <f t="shared" si="62"/>
        <v>8.81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125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>
        <v>114</v>
      </c>
      <c r="B137" s="160" t="s">
        <v>339</v>
      </c>
      <c r="C137" s="193" t="s">
        <v>340</v>
      </c>
      <c r="D137" s="162" t="s">
        <v>124</v>
      </c>
      <c r="E137" s="168">
        <v>429.51900000000001</v>
      </c>
      <c r="F137" s="170"/>
      <c r="G137" s="171">
        <f t="shared" si="56"/>
        <v>0</v>
      </c>
      <c r="H137" s="170"/>
      <c r="I137" s="171">
        <f t="shared" si="57"/>
        <v>0</v>
      </c>
      <c r="J137" s="170"/>
      <c r="K137" s="171">
        <f t="shared" si="58"/>
        <v>0</v>
      </c>
      <c r="L137" s="171">
        <v>21</v>
      </c>
      <c r="M137" s="171">
        <f t="shared" si="59"/>
        <v>0</v>
      </c>
      <c r="N137" s="163">
        <v>0</v>
      </c>
      <c r="O137" s="163">
        <f t="shared" si="60"/>
        <v>0</v>
      </c>
      <c r="P137" s="163">
        <v>0</v>
      </c>
      <c r="Q137" s="163">
        <f t="shared" si="61"/>
        <v>0</v>
      </c>
      <c r="R137" s="163"/>
      <c r="S137" s="163"/>
      <c r="T137" s="164">
        <v>0.1</v>
      </c>
      <c r="U137" s="163">
        <f t="shared" si="62"/>
        <v>42.95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125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>
        <v>115</v>
      </c>
      <c r="B138" s="160" t="s">
        <v>341</v>
      </c>
      <c r="C138" s="193" t="s">
        <v>342</v>
      </c>
      <c r="D138" s="162" t="s">
        <v>124</v>
      </c>
      <c r="E138" s="168">
        <v>455.971</v>
      </c>
      <c r="F138" s="170"/>
      <c r="G138" s="171">
        <f t="shared" si="56"/>
        <v>0</v>
      </c>
      <c r="H138" s="170"/>
      <c r="I138" s="171">
        <f t="shared" si="57"/>
        <v>0</v>
      </c>
      <c r="J138" s="170"/>
      <c r="K138" s="171">
        <f t="shared" si="58"/>
        <v>0</v>
      </c>
      <c r="L138" s="171">
        <v>21</v>
      </c>
      <c r="M138" s="171">
        <f t="shared" si="59"/>
        <v>0</v>
      </c>
      <c r="N138" s="163">
        <v>5.9999999999999995E-4</v>
      </c>
      <c r="O138" s="163">
        <f t="shared" si="60"/>
        <v>0.27357999999999999</v>
      </c>
      <c r="P138" s="163">
        <v>0</v>
      </c>
      <c r="Q138" s="163">
        <f t="shared" si="61"/>
        <v>0</v>
      </c>
      <c r="R138" s="163"/>
      <c r="S138" s="163"/>
      <c r="T138" s="164">
        <v>0</v>
      </c>
      <c r="U138" s="163">
        <f t="shared" si="62"/>
        <v>0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125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54">
        <v>116</v>
      </c>
      <c r="B139" s="160" t="s">
        <v>343</v>
      </c>
      <c r="C139" s="193" t="s">
        <v>344</v>
      </c>
      <c r="D139" s="162" t="s">
        <v>137</v>
      </c>
      <c r="E139" s="168">
        <v>160.25</v>
      </c>
      <c r="F139" s="170"/>
      <c r="G139" s="171">
        <f t="shared" si="56"/>
        <v>0</v>
      </c>
      <c r="H139" s="170"/>
      <c r="I139" s="171">
        <f t="shared" si="57"/>
        <v>0</v>
      </c>
      <c r="J139" s="170"/>
      <c r="K139" s="171">
        <f t="shared" si="58"/>
        <v>0</v>
      </c>
      <c r="L139" s="171">
        <v>21</v>
      </c>
      <c r="M139" s="171">
        <f t="shared" si="59"/>
        <v>0</v>
      </c>
      <c r="N139" s="163">
        <v>0</v>
      </c>
      <c r="O139" s="163">
        <f t="shared" si="60"/>
        <v>0</v>
      </c>
      <c r="P139" s="163">
        <v>0</v>
      </c>
      <c r="Q139" s="163">
        <f t="shared" si="61"/>
        <v>0</v>
      </c>
      <c r="R139" s="163"/>
      <c r="S139" s="163"/>
      <c r="T139" s="164">
        <v>0.12</v>
      </c>
      <c r="U139" s="163">
        <f t="shared" si="62"/>
        <v>19.23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125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117</v>
      </c>
      <c r="B140" s="160" t="s">
        <v>345</v>
      </c>
      <c r="C140" s="193" t="s">
        <v>346</v>
      </c>
      <c r="D140" s="162" t="s">
        <v>137</v>
      </c>
      <c r="E140" s="168">
        <v>110.27500000000001</v>
      </c>
      <c r="F140" s="170"/>
      <c r="G140" s="171">
        <f t="shared" si="56"/>
        <v>0</v>
      </c>
      <c r="H140" s="170"/>
      <c r="I140" s="171">
        <f t="shared" si="57"/>
        <v>0</v>
      </c>
      <c r="J140" s="170"/>
      <c r="K140" s="171">
        <f t="shared" si="58"/>
        <v>0</v>
      </c>
      <c r="L140" s="171">
        <v>21</v>
      </c>
      <c r="M140" s="171">
        <f t="shared" si="59"/>
        <v>0</v>
      </c>
      <c r="N140" s="163">
        <v>2.2000000000000001E-4</v>
      </c>
      <c r="O140" s="163">
        <f t="shared" si="60"/>
        <v>2.426E-2</v>
      </c>
      <c r="P140" s="163">
        <v>0</v>
      </c>
      <c r="Q140" s="163">
        <f t="shared" si="61"/>
        <v>0</v>
      </c>
      <c r="R140" s="163"/>
      <c r="S140" s="163"/>
      <c r="T140" s="164">
        <v>0</v>
      </c>
      <c r="U140" s="163">
        <f t="shared" si="62"/>
        <v>0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269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>
        <v>118</v>
      </c>
      <c r="B141" s="160" t="s">
        <v>347</v>
      </c>
      <c r="C141" s="193" t="s">
        <v>348</v>
      </c>
      <c r="D141" s="162" t="s">
        <v>137</v>
      </c>
      <c r="E141" s="168">
        <v>66</v>
      </c>
      <c r="F141" s="170"/>
      <c r="G141" s="171">
        <f t="shared" si="56"/>
        <v>0</v>
      </c>
      <c r="H141" s="170"/>
      <c r="I141" s="171">
        <f t="shared" si="57"/>
        <v>0</v>
      </c>
      <c r="J141" s="170"/>
      <c r="K141" s="171">
        <f t="shared" si="58"/>
        <v>0</v>
      </c>
      <c r="L141" s="171">
        <v>21</v>
      </c>
      <c r="M141" s="171">
        <f t="shared" si="59"/>
        <v>0</v>
      </c>
      <c r="N141" s="163">
        <v>2.2000000000000001E-4</v>
      </c>
      <c r="O141" s="163">
        <f t="shared" si="60"/>
        <v>1.452E-2</v>
      </c>
      <c r="P141" s="163">
        <v>0</v>
      </c>
      <c r="Q141" s="163">
        <f t="shared" si="61"/>
        <v>0</v>
      </c>
      <c r="R141" s="163"/>
      <c r="S141" s="163"/>
      <c r="T141" s="164">
        <v>0</v>
      </c>
      <c r="U141" s="163">
        <f t="shared" si="62"/>
        <v>0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269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54">
        <v>119</v>
      </c>
      <c r="B142" s="160" t="s">
        <v>349</v>
      </c>
      <c r="C142" s="193" t="s">
        <v>350</v>
      </c>
      <c r="D142" s="162" t="s">
        <v>137</v>
      </c>
      <c r="E142" s="168">
        <v>349.05</v>
      </c>
      <c r="F142" s="170"/>
      <c r="G142" s="171">
        <f t="shared" si="56"/>
        <v>0</v>
      </c>
      <c r="H142" s="170"/>
      <c r="I142" s="171">
        <f t="shared" si="57"/>
        <v>0</v>
      </c>
      <c r="J142" s="170"/>
      <c r="K142" s="171">
        <f t="shared" si="58"/>
        <v>0</v>
      </c>
      <c r="L142" s="171">
        <v>21</v>
      </c>
      <c r="M142" s="171">
        <f t="shared" si="59"/>
        <v>0</v>
      </c>
      <c r="N142" s="163">
        <v>3.0000000000000001E-5</v>
      </c>
      <c r="O142" s="163">
        <f t="shared" si="60"/>
        <v>1.047E-2</v>
      </c>
      <c r="P142" s="163">
        <v>0</v>
      </c>
      <c r="Q142" s="163">
        <f t="shared" si="61"/>
        <v>0</v>
      </c>
      <c r="R142" s="163"/>
      <c r="S142" s="163"/>
      <c r="T142" s="164">
        <v>0</v>
      </c>
      <c r="U142" s="163">
        <f t="shared" si="62"/>
        <v>0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125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54">
        <v>120</v>
      </c>
      <c r="B143" s="160" t="s">
        <v>351</v>
      </c>
      <c r="C143" s="193" t="s">
        <v>352</v>
      </c>
      <c r="D143" s="162" t="s">
        <v>124</v>
      </c>
      <c r="E143" s="168">
        <v>5.19</v>
      </c>
      <c r="F143" s="170"/>
      <c r="G143" s="171">
        <f t="shared" si="56"/>
        <v>0</v>
      </c>
      <c r="H143" s="170"/>
      <c r="I143" s="171">
        <f t="shared" si="57"/>
        <v>0</v>
      </c>
      <c r="J143" s="170"/>
      <c r="K143" s="171">
        <f t="shared" si="58"/>
        <v>0</v>
      </c>
      <c r="L143" s="171">
        <v>21</v>
      </c>
      <c r="M143" s="171">
        <f t="shared" si="59"/>
        <v>0</v>
      </c>
      <c r="N143" s="163">
        <v>0</v>
      </c>
      <c r="O143" s="163">
        <f t="shared" si="60"/>
        <v>0</v>
      </c>
      <c r="P143" s="163">
        <v>0</v>
      </c>
      <c r="Q143" s="163">
        <f t="shared" si="61"/>
        <v>0</v>
      </c>
      <c r="R143" s="163"/>
      <c r="S143" s="163"/>
      <c r="T143" s="164">
        <v>0.33</v>
      </c>
      <c r="U143" s="163">
        <f t="shared" si="62"/>
        <v>1.71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125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121</v>
      </c>
      <c r="B144" s="160" t="s">
        <v>353</v>
      </c>
      <c r="C144" s="193" t="s">
        <v>354</v>
      </c>
      <c r="D144" s="162" t="s">
        <v>124</v>
      </c>
      <c r="E144" s="168">
        <v>501.56799999999998</v>
      </c>
      <c r="F144" s="170"/>
      <c r="G144" s="171">
        <f t="shared" si="56"/>
        <v>0</v>
      </c>
      <c r="H144" s="170"/>
      <c r="I144" s="171">
        <f t="shared" si="57"/>
        <v>0</v>
      </c>
      <c r="J144" s="170"/>
      <c r="K144" s="171">
        <f t="shared" si="58"/>
        <v>0</v>
      </c>
      <c r="L144" s="171">
        <v>21</v>
      </c>
      <c r="M144" s="171">
        <f t="shared" si="59"/>
        <v>0</v>
      </c>
      <c r="N144" s="163">
        <v>1.3599999999999999E-2</v>
      </c>
      <c r="O144" s="163">
        <f t="shared" si="60"/>
        <v>6.8213200000000001</v>
      </c>
      <c r="P144" s="163">
        <v>0</v>
      </c>
      <c r="Q144" s="163">
        <f t="shared" si="61"/>
        <v>0</v>
      </c>
      <c r="R144" s="163"/>
      <c r="S144" s="163"/>
      <c r="T144" s="164">
        <v>0</v>
      </c>
      <c r="U144" s="163">
        <f t="shared" si="62"/>
        <v>0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269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>
        <v>122</v>
      </c>
      <c r="B145" s="160" t="s">
        <v>355</v>
      </c>
      <c r="C145" s="193" t="s">
        <v>356</v>
      </c>
      <c r="D145" s="162" t="s">
        <v>235</v>
      </c>
      <c r="E145" s="168">
        <v>7.2389999999999999</v>
      </c>
      <c r="F145" s="170"/>
      <c r="G145" s="171">
        <f t="shared" si="56"/>
        <v>0</v>
      </c>
      <c r="H145" s="170"/>
      <c r="I145" s="171">
        <f t="shared" si="57"/>
        <v>0</v>
      </c>
      <c r="J145" s="170"/>
      <c r="K145" s="171">
        <f t="shared" si="58"/>
        <v>0</v>
      </c>
      <c r="L145" s="171">
        <v>21</v>
      </c>
      <c r="M145" s="171">
        <f t="shared" si="59"/>
        <v>0</v>
      </c>
      <c r="N145" s="163">
        <v>0</v>
      </c>
      <c r="O145" s="163">
        <f t="shared" si="60"/>
        <v>0</v>
      </c>
      <c r="P145" s="163">
        <v>0</v>
      </c>
      <c r="Q145" s="163">
        <f t="shared" si="61"/>
        <v>0</v>
      </c>
      <c r="R145" s="163"/>
      <c r="S145" s="163"/>
      <c r="T145" s="164">
        <v>1.2649999999999999</v>
      </c>
      <c r="U145" s="163">
        <f t="shared" si="62"/>
        <v>9.16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125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x14ac:dyDescent="0.2">
      <c r="A146" s="155" t="s">
        <v>120</v>
      </c>
      <c r="B146" s="161" t="s">
        <v>83</v>
      </c>
      <c r="C146" s="194" t="s">
        <v>84</v>
      </c>
      <c r="D146" s="165"/>
      <c r="E146" s="169"/>
      <c r="F146" s="172"/>
      <c r="G146" s="172">
        <f>SUMIF(AE147:AE148,"&lt;&gt;NOR",G147:G148)</f>
        <v>0</v>
      </c>
      <c r="H146" s="172"/>
      <c r="I146" s="172">
        <f>SUM(I147:I148)</f>
        <v>0</v>
      </c>
      <c r="J146" s="172"/>
      <c r="K146" s="172">
        <f>SUM(K147:K148)</f>
        <v>0</v>
      </c>
      <c r="L146" s="172"/>
      <c r="M146" s="172">
        <f>SUM(M147:M148)</f>
        <v>0</v>
      </c>
      <c r="N146" s="166"/>
      <c r="O146" s="166">
        <f>SUM(O147:O148)</f>
        <v>1.9540000000000002E-2</v>
      </c>
      <c r="P146" s="166"/>
      <c r="Q146" s="166">
        <f>SUM(Q147:Q148)</f>
        <v>0</v>
      </c>
      <c r="R146" s="166"/>
      <c r="S146" s="166"/>
      <c r="T146" s="167"/>
      <c r="U146" s="166">
        <f>SUM(U147:U148)</f>
        <v>25.14</v>
      </c>
      <c r="AE146" t="s">
        <v>121</v>
      </c>
    </row>
    <row r="147" spans="1:60" ht="22.5" outlineLevel="1" x14ac:dyDescent="0.2">
      <c r="A147" s="154">
        <v>123</v>
      </c>
      <c r="B147" s="160" t="s">
        <v>357</v>
      </c>
      <c r="C147" s="193" t="s">
        <v>358</v>
      </c>
      <c r="D147" s="162" t="s">
        <v>124</v>
      </c>
      <c r="E147" s="168">
        <v>54.3</v>
      </c>
      <c r="F147" s="170"/>
      <c r="G147" s="171">
        <f>ROUND(E147*F147,2)</f>
        <v>0</v>
      </c>
      <c r="H147" s="170"/>
      <c r="I147" s="171">
        <f>ROUND(E147*H147,2)</f>
        <v>0</v>
      </c>
      <c r="J147" s="170"/>
      <c r="K147" s="171">
        <f>ROUND(E147*J147,2)</f>
        <v>0</v>
      </c>
      <c r="L147" s="171">
        <v>21</v>
      </c>
      <c r="M147" s="171">
        <f>G147*(1+L147/100)</f>
        <v>0</v>
      </c>
      <c r="N147" s="163">
        <v>8.0000000000000007E-5</v>
      </c>
      <c r="O147" s="163">
        <f>ROUND(E147*N147,5)</f>
        <v>4.3400000000000001E-3</v>
      </c>
      <c r="P147" s="163">
        <v>0</v>
      </c>
      <c r="Q147" s="163">
        <f>ROUND(E147*P147,5)</f>
        <v>0</v>
      </c>
      <c r="R147" s="163"/>
      <c r="S147" s="163"/>
      <c r="T147" s="164">
        <v>0.156</v>
      </c>
      <c r="U147" s="163">
        <f>ROUND(E147*T147,2)</f>
        <v>8.4700000000000006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125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54">
        <v>124</v>
      </c>
      <c r="B148" s="160" t="s">
        <v>359</v>
      </c>
      <c r="C148" s="193" t="s">
        <v>360</v>
      </c>
      <c r="D148" s="162" t="s">
        <v>124</v>
      </c>
      <c r="E148" s="168">
        <v>54.3</v>
      </c>
      <c r="F148" s="170"/>
      <c r="G148" s="171">
        <f>ROUND(E148*F148,2)</f>
        <v>0</v>
      </c>
      <c r="H148" s="170"/>
      <c r="I148" s="171">
        <f>ROUND(E148*H148,2)</f>
        <v>0</v>
      </c>
      <c r="J148" s="170"/>
      <c r="K148" s="171">
        <f>ROUND(E148*J148,2)</f>
        <v>0</v>
      </c>
      <c r="L148" s="171">
        <v>21</v>
      </c>
      <c r="M148" s="171">
        <f>G148*(1+L148/100)</f>
        <v>0</v>
      </c>
      <c r="N148" s="163">
        <v>2.7999999999999998E-4</v>
      </c>
      <c r="O148" s="163">
        <f>ROUND(E148*N148,5)</f>
        <v>1.52E-2</v>
      </c>
      <c r="P148" s="163">
        <v>0</v>
      </c>
      <c r="Q148" s="163">
        <f>ROUND(E148*P148,5)</f>
        <v>0</v>
      </c>
      <c r="R148" s="163"/>
      <c r="S148" s="163"/>
      <c r="T148" s="164">
        <v>0.307</v>
      </c>
      <c r="U148" s="163">
        <f>ROUND(E148*T148,2)</f>
        <v>16.670000000000002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125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x14ac:dyDescent="0.2">
      <c r="A149" s="155" t="s">
        <v>120</v>
      </c>
      <c r="B149" s="161" t="s">
        <v>85</v>
      </c>
      <c r="C149" s="194" t="s">
        <v>86</v>
      </c>
      <c r="D149" s="165"/>
      <c r="E149" s="169"/>
      <c r="F149" s="172"/>
      <c r="G149" s="172">
        <f>SUMIF(AE150:AE152,"&lt;&gt;NOR",G150:G152)</f>
        <v>0</v>
      </c>
      <c r="H149" s="172"/>
      <c r="I149" s="172">
        <f>SUM(I150:I152)</f>
        <v>0</v>
      </c>
      <c r="J149" s="172"/>
      <c r="K149" s="172">
        <f>SUM(K150:K152)</f>
        <v>0</v>
      </c>
      <c r="L149" s="172"/>
      <c r="M149" s="172">
        <f>SUM(M150:M152)</f>
        <v>0</v>
      </c>
      <c r="N149" s="166"/>
      <c r="O149" s="166">
        <f>SUM(O150:O152)</f>
        <v>9.6759999999999999E-2</v>
      </c>
      <c r="P149" s="166"/>
      <c r="Q149" s="166">
        <f>SUM(Q150:Q152)</f>
        <v>0</v>
      </c>
      <c r="R149" s="166"/>
      <c r="S149" s="166"/>
      <c r="T149" s="167"/>
      <c r="U149" s="166">
        <f>SUM(U150:U152)</f>
        <v>62.75</v>
      </c>
      <c r="AE149" t="s">
        <v>121</v>
      </c>
    </row>
    <row r="150" spans="1:60" ht="22.5" outlineLevel="1" x14ac:dyDescent="0.2">
      <c r="A150" s="154">
        <v>125</v>
      </c>
      <c r="B150" s="160" t="s">
        <v>361</v>
      </c>
      <c r="C150" s="193" t="s">
        <v>362</v>
      </c>
      <c r="D150" s="162" t="s">
        <v>124</v>
      </c>
      <c r="E150" s="168">
        <v>52.32</v>
      </c>
      <c r="F150" s="170"/>
      <c r="G150" s="171">
        <f>ROUND(E150*F150,2)</f>
        <v>0</v>
      </c>
      <c r="H150" s="170"/>
      <c r="I150" s="171">
        <f>ROUND(E150*H150,2)</f>
        <v>0</v>
      </c>
      <c r="J150" s="170"/>
      <c r="K150" s="171">
        <f>ROUND(E150*J150,2)</f>
        <v>0</v>
      </c>
      <c r="L150" s="171">
        <v>21</v>
      </c>
      <c r="M150" s="171">
        <f>G150*(1+L150/100)</f>
        <v>0</v>
      </c>
      <c r="N150" s="163">
        <v>0</v>
      </c>
      <c r="O150" s="163">
        <f>ROUND(E150*N150,5)</f>
        <v>0</v>
      </c>
      <c r="P150" s="163">
        <v>0</v>
      </c>
      <c r="Q150" s="163">
        <f>ROUND(E150*P150,5)</f>
        <v>0</v>
      </c>
      <c r="R150" s="163"/>
      <c r="S150" s="163"/>
      <c r="T150" s="164">
        <v>6.9709999999999994E-2</v>
      </c>
      <c r="U150" s="163">
        <f>ROUND(E150*T150,2)</f>
        <v>3.65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125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>
        <v>126</v>
      </c>
      <c r="B151" s="160" t="s">
        <v>363</v>
      </c>
      <c r="C151" s="193" t="s">
        <v>364</v>
      </c>
      <c r="D151" s="162" t="s">
        <v>124</v>
      </c>
      <c r="E151" s="168">
        <v>439.79399999999998</v>
      </c>
      <c r="F151" s="170"/>
      <c r="G151" s="171">
        <f>ROUND(E151*F151,2)</f>
        <v>0</v>
      </c>
      <c r="H151" s="170"/>
      <c r="I151" s="171">
        <f>ROUND(E151*H151,2)</f>
        <v>0</v>
      </c>
      <c r="J151" s="170"/>
      <c r="K151" s="171">
        <f>ROUND(E151*J151,2)</f>
        <v>0</v>
      </c>
      <c r="L151" s="171">
        <v>21</v>
      </c>
      <c r="M151" s="171">
        <f>G151*(1+L151/100)</f>
        <v>0</v>
      </c>
      <c r="N151" s="163">
        <v>6.9999999999999994E-5</v>
      </c>
      <c r="O151" s="163">
        <f>ROUND(E151*N151,5)</f>
        <v>3.0790000000000001E-2</v>
      </c>
      <c r="P151" s="163">
        <v>0</v>
      </c>
      <c r="Q151" s="163">
        <f>ROUND(E151*P151,5)</f>
        <v>0</v>
      </c>
      <c r="R151" s="163"/>
      <c r="S151" s="163"/>
      <c r="T151" s="164">
        <v>3.2480000000000002E-2</v>
      </c>
      <c r="U151" s="163">
        <f>ROUND(E151*T151,2)</f>
        <v>14.28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125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>
        <v>127</v>
      </c>
      <c r="B152" s="160" t="s">
        <v>365</v>
      </c>
      <c r="C152" s="193" t="s">
        <v>366</v>
      </c>
      <c r="D152" s="162" t="s">
        <v>124</v>
      </c>
      <c r="E152" s="168">
        <v>439.79399999999998</v>
      </c>
      <c r="F152" s="170"/>
      <c r="G152" s="171">
        <f>ROUND(E152*F152,2)</f>
        <v>0</v>
      </c>
      <c r="H152" s="170"/>
      <c r="I152" s="171">
        <f>ROUND(E152*H152,2)</f>
        <v>0</v>
      </c>
      <c r="J152" s="170"/>
      <c r="K152" s="171">
        <f>ROUND(E152*J152,2)</f>
        <v>0</v>
      </c>
      <c r="L152" s="171">
        <v>21</v>
      </c>
      <c r="M152" s="171">
        <f>G152*(1+L152/100)</f>
        <v>0</v>
      </c>
      <c r="N152" s="163">
        <v>1.4999999999999999E-4</v>
      </c>
      <c r="O152" s="163">
        <f>ROUND(E152*N152,5)</f>
        <v>6.5970000000000001E-2</v>
      </c>
      <c r="P152" s="163">
        <v>0</v>
      </c>
      <c r="Q152" s="163">
        <f>ROUND(E152*P152,5)</f>
        <v>0</v>
      </c>
      <c r="R152" s="163"/>
      <c r="S152" s="163"/>
      <c r="T152" s="164">
        <v>0.10191</v>
      </c>
      <c r="U152" s="163">
        <f>ROUND(E152*T152,2)</f>
        <v>44.82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125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x14ac:dyDescent="0.2">
      <c r="A153" s="155" t="s">
        <v>120</v>
      </c>
      <c r="B153" s="161" t="s">
        <v>87</v>
      </c>
      <c r="C153" s="194" t="s">
        <v>88</v>
      </c>
      <c r="D153" s="165"/>
      <c r="E153" s="169"/>
      <c r="F153" s="172"/>
      <c r="G153" s="172">
        <f>SUMIF(AE154:AE154,"&lt;&gt;NOR",G154:G154)</f>
        <v>0</v>
      </c>
      <c r="H153" s="172"/>
      <c r="I153" s="172">
        <f>SUM(I154:I154)</f>
        <v>0</v>
      </c>
      <c r="J153" s="172"/>
      <c r="K153" s="172">
        <f>SUM(K154:K154)</f>
        <v>0</v>
      </c>
      <c r="L153" s="172"/>
      <c r="M153" s="172">
        <f>SUM(M154:M154)</f>
        <v>0</v>
      </c>
      <c r="N153" s="166"/>
      <c r="O153" s="166">
        <f>SUM(O154:O154)</f>
        <v>0</v>
      </c>
      <c r="P153" s="166"/>
      <c r="Q153" s="166">
        <f>SUM(Q154:Q154)</f>
        <v>0</v>
      </c>
      <c r="R153" s="166"/>
      <c r="S153" s="166"/>
      <c r="T153" s="167"/>
      <c r="U153" s="166">
        <f>SUM(U154:U154)</f>
        <v>0.08</v>
      </c>
      <c r="AE153" t="s">
        <v>121</v>
      </c>
    </row>
    <row r="154" spans="1:60" ht="22.5" outlineLevel="1" x14ac:dyDescent="0.2">
      <c r="A154" s="154">
        <v>128</v>
      </c>
      <c r="B154" s="160" t="s">
        <v>87</v>
      </c>
      <c r="C154" s="193" t="s">
        <v>367</v>
      </c>
      <c r="D154" s="162" t="s">
        <v>259</v>
      </c>
      <c r="E154" s="168">
        <v>1</v>
      </c>
      <c r="F154" s="170"/>
      <c r="G154" s="171">
        <f>ROUND(E154*F154,2)</f>
        <v>0</v>
      </c>
      <c r="H154" s="170"/>
      <c r="I154" s="171">
        <f>ROUND(E154*H154,2)</f>
        <v>0</v>
      </c>
      <c r="J154" s="170"/>
      <c r="K154" s="171">
        <f>ROUND(E154*J154,2)</f>
        <v>0</v>
      </c>
      <c r="L154" s="171">
        <v>21</v>
      </c>
      <c r="M154" s="171">
        <f>G154*(1+L154/100)</f>
        <v>0</v>
      </c>
      <c r="N154" s="163">
        <v>0</v>
      </c>
      <c r="O154" s="163">
        <f>ROUND(E154*N154,5)</f>
        <v>0</v>
      </c>
      <c r="P154" s="163">
        <v>0</v>
      </c>
      <c r="Q154" s="163">
        <f>ROUND(E154*P154,5)</f>
        <v>0</v>
      </c>
      <c r="R154" s="163"/>
      <c r="S154" s="163"/>
      <c r="T154" s="164">
        <v>7.4999999999999997E-2</v>
      </c>
      <c r="U154" s="163">
        <f>ROUND(E154*T154,2)</f>
        <v>0.08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125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155" t="s">
        <v>120</v>
      </c>
      <c r="B155" s="161" t="s">
        <v>89</v>
      </c>
      <c r="C155" s="194" t="s">
        <v>90</v>
      </c>
      <c r="D155" s="165"/>
      <c r="E155" s="169"/>
      <c r="F155" s="172"/>
      <c r="G155" s="172">
        <f>SUMIF(AE156:AE169,"&lt;&gt;NOR",G156:G169)</f>
        <v>0</v>
      </c>
      <c r="H155" s="172"/>
      <c r="I155" s="172">
        <f>SUM(I156:I169)</f>
        <v>0</v>
      </c>
      <c r="J155" s="172"/>
      <c r="K155" s="172">
        <f>SUM(K156:K169)</f>
        <v>0</v>
      </c>
      <c r="L155" s="172"/>
      <c r="M155" s="172">
        <f>SUM(M156:M169)</f>
        <v>0</v>
      </c>
      <c r="N155" s="166"/>
      <c r="O155" s="166">
        <f>SUM(O156:O169)</f>
        <v>5.8E-4</v>
      </c>
      <c r="P155" s="166"/>
      <c r="Q155" s="166">
        <f>SUM(Q156:Q169)</f>
        <v>0</v>
      </c>
      <c r="R155" s="166"/>
      <c r="S155" s="166"/>
      <c r="T155" s="167"/>
      <c r="U155" s="166">
        <f>SUM(U156:U169)</f>
        <v>9.2800000000000011</v>
      </c>
      <c r="AE155" t="s">
        <v>121</v>
      </c>
    </row>
    <row r="156" spans="1:60" ht="22.5" outlineLevel="1" x14ac:dyDescent="0.2">
      <c r="A156" s="154">
        <v>129</v>
      </c>
      <c r="B156" s="160" t="s">
        <v>368</v>
      </c>
      <c r="C156" s="193" t="s">
        <v>369</v>
      </c>
      <c r="D156" s="162" t="s">
        <v>132</v>
      </c>
      <c r="E156" s="168">
        <v>2</v>
      </c>
      <c r="F156" s="170"/>
      <c r="G156" s="171">
        <f t="shared" ref="G156:G169" si="63">ROUND(E156*F156,2)</f>
        <v>0</v>
      </c>
      <c r="H156" s="170"/>
      <c r="I156" s="171">
        <f t="shared" ref="I156:I169" si="64">ROUND(E156*H156,2)</f>
        <v>0</v>
      </c>
      <c r="J156" s="170"/>
      <c r="K156" s="171">
        <f t="shared" ref="K156:K169" si="65">ROUND(E156*J156,2)</f>
        <v>0</v>
      </c>
      <c r="L156" s="171">
        <v>21</v>
      </c>
      <c r="M156" s="171">
        <f t="shared" ref="M156:M169" si="66">G156*(1+L156/100)</f>
        <v>0</v>
      </c>
      <c r="N156" s="163">
        <v>2.9E-4</v>
      </c>
      <c r="O156" s="163">
        <f t="shared" ref="O156:O169" si="67">ROUND(E156*N156,5)</f>
        <v>5.8E-4</v>
      </c>
      <c r="P156" s="163">
        <v>0</v>
      </c>
      <c r="Q156" s="163">
        <f t="shared" ref="Q156:Q169" si="68">ROUND(E156*P156,5)</f>
        <v>0</v>
      </c>
      <c r="R156" s="163"/>
      <c r="S156" s="163"/>
      <c r="T156" s="164">
        <v>1.524</v>
      </c>
      <c r="U156" s="163">
        <f t="shared" ref="U156:U169" si="69">ROUND(E156*T156,2)</f>
        <v>3.05</v>
      </c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125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>
        <v>130</v>
      </c>
      <c r="B157" s="160" t="s">
        <v>370</v>
      </c>
      <c r="C157" s="193" t="s">
        <v>371</v>
      </c>
      <c r="D157" s="162" t="s">
        <v>137</v>
      </c>
      <c r="E157" s="168">
        <v>10</v>
      </c>
      <c r="F157" s="170"/>
      <c r="G157" s="171">
        <f t="shared" si="63"/>
        <v>0</v>
      </c>
      <c r="H157" s="170"/>
      <c r="I157" s="171">
        <f t="shared" si="64"/>
        <v>0</v>
      </c>
      <c r="J157" s="170"/>
      <c r="K157" s="171">
        <f t="shared" si="65"/>
        <v>0</v>
      </c>
      <c r="L157" s="171">
        <v>21</v>
      </c>
      <c r="M157" s="171">
        <f t="shared" si="66"/>
        <v>0</v>
      </c>
      <c r="N157" s="163">
        <v>0</v>
      </c>
      <c r="O157" s="163">
        <f t="shared" si="67"/>
        <v>0</v>
      </c>
      <c r="P157" s="163">
        <v>0</v>
      </c>
      <c r="Q157" s="163">
        <f t="shared" si="68"/>
        <v>0</v>
      </c>
      <c r="R157" s="163"/>
      <c r="S157" s="163"/>
      <c r="T157" s="164">
        <v>7.4999999999999997E-2</v>
      </c>
      <c r="U157" s="163">
        <f t="shared" si="69"/>
        <v>0.75</v>
      </c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125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2.5" outlineLevel="1" x14ac:dyDescent="0.2">
      <c r="A158" s="154">
        <v>131</v>
      </c>
      <c r="B158" s="160" t="s">
        <v>372</v>
      </c>
      <c r="C158" s="193" t="s">
        <v>373</v>
      </c>
      <c r="D158" s="162" t="s">
        <v>137</v>
      </c>
      <c r="E158" s="168">
        <v>10</v>
      </c>
      <c r="F158" s="170"/>
      <c r="G158" s="171">
        <f t="shared" si="63"/>
        <v>0</v>
      </c>
      <c r="H158" s="170"/>
      <c r="I158" s="171">
        <f t="shared" si="64"/>
        <v>0</v>
      </c>
      <c r="J158" s="170"/>
      <c r="K158" s="171">
        <f t="shared" si="65"/>
        <v>0</v>
      </c>
      <c r="L158" s="171">
        <v>21</v>
      </c>
      <c r="M158" s="171">
        <f t="shared" si="66"/>
        <v>0</v>
      </c>
      <c r="N158" s="163">
        <v>0</v>
      </c>
      <c r="O158" s="163">
        <f t="shared" si="67"/>
        <v>0</v>
      </c>
      <c r="P158" s="163">
        <v>0</v>
      </c>
      <c r="Q158" s="163">
        <f t="shared" si="68"/>
        <v>0</v>
      </c>
      <c r="R158" s="163"/>
      <c r="S158" s="163"/>
      <c r="T158" s="164">
        <v>7.4999999999999997E-2</v>
      </c>
      <c r="U158" s="163">
        <f t="shared" si="69"/>
        <v>0.75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125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>
        <v>132</v>
      </c>
      <c r="B159" s="160" t="s">
        <v>374</v>
      </c>
      <c r="C159" s="193" t="s">
        <v>375</v>
      </c>
      <c r="D159" s="162" t="s">
        <v>137</v>
      </c>
      <c r="E159" s="168">
        <v>10</v>
      </c>
      <c r="F159" s="170"/>
      <c r="G159" s="171">
        <f t="shared" si="63"/>
        <v>0</v>
      </c>
      <c r="H159" s="170"/>
      <c r="I159" s="171">
        <f t="shared" si="64"/>
        <v>0</v>
      </c>
      <c r="J159" s="170"/>
      <c r="K159" s="171">
        <f t="shared" si="65"/>
        <v>0</v>
      </c>
      <c r="L159" s="171">
        <v>21</v>
      </c>
      <c r="M159" s="171">
        <f t="shared" si="66"/>
        <v>0</v>
      </c>
      <c r="N159" s="163">
        <v>0</v>
      </c>
      <c r="O159" s="163">
        <f t="shared" si="67"/>
        <v>0</v>
      </c>
      <c r="P159" s="163">
        <v>0</v>
      </c>
      <c r="Q159" s="163">
        <f t="shared" si="68"/>
        <v>0</v>
      </c>
      <c r="R159" s="163"/>
      <c r="S159" s="163"/>
      <c r="T159" s="164">
        <v>7.4999999999999997E-2</v>
      </c>
      <c r="U159" s="163">
        <f t="shared" si="69"/>
        <v>0.75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125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ht="22.5" outlineLevel="1" x14ac:dyDescent="0.2">
      <c r="A160" s="154">
        <v>133</v>
      </c>
      <c r="B160" s="160" t="s">
        <v>376</v>
      </c>
      <c r="C160" s="193" t="s">
        <v>377</v>
      </c>
      <c r="D160" s="162" t="s">
        <v>132</v>
      </c>
      <c r="E160" s="168">
        <v>2</v>
      </c>
      <c r="F160" s="170"/>
      <c r="G160" s="171">
        <f t="shared" si="63"/>
        <v>0</v>
      </c>
      <c r="H160" s="170"/>
      <c r="I160" s="171">
        <f t="shared" si="64"/>
        <v>0</v>
      </c>
      <c r="J160" s="170"/>
      <c r="K160" s="171">
        <f t="shared" si="65"/>
        <v>0</v>
      </c>
      <c r="L160" s="171">
        <v>21</v>
      </c>
      <c r="M160" s="171">
        <f t="shared" si="66"/>
        <v>0</v>
      </c>
      <c r="N160" s="163">
        <v>0</v>
      </c>
      <c r="O160" s="163">
        <f t="shared" si="67"/>
        <v>0</v>
      </c>
      <c r="P160" s="163">
        <v>0</v>
      </c>
      <c r="Q160" s="163">
        <f t="shared" si="68"/>
        <v>0</v>
      </c>
      <c r="R160" s="163"/>
      <c r="S160" s="163"/>
      <c r="T160" s="164">
        <v>7.4999999999999997E-2</v>
      </c>
      <c r="U160" s="163">
        <f t="shared" si="69"/>
        <v>0.15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125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>
        <v>134</v>
      </c>
      <c r="B161" s="160" t="s">
        <v>378</v>
      </c>
      <c r="C161" s="193" t="s">
        <v>379</v>
      </c>
      <c r="D161" s="162" t="s">
        <v>132</v>
      </c>
      <c r="E161" s="168">
        <v>2</v>
      </c>
      <c r="F161" s="170"/>
      <c r="G161" s="171">
        <f t="shared" si="63"/>
        <v>0</v>
      </c>
      <c r="H161" s="170"/>
      <c r="I161" s="171">
        <f t="shared" si="64"/>
        <v>0</v>
      </c>
      <c r="J161" s="170"/>
      <c r="K161" s="171">
        <f t="shared" si="65"/>
        <v>0</v>
      </c>
      <c r="L161" s="171">
        <v>21</v>
      </c>
      <c r="M161" s="171">
        <f t="shared" si="66"/>
        <v>0</v>
      </c>
      <c r="N161" s="163">
        <v>0</v>
      </c>
      <c r="O161" s="163">
        <f t="shared" si="67"/>
        <v>0</v>
      </c>
      <c r="P161" s="163">
        <v>0</v>
      </c>
      <c r="Q161" s="163">
        <f t="shared" si="68"/>
        <v>0</v>
      </c>
      <c r="R161" s="163"/>
      <c r="S161" s="163"/>
      <c r="T161" s="164">
        <v>7.4999999999999997E-2</v>
      </c>
      <c r="U161" s="163">
        <f t="shared" si="69"/>
        <v>0.15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125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54">
        <v>135</v>
      </c>
      <c r="B162" s="160" t="s">
        <v>380</v>
      </c>
      <c r="C162" s="193" t="s">
        <v>381</v>
      </c>
      <c r="D162" s="162" t="s">
        <v>132</v>
      </c>
      <c r="E162" s="168">
        <v>16</v>
      </c>
      <c r="F162" s="170"/>
      <c r="G162" s="171">
        <f t="shared" si="63"/>
        <v>0</v>
      </c>
      <c r="H162" s="170"/>
      <c r="I162" s="171">
        <f t="shared" si="64"/>
        <v>0</v>
      </c>
      <c r="J162" s="170"/>
      <c r="K162" s="171">
        <f t="shared" si="65"/>
        <v>0</v>
      </c>
      <c r="L162" s="171">
        <v>21</v>
      </c>
      <c r="M162" s="171">
        <f t="shared" si="66"/>
        <v>0</v>
      </c>
      <c r="N162" s="163">
        <v>0</v>
      </c>
      <c r="O162" s="163">
        <f t="shared" si="67"/>
        <v>0</v>
      </c>
      <c r="P162" s="163">
        <v>0</v>
      </c>
      <c r="Q162" s="163">
        <f t="shared" si="68"/>
        <v>0</v>
      </c>
      <c r="R162" s="163"/>
      <c r="S162" s="163"/>
      <c r="T162" s="164">
        <v>7.4999999999999997E-2</v>
      </c>
      <c r="U162" s="163">
        <f t="shared" si="69"/>
        <v>1.2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125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22.5" outlineLevel="1" x14ac:dyDescent="0.2">
      <c r="A163" s="154">
        <v>136</v>
      </c>
      <c r="B163" s="160" t="s">
        <v>382</v>
      </c>
      <c r="C163" s="193" t="s">
        <v>383</v>
      </c>
      <c r="D163" s="162" t="s">
        <v>137</v>
      </c>
      <c r="E163" s="168">
        <v>10</v>
      </c>
      <c r="F163" s="170"/>
      <c r="G163" s="171">
        <f t="shared" si="63"/>
        <v>0</v>
      </c>
      <c r="H163" s="170"/>
      <c r="I163" s="171">
        <f t="shared" si="64"/>
        <v>0</v>
      </c>
      <c r="J163" s="170"/>
      <c r="K163" s="171">
        <f t="shared" si="65"/>
        <v>0</v>
      </c>
      <c r="L163" s="171">
        <v>21</v>
      </c>
      <c r="M163" s="171">
        <f t="shared" si="66"/>
        <v>0</v>
      </c>
      <c r="N163" s="163">
        <v>0</v>
      </c>
      <c r="O163" s="163">
        <f t="shared" si="67"/>
        <v>0</v>
      </c>
      <c r="P163" s="163">
        <v>0</v>
      </c>
      <c r="Q163" s="163">
        <f t="shared" si="68"/>
        <v>0</v>
      </c>
      <c r="R163" s="163"/>
      <c r="S163" s="163"/>
      <c r="T163" s="164">
        <v>7.4999999999999997E-2</v>
      </c>
      <c r="U163" s="163">
        <f t="shared" si="69"/>
        <v>0.75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125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ht="22.5" outlineLevel="1" x14ac:dyDescent="0.2">
      <c r="A164" s="154">
        <v>137</v>
      </c>
      <c r="B164" s="160" t="s">
        <v>384</v>
      </c>
      <c r="C164" s="193" t="s">
        <v>385</v>
      </c>
      <c r="D164" s="162" t="s">
        <v>137</v>
      </c>
      <c r="E164" s="168">
        <v>1</v>
      </c>
      <c r="F164" s="170"/>
      <c r="G164" s="171">
        <f t="shared" si="63"/>
        <v>0</v>
      </c>
      <c r="H164" s="170"/>
      <c r="I164" s="171">
        <f t="shared" si="64"/>
        <v>0</v>
      </c>
      <c r="J164" s="170"/>
      <c r="K164" s="171">
        <f t="shared" si="65"/>
        <v>0</v>
      </c>
      <c r="L164" s="171">
        <v>21</v>
      </c>
      <c r="M164" s="171">
        <f t="shared" si="66"/>
        <v>0</v>
      </c>
      <c r="N164" s="163">
        <v>0</v>
      </c>
      <c r="O164" s="163">
        <f t="shared" si="67"/>
        <v>0</v>
      </c>
      <c r="P164" s="163">
        <v>0</v>
      </c>
      <c r="Q164" s="163">
        <f t="shared" si="68"/>
        <v>0</v>
      </c>
      <c r="R164" s="163"/>
      <c r="S164" s="163"/>
      <c r="T164" s="164">
        <v>7.4999999999999997E-2</v>
      </c>
      <c r="U164" s="163">
        <f t="shared" si="69"/>
        <v>0.08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125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54">
        <v>138</v>
      </c>
      <c r="B165" s="160" t="s">
        <v>386</v>
      </c>
      <c r="C165" s="193" t="s">
        <v>387</v>
      </c>
      <c r="D165" s="162" t="s">
        <v>132</v>
      </c>
      <c r="E165" s="168">
        <v>2</v>
      </c>
      <c r="F165" s="170"/>
      <c r="G165" s="171">
        <f t="shared" si="63"/>
        <v>0</v>
      </c>
      <c r="H165" s="170"/>
      <c r="I165" s="171">
        <f t="shared" si="64"/>
        <v>0</v>
      </c>
      <c r="J165" s="170"/>
      <c r="K165" s="171">
        <f t="shared" si="65"/>
        <v>0</v>
      </c>
      <c r="L165" s="171">
        <v>21</v>
      </c>
      <c r="M165" s="171">
        <f t="shared" si="66"/>
        <v>0</v>
      </c>
      <c r="N165" s="163">
        <v>0</v>
      </c>
      <c r="O165" s="163">
        <f t="shared" si="67"/>
        <v>0</v>
      </c>
      <c r="P165" s="163">
        <v>0</v>
      </c>
      <c r="Q165" s="163">
        <f t="shared" si="68"/>
        <v>0</v>
      </c>
      <c r="R165" s="163"/>
      <c r="S165" s="163"/>
      <c r="T165" s="164">
        <v>7.4999999999999997E-2</v>
      </c>
      <c r="U165" s="163">
        <f t="shared" si="69"/>
        <v>0.15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125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2.5" outlineLevel="1" x14ac:dyDescent="0.2">
      <c r="A166" s="154">
        <v>139</v>
      </c>
      <c r="B166" s="160" t="s">
        <v>388</v>
      </c>
      <c r="C166" s="193" t="s">
        <v>389</v>
      </c>
      <c r="D166" s="162" t="s">
        <v>132</v>
      </c>
      <c r="E166" s="168">
        <v>8</v>
      </c>
      <c r="F166" s="170"/>
      <c r="G166" s="171">
        <f t="shared" si="63"/>
        <v>0</v>
      </c>
      <c r="H166" s="170"/>
      <c r="I166" s="171">
        <f t="shared" si="64"/>
        <v>0</v>
      </c>
      <c r="J166" s="170"/>
      <c r="K166" s="171">
        <f t="shared" si="65"/>
        <v>0</v>
      </c>
      <c r="L166" s="171">
        <v>21</v>
      </c>
      <c r="M166" s="171">
        <f t="shared" si="66"/>
        <v>0</v>
      </c>
      <c r="N166" s="163">
        <v>0</v>
      </c>
      <c r="O166" s="163">
        <f t="shared" si="67"/>
        <v>0</v>
      </c>
      <c r="P166" s="163">
        <v>0</v>
      </c>
      <c r="Q166" s="163">
        <f t="shared" si="68"/>
        <v>0</v>
      </c>
      <c r="R166" s="163"/>
      <c r="S166" s="163"/>
      <c r="T166" s="164">
        <v>7.4999999999999997E-2</v>
      </c>
      <c r="U166" s="163">
        <f t="shared" si="69"/>
        <v>0.6</v>
      </c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125</v>
      </c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>
        <v>140</v>
      </c>
      <c r="B167" s="160" t="s">
        <v>390</v>
      </c>
      <c r="C167" s="193" t="s">
        <v>391</v>
      </c>
      <c r="D167" s="162" t="s">
        <v>132</v>
      </c>
      <c r="E167" s="168">
        <v>2</v>
      </c>
      <c r="F167" s="170"/>
      <c r="G167" s="171">
        <f t="shared" si="63"/>
        <v>0</v>
      </c>
      <c r="H167" s="170"/>
      <c r="I167" s="171">
        <f t="shared" si="64"/>
        <v>0</v>
      </c>
      <c r="J167" s="170"/>
      <c r="K167" s="171">
        <f t="shared" si="65"/>
        <v>0</v>
      </c>
      <c r="L167" s="171">
        <v>21</v>
      </c>
      <c r="M167" s="171">
        <f t="shared" si="66"/>
        <v>0</v>
      </c>
      <c r="N167" s="163">
        <v>0</v>
      </c>
      <c r="O167" s="163">
        <f t="shared" si="67"/>
        <v>0</v>
      </c>
      <c r="P167" s="163">
        <v>0</v>
      </c>
      <c r="Q167" s="163">
        <f t="shared" si="68"/>
        <v>0</v>
      </c>
      <c r="R167" s="163"/>
      <c r="S167" s="163"/>
      <c r="T167" s="164">
        <v>7.4999999999999997E-2</v>
      </c>
      <c r="U167" s="163">
        <f t="shared" si="69"/>
        <v>0.15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125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54">
        <v>141</v>
      </c>
      <c r="B168" s="160" t="s">
        <v>392</v>
      </c>
      <c r="C168" s="193" t="s">
        <v>393</v>
      </c>
      <c r="D168" s="162" t="s">
        <v>132</v>
      </c>
      <c r="E168" s="168">
        <v>8</v>
      </c>
      <c r="F168" s="170"/>
      <c r="G168" s="171">
        <f t="shared" si="63"/>
        <v>0</v>
      </c>
      <c r="H168" s="170"/>
      <c r="I168" s="171">
        <f t="shared" si="64"/>
        <v>0</v>
      </c>
      <c r="J168" s="170"/>
      <c r="K168" s="171">
        <f t="shared" si="65"/>
        <v>0</v>
      </c>
      <c r="L168" s="171">
        <v>21</v>
      </c>
      <c r="M168" s="171">
        <f t="shared" si="66"/>
        <v>0</v>
      </c>
      <c r="N168" s="163">
        <v>0</v>
      </c>
      <c r="O168" s="163">
        <f t="shared" si="67"/>
        <v>0</v>
      </c>
      <c r="P168" s="163">
        <v>0</v>
      </c>
      <c r="Q168" s="163">
        <f t="shared" si="68"/>
        <v>0</v>
      </c>
      <c r="R168" s="163"/>
      <c r="S168" s="163"/>
      <c r="T168" s="164">
        <v>7.4999999999999997E-2</v>
      </c>
      <c r="U168" s="163">
        <f t="shared" si="69"/>
        <v>0.6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125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ht="22.5" outlineLevel="1" x14ac:dyDescent="0.2">
      <c r="A169" s="154">
        <v>142</v>
      </c>
      <c r="B169" s="160" t="s">
        <v>394</v>
      </c>
      <c r="C169" s="193" t="s">
        <v>395</v>
      </c>
      <c r="D169" s="162" t="s">
        <v>132</v>
      </c>
      <c r="E169" s="168">
        <v>2</v>
      </c>
      <c r="F169" s="170"/>
      <c r="G169" s="171">
        <f t="shared" si="63"/>
        <v>0</v>
      </c>
      <c r="H169" s="170"/>
      <c r="I169" s="171">
        <f t="shared" si="64"/>
        <v>0</v>
      </c>
      <c r="J169" s="170"/>
      <c r="K169" s="171">
        <f t="shared" si="65"/>
        <v>0</v>
      </c>
      <c r="L169" s="171">
        <v>21</v>
      </c>
      <c r="M169" s="171">
        <f t="shared" si="66"/>
        <v>0</v>
      </c>
      <c r="N169" s="163">
        <v>0</v>
      </c>
      <c r="O169" s="163">
        <f t="shared" si="67"/>
        <v>0</v>
      </c>
      <c r="P169" s="163">
        <v>0</v>
      </c>
      <c r="Q169" s="163">
        <f t="shared" si="68"/>
        <v>0</v>
      </c>
      <c r="R169" s="163"/>
      <c r="S169" s="163"/>
      <c r="T169" s="164">
        <v>7.4999999999999997E-2</v>
      </c>
      <c r="U169" s="163">
        <f t="shared" si="69"/>
        <v>0.15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125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x14ac:dyDescent="0.2">
      <c r="A170" s="155" t="s">
        <v>120</v>
      </c>
      <c r="B170" s="161" t="s">
        <v>91</v>
      </c>
      <c r="C170" s="194" t="s">
        <v>92</v>
      </c>
      <c r="D170" s="165"/>
      <c r="E170" s="169"/>
      <c r="F170" s="172"/>
      <c r="G170" s="172">
        <f>SUMIF(AE171:AE171,"&lt;&gt;NOR",G171:G171)</f>
        <v>0</v>
      </c>
      <c r="H170" s="172"/>
      <c r="I170" s="172">
        <f>SUM(I171:I171)</f>
        <v>0</v>
      </c>
      <c r="J170" s="172"/>
      <c r="K170" s="172">
        <f>SUM(K171:K171)</f>
        <v>0</v>
      </c>
      <c r="L170" s="172"/>
      <c r="M170" s="172">
        <f>SUM(M171:M171)</f>
        <v>0</v>
      </c>
      <c r="N170" s="166"/>
      <c r="O170" s="166">
        <f>SUM(O171:O171)</f>
        <v>0</v>
      </c>
      <c r="P170" s="166"/>
      <c r="Q170" s="166">
        <f>SUM(Q171:Q171)</f>
        <v>7.7000000000000002E-3</v>
      </c>
      <c r="R170" s="166"/>
      <c r="S170" s="166"/>
      <c r="T170" s="167"/>
      <c r="U170" s="166">
        <f>SUM(U171:U171)</f>
        <v>0.59</v>
      </c>
      <c r="AE170" t="s">
        <v>121</v>
      </c>
    </row>
    <row r="171" spans="1:60" outlineLevel="1" x14ac:dyDescent="0.2">
      <c r="A171" s="154">
        <v>143</v>
      </c>
      <c r="B171" s="160" t="s">
        <v>91</v>
      </c>
      <c r="C171" s="193" t="s">
        <v>396</v>
      </c>
      <c r="D171" s="162" t="s">
        <v>259</v>
      </c>
      <c r="E171" s="168">
        <v>1</v>
      </c>
      <c r="F171" s="170"/>
      <c r="G171" s="171">
        <f>ROUND(E171*F171,2)</f>
        <v>0</v>
      </c>
      <c r="H171" s="170"/>
      <c r="I171" s="171">
        <f>ROUND(E171*H171,2)</f>
        <v>0</v>
      </c>
      <c r="J171" s="170"/>
      <c r="K171" s="171">
        <f>ROUND(E171*J171,2)</f>
        <v>0</v>
      </c>
      <c r="L171" s="171">
        <v>21</v>
      </c>
      <c r="M171" s="171">
        <f>G171*(1+L171/100)</f>
        <v>0</v>
      </c>
      <c r="N171" s="163">
        <v>0</v>
      </c>
      <c r="O171" s="163">
        <f>ROUND(E171*N171,5)</f>
        <v>0</v>
      </c>
      <c r="P171" s="163">
        <v>7.7000000000000002E-3</v>
      </c>
      <c r="Q171" s="163">
        <f>ROUND(E171*P171,5)</f>
        <v>7.7000000000000002E-3</v>
      </c>
      <c r="R171" s="163"/>
      <c r="S171" s="163"/>
      <c r="T171" s="164">
        <v>0.59150000000000003</v>
      </c>
      <c r="U171" s="163">
        <f>ROUND(E171*T171,2)</f>
        <v>0.59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125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x14ac:dyDescent="0.2">
      <c r="A172" s="155" t="s">
        <v>120</v>
      </c>
      <c r="B172" s="161" t="s">
        <v>93</v>
      </c>
      <c r="C172" s="194" t="s">
        <v>26</v>
      </c>
      <c r="D172" s="165"/>
      <c r="E172" s="169"/>
      <c r="F172" s="172"/>
      <c r="G172" s="172">
        <f>SUMIF(AE173:AE178,"&lt;&gt;NOR",G173:G178)</f>
        <v>0</v>
      </c>
      <c r="H172" s="172"/>
      <c r="I172" s="172">
        <f>SUM(I173:I178)</f>
        <v>0</v>
      </c>
      <c r="J172" s="172"/>
      <c r="K172" s="172">
        <f>SUM(K173:K178)</f>
        <v>0</v>
      </c>
      <c r="L172" s="172"/>
      <c r="M172" s="172">
        <f>SUM(M173:M178)</f>
        <v>0</v>
      </c>
      <c r="N172" s="166"/>
      <c r="O172" s="166">
        <f>SUM(O173:O178)</f>
        <v>0</v>
      </c>
      <c r="P172" s="166"/>
      <c r="Q172" s="166">
        <f>SUM(Q173:Q178)</f>
        <v>0</v>
      </c>
      <c r="R172" s="166"/>
      <c r="S172" s="166"/>
      <c r="T172" s="167"/>
      <c r="U172" s="166">
        <f>SUM(U173:U178)</f>
        <v>0</v>
      </c>
      <c r="AE172" t="s">
        <v>121</v>
      </c>
    </row>
    <row r="173" spans="1:60" outlineLevel="1" x14ac:dyDescent="0.2">
      <c r="A173" s="154">
        <v>144</v>
      </c>
      <c r="B173" s="160" t="s">
        <v>397</v>
      </c>
      <c r="C173" s="193" t="s">
        <v>398</v>
      </c>
      <c r="D173" s="162" t="s">
        <v>399</v>
      </c>
      <c r="E173" s="168">
        <v>1</v>
      </c>
      <c r="F173" s="170"/>
      <c r="G173" s="171">
        <f t="shared" ref="G173:G178" si="70">ROUND(E173*F173,2)</f>
        <v>0</v>
      </c>
      <c r="H173" s="170"/>
      <c r="I173" s="171">
        <f t="shared" ref="I173:I178" si="71">ROUND(E173*H173,2)</f>
        <v>0</v>
      </c>
      <c r="J173" s="170"/>
      <c r="K173" s="171">
        <f t="shared" ref="K173:K178" si="72">ROUND(E173*J173,2)</f>
        <v>0</v>
      </c>
      <c r="L173" s="171">
        <v>21</v>
      </c>
      <c r="M173" s="171">
        <f t="shared" ref="M173:M178" si="73">G173*(1+L173/100)</f>
        <v>0</v>
      </c>
      <c r="N173" s="163">
        <v>0</v>
      </c>
      <c r="O173" s="163">
        <f t="shared" ref="O173:O178" si="74">ROUND(E173*N173,5)</f>
        <v>0</v>
      </c>
      <c r="P173" s="163">
        <v>0</v>
      </c>
      <c r="Q173" s="163">
        <f t="shared" ref="Q173:Q178" si="75">ROUND(E173*P173,5)</f>
        <v>0</v>
      </c>
      <c r="R173" s="163"/>
      <c r="S173" s="163"/>
      <c r="T173" s="164">
        <v>0</v>
      </c>
      <c r="U173" s="163">
        <f t="shared" ref="U173:U178" si="76">ROUND(E173*T173,2)</f>
        <v>0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125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>
        <v>145</v>
      </c>
      <c r="B174" s="160" t="s">
        <v>400</v>
      </c>
      <c r="C174" s="193" t="s">
        <v>401</v>
      </c>
      <c r="D174" s="162" t="s">
        <v>399</v>
      </c>
      <c r="E174" s="168">
        <v>1</v>
      </c>
      <c r="F174" s="170"/>
      <c r="G174" s="171">
        <f t="shared" si="70"/>
        <v>0</v>
      </c>
      <c r="H174" s="170"/>
      <c r="I174" s="171">
        <f t="shared" si="71"/>
        <v>0</v>
      </c>
      <c r="J174" s="170"/>
      <c r="K174" s="171">
        <f t="shared" si="72"/>
        <v>0</v>
      </c>
      <c r="L174" s="171">
        <v>21</v>
      </c>
      <c r="M174" s="171">
        <f t="shared" si="73"/>
        <v>0</v>
      </c>
      <c r="N174" s="163">
        <v>0</v>
      </c>
      <c r="O174" s="163">
        <f t="shared" si="74"/>
        <v>0</v>
      </c>
      <c r="P174" s="163">
        <v>0</v>
      </c>
      <c r="Q174" s="163">
        <f t="shared" si="75"/>
        <v>0</v>
      </c>
      <c r="R174" s="163"/>
      <c r="S174" s="163"/>
      <c r="T174" s="164">
        <v>0</v>
      </c>
      <c r="U174" s="163">
        <f t="shared" si="76"/>
        <v>0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125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>
        <v>146</v>
      </c>
      <c r="B175" s="160" t="s">
        <v>402</v>
      </c>
      <c r="C175" s="193" t="s">
        <v>403</v>
      </c>
      <c r="D175" s="162" t="s">
        <v>399</v>
      </c>
      <c r="E175" s="168">
        <v>1</v>
      </c>
      <c r="F175" s="170"/>
      <c r="G175" s="171">
        <f t="shared" si="70"/>
        <v>0</v>
      </c>
      <c r="H175" s="170"/>
      <c r="I175" s="171">
        <f t="shared" si="71"/>
        <v>0</v>
      </c>
      <c r="J175" s="170"/>
      <c r="K175" s="171">
        <f t="shared" si="72"/>
        <v>0</v>
      </c>
      <c r="L175" s="171">
        <v>21</v>
      </c>
      <c r="M175" s="171">
        <f t="shared" si="73"/>
        <v>0</v>
      </c>
      <c r="N175" s="163">
        <v>0</v>
      </c>
      <c r="O175" s="163">
        <f t="shared" si="74"/>
        <v>0</v>
      </c>
      <c r="P175" s="163">
        <v>0</v>
      </c>
      <c r="Q175" s="163">
        <f t="shared" si="75"/>
        <v>0</v>
      </c>
      <c r="R175" s="163"/>
      <c r="S175" s="163"/>
      <c r="T175" s="164">
        <v>0</v>
      </c>
      <c r="U175" s="163">
        <f t="shared" si="76"/>
        <v>0</v>
      </c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125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>
        <v>147</v>
      </c>
      <c r="B176" s="160" t="s">
        <v>404</v>
      </c>
      <c r="C176" s="193" t="s">
        <v>405</v>
      </c>
      <c r="D176" s="162" t="s">
        <v>399</v>
      </c>
      <c r="E176" s="168">
        <v>1</v>
      </c>
      <c r="F176" s="170"/>
      <c r="G176" s="171">
        <f t="shared" si="70"/>
        <v>0</v>
      </c>
      <c r="H176" s="170"/>
      <c r="I176" s="171">
        <f t="shared" si="71"/>
        <v>0</v>
      </c>
      <c r="J176" s="170"/>
      <c r="K176" s="171">
        <f t="shared" si="72"/>
        <v>0</v>
      </c>
      <c r="L176" s="171">
        <v>21</v>
      </c>
      <c r="M176" s="171">
        <f t="shared" si="73"/>
        <v>0</v>
      </c>
      <c r="N176" s="163">
        <v>0</v>
      </c>
      <c r="O176" s="163">
        <f t="shared" si="74"/>
        <v>0</v>
      </c>
      <c r="P176" s="163">
        <v>0</v>
      </c>
      <c r="Q176" s="163">
        <f t="shared" si="75"/>
        <v>0</v>
      </c>
      <c r="R176" s="163"/>
      <c r="S176" s="163"/>
      <c r="T176" s="164">
        <v>0</v>
      </c>
      <c r="U176" s="163">
        <f t="shared" si="76"/>
        <v>0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125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>
        <v>148</v>
      </c>
      <c r="B177" s="160" t="s">
        <v>406</v>
      </c>
      <c r="C177" s="193" t="s">
        <v>407</v>
      </c>
      <c r="D177" s="162" t="s">
        <v>399</v>
      </c>
      <c r="E177" s="168">
        <v>1</v>
      </c>
      <c r="F177" s="170"/>
      <c r="G177" s="171">
        <f t="shared" si="70"/>
        <v>0</v>
      </c>
      <c r="H177" s="170"/>
      <c r="I177" s="171">
        <f t="shared" si="71"/>
        <v>0</v>
      </c>
      <c r="J177" s="170"/>
      <c r="K177" s="171">
        <f t="shared" si="72"/>
        <v>0</v>
      </c>
      <c r="L177" s="171">
        <v>21</v>
      </c>
      <c r="M177" s="171">
        <f t="shared" si="73"/>
        <v>0</v>
      </c>
      <c r="N177" s="163">
        <v>0</v>
      </c>
      <c r="O177" s="163">
        <f t="shared" si="74"/>
        <v>0</v>
      </c>
      <c r="P177" s="163">
        <v>0</v>
      </c>
      <c r="Q177" s="163">
        <f t="shared" si="75"/>
        <v>0</v>
      </c>
      <c r="R177" s="163"/>
      <c r="S177" s="163"/>
      <c r="T177" s="164">
        <v>0</v>
      </c>
      <c r="U177" s="163">
        <f t="shared" si="76"/>
        <v>0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125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81">
        <v>149</v>
      </c>
      <c r="B178" s="182" t="s">
        <v>408</v>
      </c>
      <c r="C178" s="195" t="s">
        <v>409</v>
      </c>
      <c r="D178" s="183" t="s">
        <v>399</v>
      </c>
      <c r="E178" s="184">
        <v>1</v>
      </c>
      <c r="F178" s="185"/>
      <c r="G178" s="186">
        <f t="shared" si="70"/>
        <v>0</v>
      </c>
      <c r="H178" s="185"/>
      <c r="I178" s="186">
        <f t="shared" si="71"/>
        <v>0</v>
      </c>
      <c r="J178" s="185"/>
      <c r="K178" s="186">
        <f t="shared" si="72"/>
        <v>0</v>
      </c>
      <c r="L178" s="186">
        <v>21</v>
      </c>
      <c r="M178" s="186">
        <f t="shared" si="73"/>
        <v>0</v>
      </c>
      <c r="N178" s="187">
        <v>0</v>
      </c>
      <c r="O178" s="187">
        <f t="shared" si="74"/>
        <v>0</v>
      </c>
      <c r="P178" s="187">
        <v>0</v>
      </c>
      <c r="Q178" s="187">
        <f t="shared" si="75"/>
        <v>0</v>
      </c>
      <c r="R178" s="187"/>
      <c r="S178" s="187"/>
      <c r="T178" s="188">
        <v>0</v>
      </c>
      <c r="U178" s="187">
        <f t="shared" si="76"/>
        <v>0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125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x14ac:dyDescent="0.2">
      <c r="A179" s="6"/>
      <c r="B179" s="7" t="s">
        <v>410</v>
      </c>
      <c r="C179" s="196" t="s">
        <v>410</v>
      </c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AC179">
        <v>15</v>
      </c>
      <c r="AD179">
        <v>21</v>
      </c>
    </row>
    <row r="180" spans="1:60" x14ac:dyDescent="0.2">
      <c r="A180" s="189"/>
      <c r="B180" s="190">
        <v>26</v>
      </c>
      <c r="C180" s="197" t="s">
        <v>410</v>
      </c>
      <c r="D180" s="191"/>
      <c r="E180" s="191"/>
      <c r="F180" s="191"/>
      <c r="G180" s="192">
        <f>G8+G19+G22+G29+G38+G43+G51+G54+G68+G84+G86+G91+G93+G95+G116+G130+G146+G149+G153+G155+G170+G172</f>
        <v>0</v>
      </c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C180">
        <f>SUMIF(L7:L178,AC179,G7:G178)</f>
        <v>0</v>
      </c>
      <c r="AD180">
        <f>SUMIF(L7:L178,AD179,G7:G178)</f>
        <v>0</v>
      </c>
      <c r="AE180" t="s">
        <v>411</v>
      </c>
    </row>
    <row r="181" spans="1:60" x14ac:dyDescent="0.2">
      <c r="A181" s="6"/>
      <c r="B181" s="7" t="s">
        <v>410</v>
      </c>
      <c r="C181" s="196" t="s">
        <v>410</v>
      </c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60" x14ac:dyDescent="0.2">
      <c r="A182" s="6"/>
      <c r="B182" s="7" t="s">
        <v>410</v>
      </c>
      <c r="C182" s="196" t="s">
        <v>410</v>
      </c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60" x14ac:dyDescent="0.2">
      <c r="A183" s="270">
        <v>33</v>
      </c>
      <c r="B183" s="270"/>
      <c r="C183" s="271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60" x14ac:dyDescent="0.2">
      <c r="A184" s="251"/>
      <c r="B184" s="252"/>
      <c r="C184" s="253"/>
      <c r="D184" s="252"/>
      <c r="E184" s="252"/>
      <c r="F184" s="252"/>
      <c r="G184" s="254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AE184" t="s">
        <v>412</v>
      </c>
    </row>
    <row r="185" spans="1:60" x14ac:dyDescent="0.2">
      <c r="A185" s="255"/>
      <c r="B185" s="256"/>
      <c r="C185" s="257"/>
      <c r="D185" s="256"/>
      <c r="E185" s="256"/>
      <c r="F185" s="256"/>
      <c r="G185" s="258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60" x14ac:dyDescent="0.2">
      <c r="A186" s="255"/>
      <c r="B186" s="256"/>
      <c r="C186" s="257"/>
      <c r="D186" s="256"/>
      <c r="E186" s="256"/>
      <c r="F186" s="256"/>
      <c r="G186" s="258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</row>
    <row r="187" spans="1:60" x14ac:dyDescent="0.2">
      <c r="A187" s="255"/>
      <c r="B187" s="256"/>
      <c r="C187" s="257"/>
      <c r="D187" s="256"/>
      <c r="E187" s="256"/>
      <c r="F187" s="256"/>
      <c r="G187" s="258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</row>
    <row r="188" spans="1:60" x14ac:dyDescent="0.2">
      <c r="A188" s="259"/>
      <c r="B188" s="260"/>
      <c r="C188" s="261"/>
      <c r="D188" s="260"/>
      <c r="E188" s="260"/>
      <c r="F188" s="260"/>
      <c r="G188" s="262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</row>
    <row r="189" spans="1:60" x14ac:dyDescent="0.2">
      <c r="A189" s="6"/>
      <c r="B189" s="7" t="s">
        <v>410</v>
      </c>
      <c r="C189" s="196" t="s">
        <v>410</v>
      </c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</row>
    <row r="190" spans="1:60" x14ac:dyDescent="0.2">
      <c r="C190" s="198"/>
      <c r="AE190" t="s">
        <v>413</v>
      </c>
    </row>
  </sheetData>
  <mergeCells count="6">
    <mergeCell ref="A184:G188"/>
    <mergeCell ref="A1:G1"/>
    <mergeCell ref="C2:G2"/>
    <mergeCell ref="C3:G3"/>
    <mergeCell ref="C4:G4"/>
    <mergeCell ref="A183:C18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2014-02-28T09:52:57Z</cp:lastPrinted>
  <dcterms:created xsi:type="dcterms:W3CDTF">2009-04-08T07:15:50Z</dcterms:created>
  <dcterms:modified xsi:type="dcterms:W3CDTF">2021-05-03T13:45:57Z</dcterms:modified>
</cp:coreProperties>
</file>