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/>
  </bookViews>
  <sheets>
    <sheet name="1 ETAPA UT" sheetId="17" r:id="rId1"/>
    <sheet name="Sekce A2" sheetId="1" r:id="rId2"/>
    <sheet name="VzorPolozky" sheetId="10" state="hidden" r:id="rId3"/>
    <sheet name=" Pol A2" sheetId="12" r:id="rId4"/>
    <sheet name="Sekce B4" sheetId="13" r:id="rId5"/>
    <sheet name=" Pol B4" sheetId="14" r:id="rId6"/>
    <sheet name="Sekce C8" sheetId="15" r:id="rId7"/>
    <sheet name=" Pol C8" sheetId="16" r:id="rId8"/>
  </sheets>
  <externalReferences>
    <externalReference r:id="rId9"/>
  </externalReferences>
  <definedNames>
    <definedName name="CelkemDPHVypocet" localSheetId="0">'1 ETAPA UT'!$H$40</definedName>
    <definedName name="CelkemDPHVypocet" localSheetId="1">'Sekce A2'!$H$40</definedName>
    <definedName name="CelkemDPHVypocet" localSheetId="4">'Sekce B4'!$H$40</definedName>
    <definedName name="CelkemDPHVypocet" localSheetId="6">'Sekce C8'!$H$40</definedName>
    <definedName name="CenaCelkem" localSheetId="5">'Sekce B4'!$G$29</definedName>
    <definedName name="CenaCelkem" localSheetId="7">'Sekce C8'!$G$29</definedName>
    <definedName name="CenaCelkem" localSheetId="0">'1 ETAPA UT'!$G$29</definedName>
    <definedName name="CenaCelkem" localSheetId="4">'Sekce B4'!$G$29</definedName>
    <definedName name="CenaCelkem" localSheetId="6">'Sekce C8'!$G$29</definedName>
    <definedName name="CenaCelkem">'Sekce A2'!$G$29</definedName>
    <definedName name="CenaCelkemBezDPH" localSheetId="5">'Sekce B4'!$G$28</definedName>
    <definedName name="CenaCelkemBezDPH" localSheetId="7">'Sekce C8'!$G$28</definedName>
    <definedName name="CenaCelkemBezDPH" localSheetId="0">'1 ETAPA UT'!$G$28</definedName>
    <definedName name="CenaCelkemBezDPH" localSheetId="4">'Sekce B4'!$G$28</definedName>
    <definedName name="CenaCelkemBezDPH" localSheetId="6">'Sekce C8'!$G$28</definedName>
    <definedName name="CenaCelkemBezDPH">'Sekce A2'!$G$28</definedName>
    <definedName name="CenaCelkemVypocet" localSheetId="0">'1 ETAPA UT'!$I$40</definedName>
    <definedName name="CenaCelkemVypocet" localSheetId="1">'Sekce A2'!$I$40</definedName>
    <definedName name="CenaCelkemVypocet" localSheetId="4">'Sekce B4'!$I$40</definedName>
    <definedName name="CenaCelkemVypocet" localSheetId="6">'Sekce C8'!$I$40</definedName>
    <definedName name="cisloobjektu" localSheetId="5">'Sekce B4'!$C$3</definedName>
    <definedName name="cisloobjektu" localSheetId="7">'Sekce C8'!$C$3</definedName>
    <definedName name="cisloobjektu" localSheetId="0">'1 ETAPA UT'!$C$3</definedName>
    <definedName name="cisloobjektu" localSheetId="4">'Sekce B4'!$C$3</definedName>
    <definedName name="cisloobjektu" localSheetId="6">'Sekce C8'!$C$3</definedName>
    <definedName name="cisloobjektu">'Sekce A2'!$C$3</definedName>
    <definedName name="CisloRozpoctu">'[1]Krycí list'!$C$2</definedName>
    <definedName name="CisloStavby" localSheetId="0">'1 ETAPA UT'!$C$2</definedName>
    <definedName name="CisloStavby" localSheetId="1">'Sekce A2'!$C$2</definedName>
    <definedName name="CisloStavby" localSheetId="4">'Sekce B4'!$C$2</definedName>
    <definedName name="CisloStavby" localSheetId="6">'Sekce C8'!$C$2</definedName>
    <definedName name="cislostavby">'[1]Krycí list'!$A$7</definedName>
    <definedName name="CisloStavebnihoRozpoctu" localSheetId="5">'Sekce B4'!$D$4</definedName>
    <definedName name="CisloStavebnihoRozpoctu" localSheetId="7">'Sekce C8'!$D$4</definedName>
    <definedName name="CisloStavebnihoRozpoctu" localSheetId="0">'1 ETAPA UT'!$D$4</definedName>
    <definedName name="CisloStavebnihoRozpoctu" localSheetId="4">'Sekce B4'!$D$4</definedName>
    <definedName name="CisloStavebnihoRozpoctu" localSheetId="6">'Sekce C8'!$D$4</definedName>
    <definedName name="CisloStavebnihoRozpoctu">'Sekce A2'!$D$4</definedName>
    <definedName name="dadresa" localSheetId="5">'Sekce B4'!$D$12:$G$12</definedName>
    <definedName name="dadresa" localSheetId="7">'Sekce C8'!$D$12:$G$12</definedName>
    <definedName name="dadresa" localSheetId="0">'1 ETAPA UT'!$D$12:$G$12</definedName>
    <definedName name="dadresa" localSheetId="4">'Sekce B4'!$D$12:$G$12</definedName>
    <definedName name="dadresa" localSheetId="6">'Sekce C8'!$D$12:$G$12</definedName>
    <definedName name="dadresa">'Sekce A2'!$D$12:$G$12</definedName>
    <definedName name="DIČ" localSheetId="0">'1 ETAPA UT'!$I$12</definedName>
    <definedName name="DIČ" localSheetId="1">'Sekce A2'!$I$12</definedName>
    <definedName name="DIČ" localSheetId="4">'Sekce B4'!$I$12</definedName>
    <definedName name="DIČ" localSheetId="6">'Sekce C8'!$I$12</definedName>
    <definedName name="dmisto" localSheetId="5">'Sekce B4'!$D$13:$G$13</definedName>
    <definedName name="dmisto" localSheetId="7">'Sekce C8'!$D$13:$G$13</definedName>
    <definedName name="dmisto" localSheetId="0">'1 ETAPA UT'!$D$13:$G$13</definedName>
    <definedName name="dmisto" localSheetId="4">'Sekce B4'!$D$13:$G$13</definedName>
    <definedName name="dmisto" localSheetId="6">'Sekce C8'!$D$13:$G$13</definedName>
    <definedName name="dmisto">'Sekce A2'!$D$13:$G$13</definedName>
    <definedName name="DPHSni" localSheetId="5">'Sekce B4'!$G$24</definedName>
    <definedName name="DPHSni" localSheetId="7">'Sekce C8'!$G$24</definedName>
    <definedName name="DPHSni" localSheetId="0">'1 ETAPA UT'!$G$24</definedName>
    <definedName name="DPHSni" localSheetId="4">'Sekce B4'!$G$24</definedName>
    <definedName name="DPHSni" localSheetId="6">'Sekce C8'!$G$24</definedName>
    <definedName name="DPHSni">'Sekce A2'!$G$24</definedName>
    <definedName name="DPHZakl" localSheetId="5">'Sekce B4'!$G$26</definedName>
    <definedName name="DPHZakl" localSheetId="7">'Sekce C8'!$G$26</definedName>
    <definedName name="DPHZakl" localSheetId="0">'1 ETAPA UT'!$G$26</definedName>
    <definedName name="DPHZakl" localSheetId="4">'Sekce B4'!$G$26</definedName>
    <definedName name="DPHZakl" localSheetId="6">'Sekce C8'!$G$26</definedName>
    <definedName name="DPHZakl">'Sekce A2'!$G$26</definedName>
    <definedName name="dpsc" localSheetId="0">'1 ETAPA UT'!$C$13</definedName>
    <definedName name="dpsc" localSheetId="1">'Sekce A2'!$C$13</definedName>
    <definedName name="dpsc" localSheetId="4">'Sekce B4'!$C$13</definedName>
    <definedName name="dpsc" localSheetId="6">'Sekce C8'!$C$13</definedName>
    <definedName name="IČO" localSheetId="0">'1 ETAPA UT'!$I$11</definedName>
    <definedName name="IČO" localSheetId="1">'Sekce A2'!$I$11</definedName>
    <definedName name="IČO" localSheetId="4">'Sekce B4'!$I$11</definedName>
    <definedName name="IČO" localSheetId="6">'Sekce C8'!$I$11</definedName>
    <definedName name="Mena" localSheetId="5">'Sekce B4'!$J$29</definedName>
    <definedName name="Mena" localSheetId="7">'Sekce C8'!$J$29</definedName>
    <definedName name="Mena" localSheetId="0">'1 ETAPA UT'!$J$29</definedName>
    <definedName name="Mena" localSheetId="4">'Sekce B4'!$J$29</definedName>
    <definedName name="Mena" localSheetId="6">'Sekce C8'!$J$29</definedName>
    <definedName name="Mena">'Sekce A2'!$J$29</definedName>
    <definedName name="MistoStavby" localSheetId="5">'Sekce B4'!$D$4</definedName>
    <definedName name="MistoStavby" localSheetId="7">'Sekce C8'!$D$4</definedName>
    <definedName name="MistoStavby" localSheetId="0">'1 ETAPA UT'!$D$4</definedName>
    <definedName name="MistoStavby" localSheetId="4">'Sekce B4'!$D$4</definedName>
    <definedName name="MistoStavby" localSheetId="6">'Sekce C8'!$D$4</definedName>
    <definedName name="MistoStavby">'Sekce A2'!$D$4</definedName>
    <definedName name="nazevobjektu" localSheetId="5">'Sekce B4'!$D$3</definedName>
    <definedName name="nazevobjektu" localSheetId="7">'Sekce C8'!$D$3</definedName>
    <definedName name="nazevobjektu" localSheetId="0">'1 ETAPA UT'!$D$3</definedName>
    <definedName name="nazevobjektu" localSheetId="4">'Sekce B4'!$D$3</definedName>
    <definedName name="nazevobjektu" localSheetId="6">'Sekce C8'!$D$3</definedName>
    <definedName name="nazevobjektu">'Sekce A2'!$D$3</definedName>
    <definedName name="NazevRozpoctu">'[1]Krycí list'!$D$2</definedName>
    <definedName name="NazevStavby" localSheetId="0">'1 ETAPA UT'!$D$2</definedName>
    <definedName name="NazevStavby" localSheetId="1">'Sekce A2'!$D$2</definedName>
    <definedName name="NazevStavby" localSheetId="4">'Sekce B4'!$D$2</definedName>
    <definedName name="NazevStavby" localSheetId="6">'Sekce C8'!$D$2</definedName>
    <definedName name="nazevstavby">'[1]Krycí list'!$C$7</definedName>
    <definedName name="NazevStavebnihoRozpoctu" localSheetId="5">'Sekce B4'!$E$4</definedName>
    <definedName name="NazevStavebnihoRozpoctu" localSheetId="7">'Sekce C8'!$E$4</definedName>
    <definedName name="NazevStavebnihoRozpoctu" localSheetId="0">'1 ETAPA UT'!$E$4</definedName>
    <definedName name="NazevStavebnihoRozpoctu" localSheetId="4">'Sekce B4'!$E$4</definedName>
    <definedName name="NazevStavebnihoRozpoctu" localSheetId="6">'Sekce C8'!$E$4</definedName>
    <definedName name="NazevStavebnihoRozpoctu">'Sekce A2'!$E$4</definedName>
    <definedName name="oadresa" localSheetId="5">'Sekce B4'!$D$6</definedName>
    <definedName name="oadresa" localSheetId="7">'Sekce C8'!$D$6</definedName>
    <definedName name="oadresa" localSheetId="0">'1 ETAPA UT'!$D$6</definedName>
    <definedName name="oadresa" localSheetId="4">'Sekce B4'!$D$6</definedName>
    <definedName name="oadresa" localSheetId="6">'Sekce C8'!$D$6</definedName>
    <definedName name="oadresa">'Sekce A2'!$D$6</definedName>
    <definedName name="Objednatel" localSheetId="0">'1 ETAPA UT'!$D$5</definedName>
    <definedName name="Objednatel" localSheetId="1">'Sekce A2'!$D$5</definedName>
    <definedName name="Objednatel" localSheetId="4">'Sekce B4'!$D$5</definedName>
    <definedName name="Objednatel" localSheetId="6">'Sekce C8'!$D$5</definedName>
    <definedName name="Objekt" localSheetId="0">'1 ETAPA UT'!$B$38</definedName>
    <definedName name="Objekt" localSheetId="1">'Sekce A2'!$B$38</definedName>
    <definedName name="Objekt" localSheetId="4">'Sekce B4'!$B$38</definedName>
    <definedName name="Objekt" localSheetId="6">'Sekce C8'!$B$38</definedName>
    <definedName name="_xlnm.Print_Area" localSheetId="3">' Pol A2'!$A$1:$U$49</definedName>
    <definedName name="_xlnm.Print_Area" localSheetId="5">' Pol B4'!$A$1:$U$63</definedName>
    <definedName name="_xlnm.Print_Area" localSheetId="7">' Pol C8'!$A$1:$U$77</definedName>
    <definedName name="_xlnm.Print_Area" localSheetId="0">'1 ETAPA UT'!$A$1:$J$54</definedName>
    <definedName name="_xlnm.Print_Area" localSheetId="1">'Sekce A2'!$A$1:$J$54</definedName>
    <definedName name="_xlnm.Print_Area" localSheetId="4">'Sekce B4'!$A$1:$J$57</definedName>
    <definedName name="_xlnm.Print_Area" localSheetId="6">'Sekce C8'!$A$1:$J$57</definedName>
    <definedName name="odic" localSheetId="0">'1 ETAPA UT'!$I$6</definedName>
    <definedName name="odic" localSheetId="1">'Sekce A2'!$I$6</definedName>
    <definedName name="odic" localSheetId="4">'Sekce B4'!$I$6</definedName>
    <definedName name="odic" localSheetId="6">'Sekce C8'!$I$6</definedName>
    <definedName name="oico" localSheetId="0">'1 ETAPA UT'!$I$5</definedName>
    <definedName name="oico" localSheetId="1">'Sekce A2'!$I$5</definedName>
    <definedName name="oico" localSheetId="4">'Sekce B4'!$I$5</definedName>
    <definedName name="oico" localSheetId="6">'Sekce C8'!$I$5</definedName>
    <definedName name="omisto" localSheetId="0">'1 ETAPA UT'!$D$7</definedName>
    <definedName name="omisto" localSheetId="1">'Sekce A2'!$D$7</definedName>
    <definedName name="omisto" localSheetId="4">'Sekce B4'!$D$7</definedName>
    <definedName name="omisto" localSheetId="6">'Sekce C8'!$D$7</definedName>
    <definedName name="onazev" localSheetId="0">'1 ETAPA UT'!$D$6</definedName>
    <definedName name="onazev" localSheetId="1">'Sekce A2'!$D$6</definedName>
    <definedName name="onazev" localSheetId="4">'Sekce B4'!$D$6</definedName>
    <definedName name="onazev" localSheetId="6">'Sekce C8'!$D$6</definedName>
    <definedName name="opsc" localSheetId="0">'1 ETAPA UT'!$C$7</definedName>
    <definedName name="opsc" localSheetId="1">'Sekce A2'!$C$7</definedName>
    <definedName name="opsc" localSheetId="4">'Sekce B4'!$C$7</definedName>
    <definedName name="opsc" localSheetId="6">'Sekce C8'!$C$7</definedName>
    <definedName name="padresa" localSheetId="5">'Sekce B4'!$D$9</definedName>
    <definedName name="padresa" localSheetId="7">'Sekce C8'!$D$9</definedName>
    <definedName name="padresa" localSheetId="0">'1 ETAPA UT'!$D$9</definedName>
    <definedName name="padresa" localSheetId="4">'Sekce B4'!$D$9</definedName>
    <definedName name="padresa" localSheetId="6">'Sekce C8'!$D$9</definedName>
    <definedName name="padresa">'Sekce A2'!$D$9</definedName>
    <definedName name="pdic" localSheetId="5">'Sekce B4'!$I$9</definedName>
    <definedName name="pdic" localSheetId="7">'Sekce C8'!$I$9</definedName>
    <definedName name="pdic" localSheetId="0">'1 ETAPA UT'!$I$9</definedName>
    <definedName name="pdic" localSheetId="4">'Sekce B4'!$I$9</definedName>
    <definedName name="pdic" localSheetId="6">'Sekce C8'!$I$9</definedName>
    <definedName name="pdic">'Sekce A2'!$I$9</definedName>
    <definedName name="pico" localSheetId="5">'Sekce B4'!$I$8</definedName>
    <definedName name="pico" localSheetId="7">'Sekce C8'!$I$8</definedName>
    <definedName name="pico" localSheetId="0">'1 ETAPA UT'!$I$8</definedName>
    <definedName name="pico" localSheetId="4">'Sekce B4'!$I$8</definedName>
    <definedName name="pico" localSheetId="6">'Sekce C8'!$I$8</definedName>
    <definedName name="pico">'Sekce A2'!$I$8</definedName>
    <definedName name="pmisto" localSheetId="5">'Sekce B4'!$D$10</definedName>
    <definedName name="pmisto" localSheetId="7">'Sekce C8'!$D$10</definedName>
    <definedName name="pmisto" localSheetId="0">'1 ETAPA UT'!$D$10</definedName>
    <definedName name="pmisto" localSheetId="4">'Sekce B4'!$D$10</definedName>
    <definedName name="pmisto" localSheetId="6">'Sekce C8'!$D$10</definedName>
    <definedName name="pmisto">'Sekce A2'!$D$10</definedName>
    <definedName name="PocetMJ" localSheetId="5">#REF!</definedName>
    <definedName name="PocetMJ" localSheetId="7">#REF!</definedName>
    <definedName name="PocetMJ" localSheetId="0">#REF!</definedName>
    <definedName name="PocetMJ" localSheetId="4">#REF!</definedName>
    <definedName name="PocetMJ" localSheetId="6">#REF!</definedName>
    <definedName name="PocetMJ">#REF!</definedName>
    <definedName name="PoptavkaID" localSheetId="5">'Sekce B4'!$A$1</definedName>
    <definedName name="PoptavkaID" localSheetId="7">'Sekce C8'!$A$1</definedName>
    <definedName name="PoptavkaID" localSheetId="0">'1 ETAPA UT'!$A$1</definedName>
    <definedName name="PoptavkaID" localSheetId="4">'Sekce B4'!$A$1</definedName>
    <definedName name="PoptavkaID" localSheetId="6">'Sekce C8'!$A$1</definedName>
    <definedName name="PoptavkaID">'Sekce A2'!$A$1</definedName>
    <definedName name="pPSC" localSheetId="5">'Sekce B4'!$C$10</definedName>
    <definedName name="pPSC" localSheetId="7">'Sekce C8'!$C$10</definedName>
    <definedName name="pPSC" localSheetId="0">'1 ETAPA UT'!$C$10</definedName>
    <definedName name="pPSC" localSheetId="4">'Sekce B4'!$C$10</definedName>
    <definedName name="pPSC" localSheetId="6">'Sekce C8'!$C$10</definedName>
    <definedName name="pPSC">'Sekce A2'!$C$10</definedName>
    <definedName name="Projektant" localSheetId="5">'Sekce B4'!$D$8</definedName>
    <definedName name="Projektant" localSheetId="7">'Sekce C8'!$D$8</definedName>
    <definedName name="Projektant" localSheetId="0">'1 ETAPA UT'!$D$8</definedName>
    <definedName name="Projektant" localSheetId="4">'Sekce B4'!$D$8</definedName>
    <definedName name="Projektant" localSheetId="6">'Sekce C8'!$D$8</definedName>
    <definedName name="Projektant">'Sekce A2'!$D$8</definedName>
    <definedName name="SazbaDPH1" localSheetId="0">'1 ETAPA UT'!$E$23</definedName>
    <definedName name="SazbaDPH1" localSheetId="1">'Sekce A2'!$E$23</definedName>
    <definedName name="SazbaDPH1" localSheetId="4">'Sekce B4'!$E$23</definedName>
    <definedName name="SazbaDPH1" localSheetId="6">'Sekce C8'!$E$23</definedName>
    <definedName name="SazbaDPH1">'[1]Krycí list'!$C$30</definedName>
    <definedName name="SazbaDPH2" localSheetId="0">'1 ETAPA UT'!$E$25</definedName>
    <definedName name="SazbaDPH2" localSheetId="1">'Sekce A2'!$E$25</definedName>
    <definedName name="SazbaDPH2" localSheetId="4">'Sekce B4'!$E$25</definedName>
    <definedName name="SazbaDPH2" localSheetId="6">'Sekce C8'!$E$25</definedName>
    <definedName name="SazbaDPH2">'[1]Krycí list'!$C$32</definedName>
    <definedName name="SloupecCC" localSheetId="5">#REF!</definedName>
    <definedName name="SloupecCC" localSheetId="7">#REF!</definedName>
    <definedName name="SloupecCC" localSheetId="0">#REF!</definedName>
    <definedName name="SloupecCC" localSheetId="4">#REF!</definedName>
    <definedName name="SloupecCC" localSheetId="6">#REF!</definedName>
    <definedName name="SloupecCC">#REF!</definedName>
    <definedName name="SloupecCisloPol" localSheetId="5">#REF!</definedName>
    <definedName name="SloupecCisloPol" localSheetId="7">#REF!</definedName>
    <definedName name="SloupecCisloPol" localSheetId="0">#REF!</definedName>
    <definedName name="SloupecCisloPol" localSheetId="4">#REF!</definedName>
    <definedName name="SloupecCisloPol" localSheetId="6">#REF!</definedName>
    <definedName name="SloupecCisloPol">#REF!</definedName>
    <definedName name="SloupecJC" localSheetId="5">#REF!</definedName>
    <definedName name="SloupecJC" localSheetId="7">#REF!</definedName>
    <definedName name="SloupecJC" localSheetId="0">#REF!</definedName>
    <definedName name="SloupecJC" localSheetId="4">#REF!</definedName>
    <definedName name="SloupecJC" localSheetId="6">#REF!</definedName>
    <definedName name="SloupecJC">#REF!</definedName>
    <definedName name="SloupecMJ" localSheetId="5">#REF!</definedName>
    <definedName name="SloupecMJ" localSheetId="7">#REF!</definedName>
    <definedName name="SloupecMJ" localSheetId="0">#REF!</definedName>
    <definedName name="SloupecMJ" localSheetId="4">#REF!</definedName>
    <definedName name="SloupecMJ" localSheetId="6">#REF!</definedName>
    <definedName name="SloupecMJ">#REF!</definedName>
    <definedName name="SloupecMnozstvi" localSheetId="5">#REF!</definedName>
    <definedName name="SloupecMnozstvi" localSheetId="7">#REF!</definedName>
    <definedName name="SloupecMnozstvi" localSheetId="0">#REF!</definedName>
    <definedName name="SloupecMnozstvi" localSheetId="4">#REF!</definedName>
    <definedName name="SloupecMnozstvi" localSheetId="6">#REF!</definedName>
    <definedName name="SloupecMnozstvi">#REF!</definedName>
    <definedName name="SloupecNazPol" localSheetId="5">#REF!</definedName>
    <definedName name="SloupecNazPol" localSheetId="7">#REF!</definedName>
    <definedName name="SloupecNazPol" localSheetId="0">#REF!</definedName>
    <definedName name="SloupecNazPol" localSheetId="4">#REF!</definedName>
    <definedName name="SloupecNazPol" localSheetId="6">#REF!</definedName>
    <definedName name="SloupecNazPol">#REF!</definedName>
    <definedName name="SloupecPC" localSheetId="5">#REF!</definedName>
    <definedName name="SloupecPC" localSheetId="7">#REF!</definedName>
    <definedName name="SloupecPC" localSheetId="0">#REF!</definedName>
    <definedName name="SloupecPC" localSheetId="4">#REF!</definedName>
    <definedName name="SloupecPC" localSheetId="6">#REF!</definedName>
    <definedName name="SloupecPC">#REF!</definedName>
    <definedName name="Vypracoval" localSheetId="5">'Sekce B4'!$D$14</definedName>
    <definedName name="Vypracoval" localSheetId="7">'Sekce C8'!$D$14</definedName>
    <definedName name="Vypracoval" localSheetId="0">'1 ETAPA UT'!$D$14</definedName>
    <definedName name="Vypracoval" localSheetId="4">'Sekce B4'!$D$14</definedName>
    <definedName name="Vypracoval" localSheetId="6">'Sekce C8'!$D$14</definedName>
    <definedName name="Vypracoval">'Sekce A2'!$D$14</definedName>
    <definedName name="Z_B7E7C763_C459_487D_8ABA_5CFDDFBD5A84_.wvu.Cols" localSheetId="0" hidden="1">'1 ETAPA UT'!$A:$A</definedName>
    <definedName name="Z_B7E7C763_C459_487D_8ABA_5CFDDFBD5A84_.wvu.Cols" localSheetId="1" hidden="1">'Sekce A2'!$A:$A</definedName>
    <definedName name="Z_B7E7C763_C459_487D_8ABA_5CFDDFBD5A84_.wvu.Cols" localSheetId="4" hidden="1">'Sekce B4'!$A:$A</definedName>
    <definedName name="Z_B7E7C763_C459_487D_8ABA_5CFDDFBD5A84_.wvu.Cols" localSheetId="6" hidden="1">'Sekce C8'!$A:$A</definedName>
    <definedName name="Z_B7E7C763_C459_487D_8ABA_5CFDDFBD5A84_.wvu.PrintArea" localSheetId="0" hidden="1">'1 ETAPA UT'!$B$1:$J$36</definedName>
    <definedName name="Z_B7E7C763_C459_487D_8ABA_5CFDDFBD5A84_.wvu.PrintArea" localSheetId="1" hidden="1">'Sekce A2'!$B$1:$J$36</definedName>
    <definedName name="Z_B7E7C763_C459_487D_8ABA_5CFDDFBD5A84_.wvu.PrintArea" localSheetId="4" hidden="1">'Sekce B4'!$B$1:$J$36</definedName>
    <definedName name="Z_B7E7C763_C459_487D_8ABA_5CFDDFBD5A84_.wvu.PrintArea" localSheetId="6" hidden="1">'Sekce C8'!$B$1:$J$36</definedName>
    <definedName name="ZakladDPHSni" localSheetId="5">'Sekce B4'!$G$23</definedName>
    <definedName name="ZakladDPHSni" localSheetId="7">'Sekce C8'!$G$23</definedName>
    <definedName name="ZakladDPHSni" localSheetId="0">'1 ETAPA UT'!$G$23</definedName>
    <definedName name="ZakladDPHSni" localSheetId="4">'Sekce B4'!$G$23</definedName>
    <definedName name="ZakladDPHSni" localSheetId="6">'Sekce C8'!$G$23</definedName>
    <definedName name="ZakladDPHSni">'Sekce A2'!$G$23</definedName>
    <definedName name="ZakladDPHSniVypocet" localSheetId="0">'1 ETAPA UT'!$F$40</definedName>
    <definedName name="ZakladDPHSniVypocet" localSheetId="1">'Sekce A2'!$F$40</definedName>
    <definedName name="ZakladDPHSniVypocet" localSheetId="4">'Sekce B4'!$F$40</definedName>
    <definedName name="ZakladDPHSniVypocet" localSheetId="6">'Sekce C8'!$F$40</definedName>
    <definedName name="ZakladDPHZakl" localSheetId="5">'Sekce B4'!$G$25</definedName>
    <definedName name="ZakladDPHZakl" localSheetId="7">'Sekce C8'!$G$25</definedName>
    <definedName name="ZakladDPHZakl" localSheetId="0">'1 ETAPA UT'!$G$25</definedName>
    <definedName name="ZakladDPHZakl" localSheetId="4">'Sekce B4'!$G$25</definedName>
    <definedName name="ZakladDPHZakl" localSheetId="6">'Sekce C8'!$G$25</definedName>
    <definedName name="ZakladDPHZakl">'Sekce A2'!$G$25</definedName>
    <definedName name="ZakladDPHZaklVypocet" localSheetId="0">'1 ETAPA UT'!$G$40</definedName>
    <definedName name="ZakladDPHZaklVypocet" localSheetId="1">'Sekce A2'!$G$40</definedName>
    <definedName name="ZakladDPHZaklVypocet" localSheetId="4">'Sekce B4'!$G$40</definedName>
    <definedName name="ZakladDPHZaklVypocet" localSheetId="6">'Sekce C8'!$G$40</definedName>
    <definedName name="Zaokrouhleni" localSheetId="5">'Sekce B4'!$G$27</definedName>
    <definedName name="Zaokrouhleni" localSheetId="7">'Sekce C8'!$G$27</definedName>
    <definedName name="Zaokrouhleni" localSheetId="0">'1 ETAPA UT'!$G$27</definedName>
    <definedName name="Zaokrouhleni" localSheetId="4">'Sekce B4'!$G$27</definedName>
    <definedName name="Zaokrouhleni" localSheetId="6">'Sekce C8'!$G$27</definedName>
    <definedName name="Zaokrouhleni">'Sekce A2'!$G$27</definedName>
    <definedName name="Zhotovitel" localSheetId="5">'Sekce B4'!$D$11:$G$11</definedName>
    <definedName name="Zhotovitel" localSheetId="7">'Sekce C8'!$D$11:$G$11</definedName>
    <definedName name="Zhotovitel" localSheetId="0">'1 ETAPA UT'!$D$11:$G$11</definedName>
    <definedName name="Zhotovitel" localSheetId="4">'Sekce B4'!$D$11:$G$11</definedName>
    <definedName name="Zhotovitel" localSheetId="6">'Sekce C8'!$D$11:$G$11</definedName>
    <definedName name="Zhotovitel">'Sekce A2'!$D$11:$G$11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8" i="17" l="1"/>
  <c r="G38" i="17"/>
  <c r="F38" i="17"/>
  <c r="J28" i="17"/>
  <c r="J27" i="17"/>
  <c r="G27" i="17"/>
  <c r="J26" i="17"/>
  <c r="E26" i="17"/>
  <c r="J25" i="17"/>
  <c r="J24" i="17"/>
  <c r="E24" i="17"/>
  <c r="J23" i="17"/>
  <c r="K8" i="16" l="1"/>
  <c r="O8" i="16"/>
  <c r="Q8" i="16"/>
  <c r="U8" i="16"/>
  <c r="G9" i="16"/>
  <c r="G8" i="16" s="1"/>
  <c r="I9" i="16"/>
  <c r="I8" i="16" s="1"/>
  <c r="K9" i="16"/>
  <c r="O9" i="16"/>
  <c r="Q9" i="16"/>
  <c r="U9" i="16"/>
  <c r="G10" i="16"/>
  <c r="I48" i="15" s="1"/>
  <c r="I10" i="16"/>
  <c r="Q10" i="16"/>
  <c r="U10" i="16"/>
  <c r="G11" i="16"/>
  <c r="M11" i="16" s="1"/>
  <c r="M10" i="16" s="1"/>
  <c r="I11" i="16"/>
  <c r="K11" i="16"/>
  <c r="K10" i="16" s="1"/>
  <c r="O11" i="16"/>
  <c r="Q11" i="16"/>
  <c r="U11" i="16"/>
  <c r="G12" i="16"/>
  <c r="I12" i="16"/>
  <c r="K12" i="16"/>
  <c r="M12" i="16"/>
  <c r="O12" i="16"/>
  <c r="O10" i="16" s="1"/>
  <c r="Q12" i="16"/>
  <c r="U12" i="16"/>
  <c r="G13" i="16"/>
  <c r="I13" i="16"/>
  <c r="K13" i="16"/>
  <c r="M13" i="16"/>
  <c r="O13" i="16"/>
  <c r="Q13" i="16"/>
  <c r="U13" i="16"/>
  <c r="O14" i="16"/>
  <c r="Q14" i="16"/>
  <c r="G15" i="16"/>
  <c r="I15" i="16"/>
  <c r="K15" i="16"/>
  <c r="M15" i="16"/>
  <c r="O15" i="16"/>
  <c r="Q15" i="16"/>
  <c r="U15" i="16"/>
  <c r="U14" i="16" s="1"/>
  <c r="G16" i="16"/>
  <c r="I16" i="16"/>
  <c r="K16" i="16"/>
  <c r="M16" i="16"/>
  <c r="O16" i="16"/>
  <c r="Q16" i="16"/>
  <c r="U16" i="16"/>
  <c r="G17" i="16"/>
  <c r="G14" i="16" s="1"/>
  <c r="I49" i="15" s="1"/>
  <c r="I17" i="16"/>
  <c r="K17" i="16"/>
  <c r="O17" i="16"/>
  <c r="Q17" i="16"/>
  <c r="U17" i="16"/>
  <c r="G18" i="16"/>
  <c r="M18" i="16" s="1"/>
  <c r="I18" i="16"/>
  <c r="I14" i="16" s="1"/>
  <c r="K18" i="16"/>
  <c r="O18" i="16"/>
  <c r="Q18" i="16"/>
  <c r="U18" i="16"/>
  <c r="G19" i="16"/>
  <c r="M19" i="16" s="1"/>
  <c r="I19" i="16"/>
  <c r="K19" i="16"/>
  <c r="K14" i="16" s="1"/>
  <c r="O19" i="16"/>
  <c r="Q19" i="16"/>
  <c r="U19" i="16"/>
  <c r="G20" i="16"/>
  <c r="I50" i="15" s="1"/>
  <c r="I20" i="16"/>
  <c r="K20" i="16"/>
  <c r="M20" i="16"/>
  <c r="G21" i="16"/>
  <c r="I21" i="16"/>
  <c r="K21" i="16"/>
  <c r="M21" i="16"/>
  <c r="O21" i="16"/>
  <c r="O20" i="16" s="1"/>
  <c r="Q21" i="16"/>
  <c r="Q20" i="16" s="1"/>
  <c r="U21" i="16"/>
  <c r="G22" i="16"/>
  <c r="I22" i="16"/>
  <c r="K22" i="16"/>
  <c r="M22" i="16"/>
  <c r="O22" i="16"/>
  <c r="Q22" i="16"/>
  <c r="U22" i="16"/>
  <c r="G23" i="16"/>
  <c r="I23" i="16"/>
  <c r="K23" i="16"/>
  <c r="M23" i="16"/>
  <c r="O23" i="16"/>
  <c r="Q23" i="16"/>
  <c r="U23" i="16"/>
  <c r="U20" i="16" s="1"/>
  <c r="G25" i="16"/>
  <c r="G24" i="16" s="1"/>
  <c r="I51" i="15" s="1"/>
  <c r="I25" i="16"/>
  <c r="I24" i="16" s="1"/>
  <c r="K25" i="16"/>
  <c r="O25" i="16"/>
  <c r="Q25" i="16"/>
  <c r="U25" i="16"/>
  <c r="G26" i="16"/>
  <c r="M26" i="16" s="1"/>
  <c r="I26" i="16"/>
  <c r="K26" i="16"/>
  <c r="K24" i="16" s="1"/>
  <c r="O26" i="16"/>
  <c r="Q26" i="16"/>
  <c r="U26" i="16"/>
  <c r="G27" i="16"/>
  <c r="M27" i="16" s="1"/>
  <c r="I27" i="16"/>
  <c r="K27" i="16"/>
  <c r="O27" i="16"/>
  <c r="Q27" i="16"/>
  <c r="U27" i="16"/>
  <c r="G28" i="16"/>
  <c r="I28" i="16"/>
  <c r="K28" i="16"/>
  <c r="M28" i="16"/>
  <c r="O28" i="16"/>
  <c r="Q28" i="16"/>
  <c r="U28" i="16"/>
  <c r="G29" i="16"/>
  <c r="I29" i="16"/>
  <c r="K29" i="16"/>
  <c r="M29" i="16"/>
  <c r="O29" i="16"/>
  <c r="O24" i="16" s="1"/>
  <c r="Q29" i="16"/>
  <c r="U29" i="16"/>
  <c r="G30" i="16"/>
  <c r="I30" i="16"/>
  <c r="K30" i="16"/>
  <c r="M30" i="16"/>
  <c r="O30" i="16"/>
  <c r="Q30" i="16"/>
  <c r="Q24" i="16" s="1"/>
  <c r="U30" i="16"/>
  <c r="G31" i="16"/>
  <c r="I31" i="16"/>
  <c r="K31" i="16"/>
  <c r="M31" i="16"/>
  <c r="O31" i="16"/>
  <c r="Q31" i="16"/>
  <c r="U31" i="16"/>
  <c r="U24" i="16" s="1"/>
  <c r="G32" i="16"/>
  <c r="I32" i="16"/>
  <c r="K32" i="16"/>
  <c r="M32" i="16"/>
  <c r="O32" i="16"/>
  <c r="Q32" i="16"/>
  <c r="U32" i="16"/>
  <c r="G33" i="16"/>
  <c r="M33" i="16" s="1"/>
  <c r="I33" i="16"/>
  <c r="K33" i="16"/>
  <c r="O33" i="16"/>
  <c r="Q33" i="16"/>
  <c r="U33" i="16"/>
  <c r="G34" i="16"/>
  <c r="M34" i="16" s="1"/>
  <c r="I34" i="16"/>
  <c r="K34" i="16"/>
  <c r="O34" i="16"/>
  <c r="Q34" i="16"/>
  <c r="U34" i="16"/>
  <c r="G36" i="16"/>
  <c r="I36" i="16"/>
  <c r="K36" i="16"/>
  <c r="M36" i="16"/>
  <c r="O36" i="16"/>
  <c r="O35" i="16" s="1"/>
  <c r="Q36" i="16"/>
  <c r="U36" i="16"/>
  <c r="G37" i="16"/>
  <c r="I37" i="16"/>
  <c r="K37" i="16"/>
  <c r="M37" i="16"/>
  <c r="O37" i="16"/>
  <c r="Q37" i="16"/>
  <c r="Q35" i="16" s="1"/>
  <c r="U37" i="16"/>
  <c r="G38" i="16"/>
  <c r="I38" i="16"/>
  <c r="K38" i="16"/>
  <c r="M38" i="16"/>
  <c r="O38" i="16"/>
  <c r="Q38" i="16"/>
  <c r="U38" i="16"/>
  <c r="G39" i="16"/>
  <c r="I39" i="16"/>
  <c r="K39" i="16"/>
  <c r="M39" i="16"/>
  <c r="O39" i="16"/>
  <c r="Q39" i="16"/>
  <c r="U39" i="16"/>
  <c r="U35" i="16" s="1"/>
  <c r="G40" i="16"/>
  <c r="I40" i="16"/>
  <c r="K40" i="16"/>
  <c r="M40" i="16"/>
  <c r="O40" i="16"/>
  <c r="Q40" i="16"/>
  <c r="U40" i="16"/>
  <c r="G41" i="16"/>
  <c r="M41" i="16" s="1"/>
  <c r="I41" i="16"/>
  <c r="K41" i="16"/>
  <c r="O41" i="16"/>
  <c r="Q41" i="16"/>
  <c r="U41" i="16"/>
  <c r="G42" i="16"/>
  <c r="M42" i="16" s="1"/>
  <c r="I42" i="16"/>
  <c r="I35" i="16" s="1"/>
  <c r="K42" i="16"/>
  <c r="O42" i="16"/>
  <c r="Q42" i="16"/>
  <c r="U42" i="16"/>
  <c r="G43" i="16"/>
  <c r="M43" i="16" s="1"/>
  <c r="I43" i="16"/>
  <c r="K43" i="16"/>
  <c r="K35" i="16" s="1"/>
  <c r="O43" i="16"/>
  <c r="Q43" i="16"/>
  <c r="U43" i="16"/>
  <c r="G45" i="16"/>
  <c r="I45" i="16"/>
  <c r="K45" i="16"/>
  <c r="M45" i="16"/>
  <c r="O45" i="16"/>
  <c r="O44" i="16" s="1"/>
  <c r="Q45" i="16"/>
  <c r="Q44" i="16" s="1"/>
  <c r="U45" i="16"/>
  <c r="G46" i="16"/>
  <c r="I46" i="16"/>
  <c r="K46" i="16"/>
  <c r="M46" i="16"/>
  <c r="O46" i="16"/>
  <c r="Q46" i="16"/>
  <c r="U46" i="16"/>
  <c r="U44" i="16" s="1"/>
  <c r="G47" i="16"/>
  <c r="I47" i="16"/>
  <c r="K47" i="16"/>
  <c r="M47" i="16"/>
  <c r="O47" i="16"/>
  <c r="Q47" i="16"/>
  <c r="U47" i="16"/>
  <c r="G48" i="16"/>
  <c r="I48" i="16"/>
  <c r="K48" i="16"/>
  <c r="M48" i="16"/>
  <c r="O48" i="16"/>
  <c r="Q48" i="16"/>
  <c r="U48" i="16"/>
  <c r="G49" i="16"/>
  <c r="M49" i="16" s="1"/>
  <c r="M44" i="16" s="1"/>
  <c r="I49" i="16"/>
  <c r="K49" i="16"/>
  <c r="O49" i="16"/>
  <c r="Q49" i="16"/>
  <c r="U49" i="16"/>
  <c r="G50" i="16"/>
  <c r="M50" i="16" s="1"/>
  <c r="I50" i="16"/>
  <c r="I44" i="16" s="1"/>
  <c r="K50" i="16"/>
  <c r="O50" i="16"/>
  <c r="Q50" i="16"/>
  <c r="U50" i="16"/>
  <c r="G51" i="16"/>
  <c r="M51" i="16" s="1"/>
  <c r="I51" i="16"/>
  <c r="K51" i="16"/>
  <c r="K44" i="16" s="1"/>
  <c r="O51" i="16"/>
  <c r="Q51" i="16"/>
  <c r="U51" i="16"/>
  <c r="G52" i="16"/>
  <c r="I52" i="16"/>
  <c r="K52" i="16"/>
  <c r="M52" i="16"/>
  <c r="O52" i="16"/>
  <c r="Q52" i="16"/>
  <c r="U52" i="16"/>
  <c r="G53" i="16"/>
  <c r="I53" i="16"/>
  <c r="K53" i="16"/>
  <c r="M53" i="16"/>
  <c r="O53" i="16"/>
  <c r="Q53" i="16"/>
  <c r="U53" i="16"/>
  <c r="G54" i="16"/>
  <c r="I54" i="16"/>
  <c r="K54" i="16"/>
  <c r="M54" i="16"/>
  <c r="O54" i="16"/>
  <c r="Q54" i="16"/>
  <c r="U54" i="16"/>
  <c r="G55" i="16"/>
  <c r="I55" i="16"/>
  <c r="K55" i="16"/>
  <c r="M55" i="16"/>
  <c r="O55" i="16"/>
  <c r="Q55" i="16"/>
  <c r="U55" i="16"/>
  <c r="G56" i="16"/>
  <c r="I56" i="16"/>
  <c r="K56" i="16"/>
  <c r="M56" i="16"/>
  <c r="O56" i="16"/>
  <c r="Q56" i="16"/>
  <c r="U56" i="16"/>
  <c r="G57" i="16"/>
  <c r="O57" i="16"/>
  <c r="Q57" i="16"/>
  <c r="U57" i="16"/>
  <c r="G58" i="16"/>
  <c r="M58" i="16" s="1"/>
  <c r="I58" i="16"/>
  <c r="I57" i="16" s="1"/>
  <c r="K58" i="16"/>
  <c r="K57" i="16" s="1"/>
  <c r="O58" i="16"/>
  <c r="Q58" i="16"/>
  <c r="U58" i="16"/>
  <c r="G59" i="16"/>
  <c r="M59" i="16" s="1"/>
  <c r="I59" i="16"/>
  <c r="K59" i="16"/>
  <c r="O59" i="16"/>
  <c r="Q59" i="16"/>
  <c r="U59" i="16"/>
  <c r="G60" i="16"/>
  <c r="I60" i="16"/>
  <c r="K60" i="16"/>
  <c r="M60" i="16"/>
  <c r="O60" i="16"/>
  <c r="Q60" i="16"/>
  <c r="U60" i="16"/>
  <c r="G61" i="16"/>
  <c r="I55" i="15" s="1"/>
  <c r="I61" i="16"/>
  <c r="K61" i="16"/>
  <c r="M61" i="16"/>
  <c r="O61" i="16"/>
  <c r="G62" i="16"/>
  <c r="I62" i="16"/>
  <c r="K62" i="16"/>
  <c r="M62" i="16"/>
  <c r="O62" i="16"/>
  <c r="Q62" i="16"/>
  <c r="Q61" i="16" s="1"/>
  <c r="U62" i="16"/>
  <c r="U61" i="16" s="1"/>
  <c r="K63" i="16"/>
  <c r="O63" i="16"/>
  <c r="Q63" i="16"/>
  <c r="U63" i="16"/>
  <c r="G64" i="16"/>
  <c r="I64" i="16"/>
  <c r="I63" i="16" s="1"/>
  <c r="K64" i="16"/>
  <c r="M64" i="16"/>
  <c r="O64" i="16"/>
  <c r="Q64" i="16"/>
  <c r="U64" i="16"/>
  <c r="G65" i="16"/>
  <c r="G63" i="16" s="1"/>
  <c r="I56" i="15" s="1"/>
  <c r="I19" i="15" s="1"/>
  <c r="I65" i="16"/>
  <c r="K65" i="16"/>
  <c r="O65" i="16"/>
  <c r="Q65" i="16"/>
  <c r="U65" i="16"/>
  <c r="AC67" i="16"/>
  <c r="F39" i="15" s="1"/>
  <c r="I18" i="15"/>
  <c r="I20" i="15"/>
  <c r="J23" i="15"/>
  <c r="E24" i="15"/>
  <c r="J24" i="15"/>
  <c r="J25" i="15"/>
  <c r="E26" i="15"/>
  <c r="J26" i="15"/>
  <c r="G27" i="15"/>
  <c r="J27" i="15"/>
  <c r="J28" i="15"/>
  <c r="F38" i="15"/>
  <c r="G38" i="15"/>
  <c r="I54" i="15"/>
  <c r="I47" i="15" l="1"/>
  <c r="I16" i="15" s="1"/>
  <c r="M35" i="16"/>
  <c r="F40" i="15"/>
  <c r="M57" i="16"/>
  <c r="G35" i="16"/>
  <c r="I52" i="15" s="1"/>
  <c r="I17" i="15" s="1"/>
  <c r="G44" i="16"/>
  <c r="I53" i="15" s="1"/>
  <c r="M65" i="16"/>
  <c r="M63" i="16" s="1"/>
  <c r="M25" i="16"/>
  <c r="M24" i="16" s="1"/>
  <c r="M17" i="16"/>
  <c r="M14" i="16" s="1"/>
  <c r="M9" i="16"/>
  <c r="M8" i="16" s="1"/>
  <c r="AD67" i="16"/>
  <c r="G39" i="15" s="1"/>
  <c r="G40" i="15" s="1"/>
  <c r="G25" i="15" s="1"/>
  <c r="G26" i="15" s="1"/>
  <c r="I57" i="15"/>
  <c r="G28" i="15" l="1"/>
  <c r="G23" i="15"/>
  <c r="H39" i="15"/>
  <c r="H40" i="15" s="1"/>
  <c r="G67" i="16"/>
  <c r="I21" i="15"/>
  <c r="K8" i="14"/>
  <c r="Q8" i="14"/>
  <c r="U8" i="14"/>
  <c r="G9" i="14"/>
  <c r="G8" i="14" s="1"/>
  <c r="I9" i="14"/>
  <c r="I8" i="14" s="1"/>
  <c r="K9" i="14"/>
  <c r="O9" i="14"/>
  <c r="O8" i="14" s="1"/>
  <c r="Q9" i="14"/>
  <c r="U9" i="14"/>
  <c r="G10" i="14"/>
  <c r="I10" i="14"/>
  <c r="Q10" i="14"/>
  <c r="G11" i="14"/>
  <c r="M11" i="14" s="1"/>
  <c r="M10" i="14" s="1"/>
  <c r="I11" i="14"/>
  <c r="K11" i="14"/>
  <c r="K10" i="14" s="1"/>
  <c r="O11" i="14"/>
  <c r="Q11" i="14"/>
  <c r="U11" i="14"/>
  <c r="U10" i="14" s="1"/>
  <c r="G12" i="14"/>
  <c r="I12" i="14"/>
  <c r="K12" i="14"/>
  <c r="M12" i="14"/>
  <c r="O12" i="14"/>
  <c r="O10" i="14" s="1"/>
  <c r="Q12" i="14"/>
  <c r="U12" i="14"/>
  <c r="G13" i="14"/>
  <c r="I13" i="14"/>
  <c r="K13" i="14"/>
  <c r="M13" i="14"/>
  <c r="O13" i="14"/>
  <c r="Q13" i="14"/>
  <c r="U13" i="14"/>
  <c r="O14" i="14"/>
  <c r="Q14" i="14"/>
  <c r="G15" i="14"/>
  <c r="I15" i="14"/>
  <c r="K15" i="14"/>
  <c r="K14" i="14" s="1"/>
  <c r="M15" i="14"/>
  <c r="O15" i="14"/>
  <c r="Q15" i="14"/>
  <c r="U15" i="14"/>
  <c r="U14" i="14" s="1"/>
  <c r="G16" i="14"/>
  <c r="G14" i="14" s="1"/>
  <c r="I49" i="13" s="1"/>
  <c r="I16" i="14"/>
  <c r="K16" i="14"/>
  <c r="M16" i="14"/>
  <c r="O16" i="14"/>
  <c r="Q16" i="14"/>
  <c r="U16" i="14"/>
  <c r="G17" i="14"/>
  <c r="M17" i="14" s="1"/>
  <c r="I17" i="14"/>
  <c r="K17" i="14"/>
  <c r="O17" i="14"/>
  <c r="Q17" i="14"/>
  <c r="U17" i="14"/>
  <c r="G18" i="14"/>
  <c r="M18" i="14" s="1"/>
  <c r="I18" i="14"/>
  <c r="I14" i="14" s="1"/>
  <c r="K18" i="14"/>
  <c r="O18" i="14"/>
  <c r="Q18" i="14"/>
  <c r="U18" i="14"/>
  <c r="G19" i="14"/>
  <c r="M19" i="14" s="1"/>
  <c r="I19" i="14"/>
  <c r="K19" i="14"/>
  <c r="O19" i="14"/>
  <c r="Q19" i="14"/>
  <c r="U19" i="14"/>
  <c r="I20" i="14"/>
  <c r="K20" i="14"/>
  <c r="M20" i="14"/>
  <c r="G21" i="14"/>
  <c r="G20" i="14" s="1"/>
  <c r="I50" i="13" s="1"/>
  <c r="I21" i="14"/>
  <c r="K21" i="14"/>
  <c r="M21" i="14"/>
  <c r="O21" i="14"/>
  <c r="O20" i="14" s="1"/>
  <c r="Q21" i="14"/>
  <c r="Q20" i="14" s="1"/>
  <c r="U21" i="14"/>
  <c r="G22" i="14"/>
  <c r="I22" i="14"/>
  <c r="K22" i="14"/>
  <c r="M22" i="14"/>
  <c r="O22" i="14"/>
  <c r="Q22" i="14"/>
  <c r="U22" i="14"/>
  <c r="U20" i="14" s="1"/>
  <c r="G23" i="14"/>
  <c r="I23" i="14"/>
  <c r="K23" i="14"/>
  <c r="M23" i="14"/>
  <c r="O23" i="14"/>
  <c r="Q23" i="14"/>
  <c r="U23" i="14"/>
  <c r="G25" i="14"/>
  <c r="G24" i="14" s="1"/>
  <c r="I51" i="13" s="1"/>
  <c r="I25" i="14"/>
  <c r="I24" i="14" s="1"/>
  <c r="K25" i="14"/>
  <c r="O25" i="14"/>
  <c r="O24" i="14" s="1"/>
  <c r="Q25" i="14"/>
  <c r="U25" i="14"/>
  <c r="G26" i="14"/>
  <c r="M26" i="14" s="1"/>
  <c r="I26" i="14"/>
  <c r="K26" i="14"/>
  <c r="K24" i="14" s="1"/>
  <c r="O26" i="14"/>
  <c r="Q26" i="14"/>
  <c r="U26" i="14"/>
  <c r="G27" i="14"/>
  <c r="M27" i="14" s="1"/>
  <c r="I27" i="14"/>
  <c r="K27" i="14"/>
  <c r="O27" i="14"/>
  <c r="Q27" i="14"/>
  <c r="U27" i="14"/>
  <c r="G28" i="14"/>
  <c r="I28" i="14"/>
  <c r="K28" i="14"/>
  <c r="M28" i="14"/>
  <c r="O28" i="14"/>
  <c r="Q28" i="14"/>
  <c r="U28" i="14"/>
  <c r="G29" i="14"/>
  <c r="I29" i="14"/>
  <c r="K29" i="14"/>
  <c r="M29" i="14"/>
  <c r="O29" i="14"/>
  <c r="Q29" i="14"/>
  <c r="U29" i="14"/>
  <c r="G30" i="14"/>
  <c r="I30" i="14"/>
  <c r="K30" i="14"/>
  <c r="M30" i="14"/>
  <c r="O30" i="14"/>
  <c r="Q30" i="14"/>
  <c r="Q24" i="14" s="1"/>
  <c r="U30" i="14"/>
  <c r="G31" i="14"/>
  <c r="I31" i="14"/>
  <c r="K31" i="14"/>
  <c r="M31" i="14"/>
  <c r="O31" i="14"/>
  <c r="Q31" i="14"/>
  <c r="U31" i="14"/>
  <c r="U24" i="14" s="1"/>
  <c r="Q32" i="14"/>
  <c r="U32" i="14"/>
  <c r="G33" i="14"/>
  <c r="G32" i="14" s="1"/>
  <c r="I52" i="13" s="1"/>
  <c r="I33" i="14"/>
  <c r="I32" i="14" s="1"/>
  <c r="K33" i="14"/>
  <c r="O33" i="14"/>
  <c r="O32" i="14" s="1"/>
  <c r="Q33" i="14"/>
  <c r="U33" i="14"/>
  <c r="G34" i="14"/>
  <c r="M34" i="14" s="1"/>
  <c r="I34" i="14"/>
  <c r="K34" i="14"/>
  <c r="K32" i="14" s="1"/>
  <c r="O34" i="14"/>
  <c r="Q34" i="14"/>
  <c r="U34" i="14"/>
  <c r="G35" i="14"/>
  <c r="M35" i="14" s="1"/>
  <c r="I35" i="14"/>
  <c r="K35" i="14"/>
  <c r="O35" i="14"/>
  <c r="Q35" i="14"/>
  <c r="U35" i="14"/>
  <c r="G36" i="14"/>
  <c r="I36" i="14"/>
  <c r="K36" i="14"/>
  <c r="M36" i="14"/>
  <c r="O36" i="14"/>
  <c r="Q36" i="14"/>
  <c r="U36" i="14"/>
  <c r="K37" i="14"/>
  <c r="O37" i="14"/>
  <c r="G38" i="14"/>
  <c r="I38" i="14"/>
  <c r="I37" i="14" s="1"/>
  <c r="K38" i="14"/>
  <c r="M38" i="14"/>
  <c r="O38" i="14"/>
  <c r="Q38" i="14"/>
  <c r="Q37" i="14" s="1"/>
  <c r="U38" i="14"/>
  <c r="U37" i="14" s="1"/>
  <c r="G39" i="14"/>
  <c r="I39" i="14"/>
  <c r="K39" i="14"/>
  <c r="M39" i="14"/>
  <c r="O39" i="14"/>
  <c r="Q39" i="14"/>
  <c r="U39" i="14"/>
  <c r="G40" i="14"/>
  <c r="G37" i="14" s="1"/>
  <c r="I53" i="13" s="1"/>
  <c r="I40" i="14"/>
  <c r="K40" i="14"/>
  <c r="O40" i="14"/>
  <c r="Q40" i="14"/>
  <c r="U40" i="14"/>
  <c r="G41" i="14"/>
  <c r="M41" i="14" s="1"/>
  <c r="I41" i="14"/>
  <c r="K41" i="14"/>
  <c r="O41" i="14"/>
  <c r="Q41" i="14"/>
  <c r="U41" i="14"/>
  <c r="G42" i="14"/>
  <c r="I54" i="13" s="1"/>
  <c r="I42" i="14"/>
  <c r="Q42" i="14"/>
  <c r="G43" i="14"/>
  <c r="M43" i="14" s="1"/>
  <c r="M42" i="14" s="1"/>
  <c r="I43" i="14"/>
  <c r="K43" i="14"/>
  <c r="K42" i="14" s="1"/>
  <c r="O43" i="14"/>
  <c r="Q43" i="14"/>
  <c r="U43" i="14"/>
  <c r="U42" i="14" s="1"/>
  <c r="G44" i="14"/>
  <c r="I44" i="14"/>
  <c r="K44" i="14"/>
  <c r="M44" i="14"/>
  <c r="O44" i="14"/>
  <c r="O42" i="14" s="1"/>
  <c r="Q44" i="14"/>
  <c r="U44" i="14"/>
  <c r="G45" i="14"/>
  <c r="K45" i="14"/>
  <c r="O45" i="14"/>
  <c r="G46" i="14"/>
  <c r="I46" i="14"/>
  <c r="I45" i="14" s="1"/>
  <c r="K46" i="14"/>
  <c r="M46" i="14"/>
  <c r="O46" i="14"/>
  <c r="Q46" i="14"/>
  <c r="Q45" i="14" s="1"/>
  <c r="U46" i="14"/>
  <c r="U45" i="14" s="1"/>
  <c r="G47" i="14"/>
  <c r="I47" i="14"/>
  <c r="K47" i="14"/>
  <c r="M47" i="14"/>
  <c r="O47" i="14"/>
  <c r="Q47" i="14"/>
  <c r="U47" i="14"/>
  <c r="G48" i="14"/>
  <c r="M48" i="14" s="1"/>
  <c r="M45" i="14" s="1"/>
  <c r="I48" i="14"/>
  <c r="K48" i="14"/>
  <c r="O48" i="14"/>
  <c r="Q48" i="14"/>
  <c r="U48" i="14"/>
  <c r="G49" i="14"/>
  <c r="I56" i="13" s="1"/>
  <c r="I19" i="13" s="1"/>
  <c r="O49" i="14"/>
  <c r="U49" i="14"/>
  <c r="G50" i="14"/>
  <c r="M50" i="14" s="1"/>
  <c r="I50" i="14"/>
  <c r="I49" i="14" s="1"/>
  <c r="K50" i="14"/>
  <c r="K49" i="14" s="1"/>
  <c r="O50" i="14"/>
  <c r="Q50" i="14"/>
  <c r="Q49" i="14" s="1"/>
  <c r="U50" i="14"/>
  <c r="G51" i="14"/>
  <c r="M51" i="14" s="1"/>
  <c r="I51" i="14"/>
  <c r="K51" i="14"/>
  <c r="O51" i="14"/>
  <c r="Q51" i="14"/>
  <c r="U51" i="14"/>
  <c r="AC53" i="14"/>
  <c r="F39" i="13" s="1"/>
  <c r="I18" i="13"/>
  <c r="I20" i="13"/>
  <c r="J23" i="13"/>
  <c r="E24" i="13"/>
  <c r="J24" i="13"/>
  <c r="J25" i="13"/>
  <c r="E26" i="13"/>
  <c r="J26" i="13"/>
  <c r="G27" i="13"/>
  <c r="J27" i="13"/>
  <c r="J28" i="13"/>
  <c r="F38" i="13"/>
  <c r="G38" i="13"/>
  <c r="I48" i="13"/>
  <c r="I55" i="13"/>
  <c r="I39" i="15" l="1"/>
  <c r="I40" i="15" s="1"/>
  <c r="J39" i="15" s="1"/>
  <c r="J40" i="15" s="1"/>
  <c r="G24" i="15"/>
  <c r="G29" i="15"/>
  <c r="I47" i="13"/>
  <c r="I16" i="13" s="1"/>
  <c r="G53" i="14"/>
  <c r="M49" i="14"/>
  <c r="M14" i="14"/>
  <c r="M40" i="14"/>
  <c r="M37" i="14" s="1"/>
  <c r="M33" i="14"/>
  <c r="M32" i="14" s="1"/>
  <c r="M25" i="14"/>
  <c r="M24" i="14" s="1"/>
  <c r="M9" i="14"/>
  <c r="M8" i="14" s="1"/>
  <c r="F40" i="13"/>
  <c r="G23" i="13" s="1"/>
  <c r="AD53" i="14"/>
  <c r="G39" i="13" s="1"/>
  <c r="G40" i="13" s="1"/>
  <c r="G25" i="13" s="1"/>
  <c r="G26" i="13" s="1"/>
  <c r="G24" i="13"/>
  <c r="I17" i="13"/>
  <c r="G28" i="13" l="1"/>
  <c r="G29" i="13"/>
  <c r="H39" i="13"/>
  <c r="H40" i="13" s="1"/>
  <c r="I21" i="13"/>
  <c r="I17" i="17" s="1"/>
  <c r="I57" i="13"/>
  <c r="AC39" i="12"/>
  <c r="G9" i="12"/>
  <c r="M9" i="12" s="1"/>
  <c r="I9" i="12"/>
  <c r="K9" i="12"/>
  <c r="O9" i="12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O11" i="12"/>
  <c r="Q11" i="12"/>
  <c r="U11" i="12"/>
  <c r="G13" i="12"/>
  <c r="M13" i="12" s="1"/>
  <c r="I13" i="12"/>
  <c r="I12" i="12" s="1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O12" i="12" s="1"/>
  <c r="Q15" i="12"/>
  <c r="U15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O17" i="12" s="1"/>
  <c r="Q18" i="12"/>
  <c r="Q17" i="12" s="1"/>
  <c r="U18" i="12"/>
  <c r="G19" i="12"/>
  <c r="G17" i="12" s="1"/>
  <c r="I49" i="1" s="1"/>
  <c r="I19" i="12"/>
  <c r="I17" i="12" s="1"/>
  <c r="K19" i="12"/>
  <c r="O19" i="12"/>
  <c r="Q19" i="12"/>
  <c r="U19" i="12"/>
  <c r="U17" i="12" s="1"/>
  <c r="G21" i="12"/>
  <c r="M21" i="12" s="1"/>
  <c r="I21" i="12"/>
  <c r="K21" i="12"/>
  <c r="O21" i="12"/>
  <c r="Q21" i="12"/>
  <c r="U21" i="12"/>
  <c r="G22" i="12"/>
  <c r="I22" i="12"/>
  <c r="I20" i="12" s="1"/>
  <c r="K22" i="12"/>
  <c r="M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G20" i="12" s="1"/>
  <c r="I50" i="1" s="1"/>
  <c r="I27" i="12"/>
  <c r="K27" i="12"/>
  <c r="O27" i="12"/>
  <c r="Q27" i="12"/>
  <c r="U27" i="12"/>
  <c r="O28" i="12"/>
  <c r="G29" i="12"/>
  <c r="M29" i="12" s="1"/>
  <c r="I29" i="12"/>
  <c r="I28" i="12" s="1"/>
  <c r="K29" i="12"/>
  <c r="K28" i="12" s="1"/>
  <c r="O29" i="12"/>
  <c r="Q29" i="12"/>
  <c r="Q28" i="12" s="1"/>
  <c r="U29" i="12"/>
  <c r="G30" i="12"/>
  <c r="G28" i="12" s="1"/>
  <c r="I51" i="1" s="1"/>
  <c r="I30" i="12"/>
  <c r="K30" i="12"/>
  <c r="M30" i="12"/>
  <c r="O30" i="12"/>
  <c r="Q30" i="12"/>
  <c r="U30" i="12"/>
  <c r="G32" i="12"/>
  <c r="G31" i="12" s="1"/>
  <c r="I52" i="1" s="1"/>
  <c r="I32" i="12"/>
  <c r="K32" i="12"/>
  <c r="O32" i="12"/>
  <c r="O31" i="12" s="1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6" i="12"/>
  <c r="M36" i="12" s="1"/>
  <c r="I36" i="12"/>
  <c r="K36" i="12"/>
  <c r="O36" i="12"/>
  <c r="O35" i="12" s="1"/>
  <c r="Q36" i="12"/>
  <c r="U36" i="12"/>
  <c r="G37" i="12"/>
  <c r="M37" i="12" s="1"/>
  <c r="I37" i="12"/>
  <c r="K37" i="12"/>
  <c r="O37" i="12"/>
  <c r="Q37" i="12"/>
  <c r="U37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F39" i="1" l="1"/>
  <c r="F39" i="17"/>
  <c r="G8" i="12"/>
  <c r="I39" i="13"/>
  <c r="I40" i="13" s="1"/>
  <c r="J39" i="13" s="1"/>
  <c r="J40" i="13" s="1"/>
  <c r="F40" i="1"/>
  <c r="K35" i="12"/>
  <c r="G35" i="12"/>
  <c r="I53" i="1" s="1"/>
  <c r="I19" i="1" s="1"/>
  <c r="U31" i="12"/>
  <c r="Q31" i="12"/>
  <c r="K20" i="12"/>
  <c r="U12" i="12"/>
  <c r="Q12" i="12"/>
  <c r="K8" i="12"/>
  <c r="I8" i="12"/>
  <c r="I47" i="1"/>
  <c r="O20" i="12"/>
  <c r="U35" i="12"/>
  <c r="K31" i="12"/>
  <c r="M28" i="12"/>
  <c r="K12" i="12"/>
  <c r="AD39" i="12"/>
  <c r="K17" i="12"/>
  <c r="Q35" i="12"/>
  <c r="I31" i="12"/>
  <c r="I35" i="12"/>
  <c r="U28" i="12"/>
  <c r="U20" i="12"/>
  <c r="Q20" i="12"/>
  <c r="O8" i="12"/>
  <c r="G23" i="1"/>
  <c r="M12" i="12"/>
  <c r="M35" i="12"/>
  <c r="M27" i="12"/>
  <c r="M20" i="12" s="1"/>
  <c r="M19" i="12"/>
  <c r="M17" i="12" s="1"/>
  <c r="M11" i="12"/>
  <c r="M8" i="12" s="1"/>
  <c r="G12" i="12"/>
  <c r="I48" i="1" s="1"/>
  <c r="I17" i="1" s="1"/>
  <c r="M32" i="12"/>
  <c r="M31" i="12" s="1"/>
  <c r="G39" i="1" l="1"/>
  <c r="G40" i="1" s="1"/>
  <c r="G25" i="1" s="1"/>
  <c r="G26" i="1" s="1"/>
  <c r="G39" i="17"/>
  <c r="G40" i="17" s="1"/>
  <c r="F40" i="17"/>
  <c r="H39" i="17"/>
  <c r="H40" i="17" s="1"/>
  <c r="I54" i="1"/>
  <c r="I16" i="1"/>
  <c r="I21" i="1" s="1"/>
  <c r="I16" i="17" s="1"/>
  <c r="I21" i="17" s="1"/>
  <c r="G25" i="17" s="1"/>
  <c r="G28" i="1"/>
  <c r="H39" i="1"/>
  <c r="G39" i="12"/>
  <c r="G24" i="1"/>
  <c r="G29" i="1" s="1"/>
  <c r="G26" i="17" l="1"/>
  <c r="I39" i="17"/>
  <c r="I40" i="17" s="1"/>
  <c r="J39" i="17" s="1"/>
  <c r="J40" i="17" s="1"/>
  <c r="G28" i="17"/>
  <c r="G23" i="17"/>
  <c r="G24" i="17" s="1"/>
  <c r="G29" i="17" s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4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<sst xmlns="http://schemas.openxmlformats.org/spreadsheetml/2006/main" count="1023" uniqueCount="223">
  <si>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</si>
  <si>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</si>
  <si>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</si>
  <si>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</si>
  <si>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</si>
  <si>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</si>
  <si>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</si>
  <si>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</si>
  <si>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</si>
  <si>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</si>
  <si>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</si>
  <si>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</si>
  <si>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</si>
  <si>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</si>
  <si>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</si>
  <si>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</si>
  <si>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</si>
  <si>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</si>
  <si>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</si>
  <si>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</si>
  <si>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</si>
  <si>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</si>
  <si>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</si>
  <si>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</si>
  <si>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</si>
  <si>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</si>
  <si>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</si>
  <si>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</si>
  <si>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</si>
  <si>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</si>
  <si>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</si>
  <si>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</si>
  <si>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</si>
  <si>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</si>
  <si>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</si>
  <si>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</si>
  <si>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</si>
  <si>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</si>
  <si>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</si>
  <si>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</si>
  <si>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</si>
  <si>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 xml:space="preserve"> 1. ETAPA - A2 VYTÁPĚNÍ                         </t>
  </si>
  <si>
    <t>Rozpočet:</t>
  </si>
  <si>
    <t>Misto</t>
  </si>
  <si>
    <t>REKONSTRUKCE HYG. ZAŘÍZENÍ, MĚÚ HODONÍN, NÁR.TŘÍDA 373/25</t>
  </si>
  <si>
    <t>MĚSTO HODONÍN</t>
  </si>
  <si>
    <t>MASARYKOVO NÁM. 53/1</t>
  </si>
  <si>
    <t>HODONÍN</t>
  </si>
  <si>
    <t>695 35</t>
  </si>
  <si>
    <t>STANISLAV JAVORA</t>
  </si>
  <si>
    <t>RADĚJOV 330</t>
  </si>
  <si>
    <t>RADĚJOV</t>
  </si>
  <si>
    <t>69667</t>
  </si>
  <si>
    <t>12214728</t>
  </si>
  <si>
    <t>Celkem za stavbu</t>
  </si>
  <si>
    <t>CZK</t>
  </si>
  <si>
    <t>Rekapitulace dílů</t>
  </si>
  <si>
    <t>Typ dílu</t>
  </si>
  <si>
    <t>90</t>
  </si>
  <si>
    <t>Přípočty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</si>
  <si>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</si>
  <si>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</si>
  <si>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</si>
  <si>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</si>
  <si>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</si>
  <si>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</si>
  <si>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</si>
  <si>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</si>
  <si>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</si>
  <si>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 a 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</si>
  <si>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</si>
  <si>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</si>
  <si>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</si>
  <si>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</si>
  <si>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</si>
  <si>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</si>
  <si>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</si>
  <si>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</si>
  <si>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</si>
  <si>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</si>
  <si>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</si>
  <si>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</si>
  <si>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</si>
  <si>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</si>
  <si>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</si>
  <si>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</si>
  <si>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</si>
  <si>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</si>
  <si>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</si>
  <si>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</si>
  <si>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</si>
  <si>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</si>
  <si>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</si>
  <si>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</si>
  <si>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</si>
  <si>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</si>
  <si>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</si>
  <si>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</si>
  <si>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</si>
  <si>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900      R04</t>
  </si>
  <si>
    <t>Obhlídka skut. stavu, uzavření a vypuštění systému UT</t>
  </si>
  <si>
    <t>h</t>
  </si>
  <si>
    <t>POL1_0</t>
  </si>
  <si>
    <t>Zajištění stávajících, prvků UT proti poškození</t>
  </si>
  <si>
    <t>Napuštění, odvzdušnění, zkouška systému topná, doregulování po větvích a tělesech</t>
  </si>
  <si>
    <t>733113112R00</t>
  </si>
  <si>
    <t>Příplatek za zhotovení přípojky DN 10-15, k tělesu, nebo úprava</t>
  </si>
  <si>
    <t>kus</t>
  </si>
  <si>
    <t>733191111R00</t>
  </si>
  <si>
    <t>Manžety prostupové pro trubky do DN 15, chrom, jednoduché</t>
  </si>
  <si>
    <t>733190106R00</t>
  </si>
  <si>
    <t>Tlaková zkouška potrubí  do DN 32</t>
  </si>
  <si>
    <t>m</t>
  </si>
  <si>
    <t>998733101R00</t>
  </si>
  <si>
    <t>Přesun hmot pro rozvody potrubí, výšky do 6 m</t>
  </si>
  <si>
    <t>t</t>
  </si>
  <si>
    <t>734293312R00</t>
  </si>
  <si>
    <t>Kohout kulový vypouštěcí, DN 15, s nátrubkem</t>
  </si>
  <si>
    <t>998734103R00</t>
  </si>
  <si>
    <t>Přesun hmot pro armatury, výšky do 12 m</t>
  </si>
  <si>
    <t>735111810R00</t>
  </si>
  <si>
    <t>Demontáž těles otopných litinových článkových</t>
  </si>
  <si>
    <t>m2</t>
  </si>
  <si>
    <t>735890802R00</t>
  </si>
  <si>
    <t>Přemístění demont. hmot - otop. těles, H 6 - 12 m</t>
  </si>
  <si>
    <t>979081111R00</t>
  </si>
  <si>
    <t>Odvoz vybourané oceli   do 5 km, manipulace pro recyklaci</t>
  </si>
  <si>
    <t>735159220R00</t>
  </si>
  <si>
    <t>Montáž panelových těles víceřadých  do délky, 1500 mm</t>
  </si>
  <si>
    <t>katalog</t>
  </si>
  <si>
    <t>Těleso ocel.hl. desk.vč.konzol, 2x15 klasik, RPK 22-5.5100, pro rekonstrukce</t>
  </si>
  <si>
    <t>POL2_0</t>
  </si>
  <si>
    <t>735156920R00</t>
  </si>
  <si>
    <t>Tlakové zkoušky otopných těles ocel desk 11-33, registrů a konvektorů</t>
  </si>
  <si>
    <t>998735102R00</t>
  </si>
  <si>
    <t>Přesun hmot pro otopná tělesa, výšky do 12 m</t>
  </si>
  <si>
    <t>767995102R00</t>
  </si>
  <si>
    <t>Výroba a montáž kov. atypických konstr. do 10 kg</t>
  </si>
  <si>
    <t>kg</t>
  </si>
  <si>
    <t>998767101R00</t>
  </si>
  <si>
    <t>Přesun hmot pro zámečnické konstr., výšky do 12 m</t>
  </si>
  <si>
    <t>783222100R00</t>
  </si>
  <si>
    <t>Nátěr syntetický kovových konstrukcí dvojnásobný</t>
  </si>
  <si>
    <t>783425250R00</t>
  </si>
  <si>
    <t>Nátěr syntet. potrubí do DN 100 mm Z +1x +1x email</t>
  </si>
  <si>
    <t>784452931R00</t>
  </si>
  <si>
    <t>Oprava,směs tekut.2x, 1bar+strop, obrus míst. 3,8m</t>
  </si>
  <si>
    <t>005121020R</t>
  </si>
  <si>
    <t>Provoz zařízení staveniště 2%</t>
  </si>
  <si>
    <t>Soubor</t>
  </si>
  <si>
    <t>005241010R</t>
  </si>
  <si>
    <t>Dokumentace skutečného provedení  0,5%</t>
  </si>
  <si>
    <t/>
  </si>
  <si>
    <t>SUM</t>
  </si>
  <si>
    <t>POPUZIV</t>
  </si>
  <si>
    <t>END</t>
  </si>
  <si>
    <t>Nátěry</t>
  </si>
  <si>
    <t>Izolace tepelné a požární</t>
  </si>
  <si>
    <t>713</t>
  </si>
  <si>
    <t>Prorážení otvorů</t>
  </si>
  <si>
    <t>97</t>
  </si>
  <si>
    <t>Upravy povrchů vnitřní</t>
  </si>
  <si>
    <t>61</t>
  </si>
  <si>
    <t xml:space="preserve"> 1. ETAPA - B4  VYTÁPĚNÍ                         </t>
  </si>
  <si>
    <t>Nátěr syntetický ocel. radiát. článků 2x +1x email, na místě</t>
  </si>
  <si>
    <t>783322220R00</t>
  </si>
  <si>
    <t>Těleso ocel.hl. desk. vč. konzol, 2x15/50 univerz., P-VKM8  11-6040</t>
  </si>
  <si>
    <t>Šroubení  dvoutrubkové přímé, rohové 2x 15/50mm, regulace, uzavření</t>
  </si>
  <si>
    <t>734263225R00</t>
  </si>
  <si>
    <t>Hlavice ovládání ventilů termostatické, pojistka</t>
  </si>
  <si>
    <t>734221672RT3</t>
  </si>
  <si>
    <t>Potrubí z trubek D 18 x 1,0 mm, nerez 1.4301, lisovaný spoj</t>
  </si>
  <si>
    <t>733163103R00</t>
  </si>
  <si>
    <t>Potrubí z trubek D 15 x 1,0 mm, nerez 1.4301, lisovaný spoj</t>
  </si>
  <si>
    <t>733163102R00</t>
  </si>
  <si>
    <t>Příplatek za zhotovení přípojky DN 10-15, k tělesu</t>
  </si>
  <si>
    <t>Svařovaný spoj potrubí ocel. do D 25 mm, připojení na rozvod</t>
  </si>
  <si>
    <t>733123912R00</t>
  </si>
  <si>
    <t>Přesun hmot pro izolace tepelné, výšky do 12 m</t>
  </si>
  <si>
    <t>998713102R00</t>
  </si>
  <si>
    <t>Skruže PPE, 1vrstvá, tl.15mm, vnitř.d do25mm, 2bm</t>
  </si>
  <si>
    <t>Izolace potrubí-skružemi na tmel za stud., 1vrstvá</t>
  </si>
  <si>
    <t>713461121R00</t>
  </si>
  <si>
    <t>Poplatek za skládku suti - směs betonu a cihel</t>
  </si>
  <si>
    <t>979990101R00</t>
  </si>
  <si>
    <t>Odvoz suti a vybour. hmot na skládku do 5 km, uložení</t>
  </si>
  <si>
    <t>Vnitrostaveništní doprava suti do 10 m</t>
  </si>
  <si>
    <t>979082111R00</t>
  </si>
  <si>
    <t>Vysekání rýh ve zdi cihelné 10 x 15 cm</t>
  </si>
  <si>
    <t>974031154R00</t>
  </si>
  <si>
    <t>Vybourání otvorů zeď cihel. d=6 cm, tl. nad 20cm, MVC</t>
  </si>
  <si>
    <t>971033151R00</t>
  </si>
  <si>
    <t>Hrubá výplň rýh ve stěnách do 10x15cm maltou z SMS</t>
  </si>
  <si>
    <t>612403386R00</t>
  </si>
  <si>
    <t xml:space="preserve"> 1. ETAPA - C8 VYTÁPĚNÍ                         </t>
  </si>
  <si>
    <t>ks</t>
  </si>
  <si>
    <t>dvířka v rámu 300x300mm do stěny, kontrolní, bílý plast + montáž</t>
  </si>
  <si>
    <t>Konvektor ekon.vč.stěn.konzol, kompletní, 2x DN15, LKE-S 130/150 - 060</t>
  </si>
  <si>
    <t>soubor</t>
  </si>
  <si>
    <t>Montáž konvektorů dl. do 2000 mm na stěnu</t>
  </si>
  <si>
    <t>735419126R00</t>
  </si>
  <si>
    <t>Těleso ocel.hl. desk. vč. konzol, 2x15/50 univerz., P-VKM8  21-9060</t>
  </si>
  <si>
    <t>Těleso ocel.hl. desk. vč. konzol, 2x15/50 univerz., P-VKM8  21-9050</t>
  </si>
  <si>
    <t>Těleso ocel.hl. desk. vč. konzol, 2x15/50 univerz., P-VKM8  11-9050</t>
  </si>
  <si>
    <t>Ventily odvzdušňovací, automat G 3/8", s nátrubkem</t>
  </si>
  <si>
    <t>734211113R00</t>
  </si>
  <si>
    <t>přímý/rohový ventil rad. termostatický, dvouregulační DN15</t>
  </si>
  <si>
    <t>Montáž armatur závitových,se 2závity, G 1/2</t>
  </si>
  <si>
    <t>734209113R00</t>
  </si>
  <si>
    <t>Šroubení regulační, přímé, rohové DN 15</t>
  </si>
  <si>
    <t>734263132R00</t>
  </si>
  <si>
    <t>Potrubí z trubek D 22 x 1 ,2mm, nerez 1.4301, lisovaný spoj</t>
  </si>
  <si>
    <t>733163104R00</t>
  </si>
  <si>
    <t>Manžety prostupové pro trubky do DN 15, chrom, dvojité 50mm</t>
  </si>
  <si>
    <t>Demontáž potrubí ocelového závitového do DN 15-32, vč. armatur</t>
  </si>
  <si>
    <t>733110806R00</t>
  </si>
  <si>
    <t>Skruže PPE, 1vrstvá, tl.15mm, vnitř.d do25mm, 68bm</t>
  </si>
  <si>
    <t>Zkouška systému topná, doregulování po větvích a tělesech</t>
  </si>
  <si>
    <t xml:space="preserve"> 1. ETAPA -  VYTÁPĚNÍ                         </t>
  </si>
  <si>
    <t>SEKCE A2</t>
  </si>
  <si>
    <t>SEKCE B4</t>
  </si>
  <si>
    <t>SEKCE C8</t>
  </si>
  <si>
    <t>Směrnice 2004/18/ES (čl. 23, 53-55) požaduje jednoznačný popis požadavků na výrobek (materiál) a připouští ve specifikaci užít slova „nebo rovnocenný“ při specifikaci obchodním názvem. Obdobně § 44 Z 137/2006 Sb. připouští uvedení obchodního názvu, pokud to nepovede k omezení hospodářské soutěže při veřejných zakázkách, nebo tam, kde je veřejný zájem. Dále uvedené obchodní názvy slouží pouze k upřesnění specifikace technického a kvalitativního standardu. Není přitom vyloučeno použití jiných technických řešení při zachování obdobné kvality a funkčnosti navrhovaného systému ve smyslu pojmu „rovnocenná věc“.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</si>
</sst>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7" fillId="0" borderId="52" xfId="0" applyNumberFormat="1" applyFont="1" applyBorder="1" applyAlignment="1">
      <alignment vertical="center"/>
    </xf>
    <xf numFmtId="4" fontId="7" fillId="0" borderId="52" xfId="0" applyNumberFormat="1" applyFont="1" applyBorder="1" applyAlignment="1">
      <alignment horizontal="center" vertical="center"/>
    </xf>
    <xf numFmtId="0" fontId="15" fillId="2" borderId="52" xfId="0" applyFont="1" applyFill="1" applyBorder="1" applyAlignment="1">
      <alignment horizontal="center" vertical="center" wrapText="1"/>
    </xf>
    <xf numFmtId="3" fontId="0" fillId="4" borderId="39" xfId="0" applyNumberFormat="1" applyFill="1" applyBorder="1" applyAlignment="1"/>
    <xf numFmtId="3" fontId="0" fillId="4" borderId="39" xfId="0" applyNumberFormat="1" applyFill="1" applyBorder="1" applyAlignment="1">
      <alignment shrinkToFit="1"/>
    </xf>
    <xf numFmtId="3" fontId="0" fillId="4" borderId="39" xfId="0" applyNumberFormat="1" applyFill="1" applyBorder="1" applyAlignment="1">
      <alignment wrapText="1" shrinkToFit="1"/>
    </xf>
    <xf numFmtId="3" fontId="0" fillId="0" borderId="49" xfId="0" applyNumberFormat="1" applyBorder="1" applyAlignment="1"/>
    <xf numFmtId="3" fontId="0" fillId="0" borderId="49" xfId="0" applyNumberFormat="1" applyBorder="1" applyAlignment="1">
      <alignment shrinkToFit="1"/>
    </xf>
    <xf numFmtId="3" fontId="3" fillId="0" borderId="49" xfId="0" applyNumberFormat="1" applyFont="1" applyBorder="1" applyAlignment="1">
      <alignment horizontal="right" shrinkToFit="1"/>
    </xf>
    <xf numFmtId="3" fontId="3" fillId="0" borderId="49" xfId="0" applyNumberFormat="1" applyFont="1" applyBorder="1" applyAlignment="1">
      <alignment horizontal="right" wrapText="1" shrinkToFit="1"/>
    </xf>
    <xf numFmtId="3" fontId="0" fillId="0" borderId="53" xfId="0" applyNumberFormat="1" applyBorder="1" applyAlignment="1"/>
    <xf numFmtId="3" fontId="7" fillId="2" borderId="52" xfId="0" applyNumberFormat="1" applyFont="1" applyFill="1" applyBorder="1" applyAlignment="1">
      <alignment horizontal="center" vertical="center" wrapText="1"/>
    </xf>
    <xf numFmtId="3" fontId="7" fillId="2" borderId="52" xfId="0" applyNumberFormat="1" applyFont="1" applyFill="1" applyBorder="1" applyAlignment="1">
      <alignment horizontal="center" vertical="center" wrapText="1" shrinkToFit="1"/>
    </xf>
    <xf numFmtId="3" fontId="10" fillId="2" borderId="52" xfId="0" applyNumberFormat="1" applyFont="1" applyFill="1" applyBorder="1" applyAlignment="1">
      <alignment horizontal="center" vertical="center" wrapText="1" shrinkToFit="1"/>
    </xf>
    <xf numFmtId="3" fontId="7" fillId="2" borderId="36" xfId="0" applyNumberFormat="1" applyFont="1" applyFill="1" applyBorder="1" applyAlignment="1">
      <alignment vertical="center"/>
    </xf>
    <xf numFmtId="0" fontId="0" fillId="0" borderId="43" xfId="0" applyBorder="1" applyAlignment="1">
      <alignment horizontal="left" vertical="center" indent="1"/>
    </xf>
    <xf numFmtId="1" fontId="8" fillId="0" borderId="53" xfId="0" applyNumberFormat="1" applyFont="1" applyBorder="1" applyAlignment="1">
      <alignment horizontal="right" vertical="center"/>
    </xf>
    <xf numFmtId="0" fontId="0" fillId="0" borderId="43" xfId="0" applyBorder="1"/>
    <xf numFmtId="0" fontId="0" fillId="0" borderId="43" xfId="0" applyBorder="1" applyAlignment="1">
      <alignment horizontal="left" vertical="center"/>
    </xf>
    <xf numFmtId="0" fontId="8" fillId="0" borderId="43" xfId="0" applyFont="1" applyBorder="1" applyAlignment="1">
      <alignment vertical="center"/>
    </xf>
    <xf numFmtId="1" fontId="8" fillId="0" borderId="43" xfId="0" applyNumberFormat="1" applyFont="1" applyBorder="1" applyAlignment="1">
      <alignment horizontal="right" vertical="center"/>
    </xf>
    <xf numFmtId="0" fontId="8" fillId="0" borderId="43" xfId="0" applyFont="1" applyBorder="1"/>
    <xf numFmtId="0" fontId="8" fillId="0" borderId="43" xfId="0" applyFont="1" applyBorder="1" applyAlignment="1">
      <alignment horizontal="left" vertical="center"/>
    </xf>
    <xf numFmtId="4" fontId="8" fillId="2" borderId="54" xfId="0" applyNumberFormat="1" applyFont="1" applyFill="1" applyBorder="1" applyAlignment="1">
      <alignment vertical="top"/>
    </xf>
    <xf numFmtId="0" fontId="8" fillId="2" borderId="43" xfId="0" applyFont="1" applyFill="1" applyBorder="1" applyAlignment="1">
      <alignment vertical="top"/>
    </xf>
    <xf numFmtId="49" fontId="8" fillId="2" borderId="43" xfId="0" applyNumberFormat="1" applyFont="1" applyFill="1" applyBorder="1" applyAlignment="1">
      <alignment horizontal="left" vertical="top" wrapText="1"/>
    </xf>
    <xf numFmtId="49" fontId="8" fillId="2" borderId="43" xfId="0" applyNumberFormat="1" applyFont="1" applyFill="1" applyBorder="1" applyAlignment="1">
      <alignment vertical="top"/>
    </xf>
    <xf numFmtId="0" fontId="8" fillId="2" borderId="53" xfId="0" applyFont="1" applyFill="1" applyBorder="1" applyAlignment="1">
      <alignment vertical="top"/>
    </xf>
    <xf numFmtId="0" fontId="0" fillId="2" borderId="52" xfId="0" applyFill="1" applyBorder="1"/>
    <xf numFmtId="49" fontId="0" fillId="2" borderId="52" xfId="0" applyNumberFormat="1" applyFill="1" applyBorder="1"/>
    <xf numFmtId="0" fontId="0" fillId="2" borderId="54" xfId="0" applyFill="1" applyBorder="1"/>
    <xf numFmtId="0" fontId="0" fillId="2" borderId="49" xfId="0" applyFill="1" applyBorder="1"/>
    <xf numFmtId="49" fontId="0" fillId="0" borderId="43" xfId="0" applyNumberFormat="1" applyBorder="1" applyAlignment="1">
      <alignment vertical="center"/>
    </xf>
    <xf numFmtId="0" fontId="0" fillId="0" borderId="49" xfId="0" applyFont="1" applyBorder="1" applyAlignment="1">
      <alignment vertical="center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13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13" fillId="0" borderId="53" xfId="0" applyNumberFormat="1" applyFont="1" applyBorder="1" applyAlignment="1">
      <alignment horizontal="right" vertical="center" indent="1"/>
    </xf>
    <xf numFmtId="4" fontId="13" fillId="0" borderId="54" xfId="0" applyNumberFormat="1" applyFont="1" applyBorder="1" applyAlignment="1">
      <alignment horizontal="right" vertical="center" indent="1"/>
    </xf>
    <xf numFmtId="3" fontId="0" fillId="0" borderId="43" xfId="0" applyNumberFormat="1" applyBorder="1"/>
    <xf numFmtId="3" fontId="0" fillId="0" borderId="43" xfId="0" applyNumberFormat="1" applyBorder="1" applyAlignment="1">
      <alignment wrapText="1"/>
    </xf>
    <xf numFmtId="3" fontId="0" fillId="4" borderId="53" xfId="0" applyNumberFormat="1" applyFill="1" applyBorder="1"/>
    <xf numFmtId="3" fontId="0" fillId="4" borderId="43" xfId="0" applyNumberFormat="1" applyFill="1" applyBorder="1"/>
    <xf numFmtId="3" fontId="0" fillId="4" borderId="54" xfId="0" applyNumberFormat="1" applyFill="1" applyBorder="1"/>
    <xf numFmtId="0" fontId="15" fillId="2" borderId="52" xfId="0" applyFont="1" applyFill="1" applyBorder="1" applyAlignment="1">
      <alignment horizontal="center" vertical="center" wrapText="1"/>
    </xf>
    <xf numFmtId="4" fontId="11" fillId="0" borderId="53" xfId="0" applyNumberFormat="1" applyFont="1" applyBorder="1" applyAlignment="1">
      <alignment horizontal="right" vertical="center" indent="1"/>
    </xf>
    <xf numFmtId="4" fontId="11" fillId="0" borderId="53" xfId="0" applyNumberFormat="1" applyFont="1" applyBorder="1" applyAlignment="1">
      <alignment horizontal="right" vertical="center"/>
    </xf>
    <xf numFmtId="4" fontId="11" fillId="0" borderId="43" xfId="0" applyNumberFormat="1" applyFont="1" applyBorder="1" applyAlignment="1">
      <alignment horizontal="right" vertical="center"/>
    </xf>
    <xf numFmtId="4" fontId="11" fillId="0" borderId="53" xfId="0" applyNumberFormat="1" applyFont="1" applyBorder="1" applyAlignment="1">
      <alignment vertical="center"/>
    </xf>
    <xf numFmtId="4" fontId="11" fillId="0" borderId="43" xfId="0" applyNumberFormat="1" applyFont="1" applyBorder="1" applyAlignment="1">
      <alignment vertical="center"/>
    </xf>
    <xf numFmtId="4" fontId="7" fillId="0" borderId="52" xfId="0" applyNumberFormat="1" applyFont="1" applyBorder="1" applyAlignment="1">
      <alignment vertical="center"/>
    </xf>
    <xf numFmtId="4" fontId="11" fillId="0" borderId="54" xfId="0" applyNumberFormat="1" applyFont="1" applyBorder="1" applyAlignment="1">
      <alignment horizontal="right" vertical="center" indent="1"/>
    </xf>
    <xf numFmtId="49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4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57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9" t="s">
        <v>40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 x14ac:dyDescent="0.2">
      <c r="A2" s="4"/>
      <c r="B2" s="81" t="s">
        <v>38</v>
      </c>
      <c r="C2" s="82"/>
      <c r="D2" s="242" t="s">
        <v>44</v>
      </c>
      <c r="E2" s="243"/>
      <c r="F2" s="243"/>
      <c r="G2" s="243"/>
      <c r="H2" s="243"/>
      <c r="I2" s="243"/>
      <c r="J2" s="244"/>
      <c r="O2" s="2"/>
    </row>
    <row r="3" spans="1:15" ht="23.25" customHeight="1" x14ac:dyDescent="0.2">
      <c r="A3" s="4"/>
      <c r="B3" s="83" t="s">
        <v>43</v>
      </c>
      <c r="C3" s="84"/>
      <c r="D3" s="245" t="s">
        <v>218</v>
      </c>
      <c r="E3" s="246"/>
      <c r="F3" s="246"/>
      <c r="G3" s="246"/>
      <c r="H3" s="246"/>
      <c r="I3" s="246"/>
      <c r="J3" s="247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8" t="s">
        <v>49</v>
      </c>
      <c r="E11" s="248"/>
      <c r="F11" s="248"/>
      <c r="G11" s="248"/>
      <c r="H11" s="28" t="s">
        <v>33</v>
      </c>
      <c r="I11" s="203" t="s">
        <v>53</v>
      </c>
      <c r="J11" s="11"/>
    </row>
    <row r="12" spans="1:15" ht="15.75" customHeight="1" x14ac:dyDescent="0.2">
      <c r="A12" s="4"/>
      <c r="B12" s="41"/>
      <c r="C12" s="26"/>
      <c r="D12" s="249" t="s">
        <v>50</v>
      </c>
      <c r="E12" s="249"/>
      <c r="F12" s="249"/>
      <c r="G12" s="249"/>
      <c r="H12" s="28" t="s">
        <v>34</v>
      </c>
      <c r="I12" s="203"/>
      <c r="J12" s="11"/>
    </row>
    <row r="13" spans="1:15" ht="15.75" customHeight="1" x14ac:dyDescent="0.2">
      <c r="A13" s="4"/>
      <c r="B13" s="42"/>
      <c r="C13" s="93" t="s">
        <v>52</v>
      </c>
      <c r="D13" s="238" t="s">
        <v>51</v>
      </c>
      <c r="E13" s="238"/>
      <c r="F13" s="238"/>
      <c r="G13" s="23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0"/>
      <c r="F15" s="250"/>
      <c r="G15" s="251"/>
      <c r="H15" s="251"/>
      <c r="I15" s="251" t="s">
        <v>28</v>
      </c>
      <c r="J15" s="252"/>
    </row>
    <row r="16" spans="1:15" ht="23.25" customHeight="1" x14ac:dyDescent="0.2">
      <c r="A16" s="144" t="s">
        <v>23</v>
      </c>
      <c r="B16" s="145" t="s">
        <v>219</v>
      </c>
      <c r="C16" s="58"/>
      <c r="D16" s="59"/>
      <c r="E16" s="253"/>
      <c r="F16" s="254"/>
      <c r="G16" s="253"/>
      <c r="H16" s="254"/>
      <c r="I16" s="253">
        <f>'Sekce A2'!I21:J21</f>
        <v>0</v>
      </c>
      <c r="J16" s="255"/>
    </row>
    <row r="17" spans="1:10" ht="23.25" customHeight="1" x14ac:dyDescent="0.2">
      <c r="A17" s="144" t="s">
        <v>24</v>
      </c>
      <c r="B17" s="145" t="s">
        <v>220</v>
      </c>
      <c r="C17" s="58"/>
      <c r="D17" s="59"/>
      <c r="E17" s="253"/>
      <c r="F17" s="254"/>
      <c r="G17" s="253"/>
      <c r="H17" s="254"/>
      <c r="I17" s="253">
        <f>'Sekce B4'!I21:J21</f>
        <v>0</v>
      </c>
      <c r="J17" s="255"/>
    </row>
    <row r="18" spans="1:10" ht="23.25" customHeight="1" x14ac:dyDescent="0.2">
      <c r="A18" s="144" t="s">
        <v>25</v>
      </c>
      <c r="B18" s="145" t="s">
        <v>221</v>
      </c>
      <c r="C18" s="58"/>
      <c r="D18" s="59"/>
      <c r="E18" s="253"/>
      <c r="F18" s="254"/>
      <c r="G18" s="253"/>
      <c r="H18" s="254"/>
      <c r="I18" s="253">
        <f>'Sekce C8'!I21:J21</f>
        <v>0</v>
      </c>
      <c r="J18" s="255"/>
    </row>
    <row r="19" spans="1:10" ht="23.25" customHeight="1" x14ac:dyDescent="0.2">
      <c r="A19" s="144" t="s">
        <v>70</v>
      </c>
      <c r="B19" s="145" t="s">
        <v>27</v>
      </c>
      <c r="C19" s="58"/>
      <c r="D19" s="59"/>
      <c r="E19" s="253"/>
      <c r="F19" s="254"/>
      <c r="G19" s="253"/>
      <c r="H19" s="254"/>
      <c r="I19" s="253">
        <v>0</v>
      </c>
      <c r="J19" s="255"/>
    </row>
    <row r="20" spans="1:10" ht="23.25" customHeight="1" x14ac:dyDescent="0.2">
      <c r="A20" s="144" t="s">
        <v>71</v>
      </c>
      <c r="B20" s="145" t="s">
        <v>27</v>
      </c>
      <c r="C20" s="58"/>
      <c r="D20" s="59"/>
      <c r="E20" s="253"/>
      <c r="F20" s="254"/>
      <c r="G20" s="253"/>
      <c r="H20" s="254"/>
      <c r="I20" s="253">
        <v>0</v>
      </c>
      <c r="J20" s="255"/>
    </row>
    <row r="21" spans="1:10" ht="23.25" customHeight="1" x14ac:dyDescent="0.2">
      <c r="A21" s="4"/>
      <c r="B21" s="74" t="s">
        <v>28</v>
      </c>
      <c r="C21" s="75"/>
      <c r="D21" s="76"/>
      <c r="E21" s="258"/>
      <c r="F21" s="259"/>
      <c r="G21" s="258"/>
      <c r="H21" s="259"/>
      <c r="I21" s="258">
        <f>SUM(I16:J20)</f>
        <v>0</v>
      </c>
      <c r="J21" s="26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56">
        <f>ZakladDPHSniVypocet</f>
        <v>0</v>
      </c>
      <c r="H23" s="257"/>
      <c r="I23" s="25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61">
        <f>ZakladDPHSni*SazbaDPH1/100</f>
        <v>0</v>
      </c>
      <c r="H24" s="262"/>
      <c r="I24" s="26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56">
        <f>I21</f>
        <v>0</v>
      </c>
      <c r="H25" s="257"/>
      <c r="I25" s="25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68">
        <f>ZakladDPHZakl*SazbaDPH2/100</f>
        <v>0</v>
      </c>
      <c r="H26" s="269"/>
      <c r="I26" s="26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70">
        <f>0</f>
        <v>0</v>
      </c>
      <c r="H27" s="270"/>
      <c r="I27" s="27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71">
        <f>ZakladDPHSniVypocet+ZakladDPHZaklVypocet</f>
        <v>0</v>
      </c>
      <c r="H28" s="271"/>
      <c r="I28" s="27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72">
        <f>ZakladDPHSni+DPHSni+ZakladDPHZakl+DPHZakl+Zaokrouhleni</f>
        <v>0</v>
      </c>
      <c r="H29" s="272"/>
      <c r="I29" s="272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73" t="s">
        <v>2</v>
      </c>
      <c r="E35" s="27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74"/>
      <c r="D39" s="275"/>
      <c r="E39" s="275"/>
      <c r="F39" s="108">
        <f>' Pol A2'!AC39</f>
        <v>0</v>
      </c>
      <c r="G39" s="109">
        <f>' Pol A2'!AD39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65" t="s">
        <v>54</v>
      </c>
      <c r="C40" s="266"/>
      <c r="D40" s="266"/>
      <c r="E40" s="26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3" spans="1:10" x14ac:dyDescent="0.2">
      <c r="B43" s="263" t="s">
        <v>222</v>
      </c>
      <c r="C43" s="264"/>
      <c r="D43" s="264"/>
      <c r="E43" s="264"/>
      <c r="F43" s="264"/>
      <c r="G43" s="264"/>
      <c r="H43" s="264"/>
      <c r="I43" s="264"/>
      <c r="J43" s="264"/>
    </row>
    <row r="44" spans="1:10" x14ac:dyDescent="0.2">
      <c r="B44" s="264"/>
      <c r="C44" s="264"/>
      <c r="D44" s="264"/>
      <c r="E44" s="264"/>
      <c r="F44" s="264"/>
      <c r="G44" s="264"/>
      <c r="H44" s="264"/>
      <c r="I44" s="264"/>
      <c r="J44" s="264"/>
    </row>
    <row r="45" spans="1:10" x14ac:dyDescent="0.2">
      <c r="B45" s="264"/>
      <c r="C45" s="264"/>
      <c r="D45" s="264"/>
      <c r="E45" s="264"/>
      <c r="F45" s="264"/>
      <c r="G45" s="264"/>
      <c r="H45" s="264"/>
      <c r="I45" s="264"/>
      <c r="J45" s="264"/>
    </row>
    <row r="46" spans="1:10" ht="25.5" customHeight="1" x14ac:dyDescent="0.2">
      <c r="A46" s="121"/>
      <c r="B46" s="264"/>
      <c r="C46" s="264"/>
      <c r="D46" s="264"/>
      <c r="E46" s="264"/>
      <c r="F46" s="264"/>
      <c r="G46" s="264"/>
      <c r="H46" s="264"/>
      <c r="I46" s="264"/>
      <c r="J46" s="264"/>
    </row>
    <row r="47" spans="1:10" ht="25.5" customHeight="1" x14ac:dyDescent="0.2">
      <c r="A47" s="122"/>
      <c r="B47" s="264"/>
      <c r="C47" s="264"/>
      <c r="D47" s="264"/>
      <c r="E47" s="264"/>
      <c r="F47" s="264"/>
      <c r="G47" s="264"/>
      <c r="H47" s="264"/>
      <c r="I47" s="264"/>
      <c r="J47" s="264"/>
    </row>
    <row r="48" spans="1:10" ht="25.5" customHeight="1" x14ac:dyDescent="0.2">
      <c r="A48" s="122"/>
      <c r="B48" s="264"/>
      <c r="C48" s="264"/>
      <c r="D48" s="264"/>
      <c r="E48" s="264"/>
      <c r="F48" s="264"/>
      <c r="G48" s="264"/>
      <c r="H48" s="264"/>
      <c r="I48" s="264"/>
      <c r="J48" s="264"/>
    </row>
    <row r="49" spans="1:10" ht="25.5" customHeight="1" x14ac:dyDescent="0.2">
      <c r="A49" s="122"/>
      <c r="B49" s="264"/>
      <c r="C49" s="264"/>
      <c r="D49" s="264"/>
      <c r="E49" s="264"/>
      <c r="F49" s="264"/>
      <c r="G49" s="264"/>
      <c r="H49" s="264"/>
      <c r="I49" s="264"/>
      <c r="J49" s="264"/>
    </row>
    <row r="50" spans="1:10" ht="25.5" customHeight="1" x14ac:dyDescent="0.2">
      <c r="A50" s="122"/>
      <c r="B50" s="264"/>
      <c r="C50" s="264"/>
      <c r="D50" s="264"/>
      <c r="E50" s="264"/>
      <c r="F50" s="264"/>
      <c r="G50" s="264"/>
      <c r="H50" s="264"/>
      <c r="I50" s="264"/>
      <c r="J50" s="264"/>
    </row>
    <row r="51" spans="1:10" ht="25.5" customHeight="1" x14ac:dyDescent="0.2">
      <c r="A51" s="122"/>
      <c r="B51" s="264"/>
      <c r="C51" s="264"/>
      <c r="D51" s="264"/>
      <c r="E51" s="264"/>
      <c r="F51" s="264"/>
      <c r="G51" s="264"/>
      <c r="H51" s="264"/>
      <c r="I51" s="264"/>
      <c r="J51" s="264"/>
    </row>
    <row r="52" spans="1:10" ht="25.5" customHeight="1" x14ac:dyDescent="0.2">
      <c r="A52" s="122"/>
      <c r="B52" s="264"/>
      <c r="C52" s="264"/>
      <c r="D52" s="264"/>
      <c r="E52" s="264"/>
      <c r="F52" s="264"/>
      <c r="G52" s="264"/>
      <c r="H52" s="264"/>
      <c r="I52" s="264"/>
      <c r="J52" s="264"/>
    </row>
    <row r="53" spans="1:10" ht="25.5" customHeight="1" x14ac:dyDescent="0.2">
      <c r="A53" s="122"/>
      <c r="B53" s="264"/>
      <c r="C53" s="264"/>
      <c r="D53" s="264"/>
      <c r="E53" s="264"/>
      <c r="F53" s="264"/>
      <c r="G53" s="264"/>
      <c r="H53" s="264"/>
      <c r="I53" s="264"/>
      <c r="J53" s="264"/>
    </row>
    <row r="54" spans="1:10" ht="25.5" customHeight="1" x14ac:dyDescent="0.2">
      <c r="A54" s="123"/>
      <c r="B54" s="264"/>
      <c r="C54" s="264"/>
      <c r="D54" s="264"/>
      <c r="E54" s="264"/>
      <c r="F54" s="264"/>
      <c r="G54" s="264"/>
      <c r="H54" s="264"/>
      <c r="I54" s="264"/>
      <c r="J54" s="264"/>
    </row>
    <row r="55" spans="1:10" x14ac:dyDescent="0.2">
      <c r="B55" s="264"/>
      <c r="C55" s="264"/>
      <c r="D55" s="264"/>
      <c r="E55" s="264"/>
      <c r="F55" s="264"/>
      <c r="G55" s="264"/>
      <c r="H55" s="264"/>
      <c r="I55" s="264"/>
      <c r="J55" s="264"/>
    </row>
    <row r="56" spans="1:10" x14ac:dyDescent="0.2">
      <c r="F56" s="143"/>
      <c r="G56" s="96"/>
      <c r="H56" s="143"/>
      <c r="I56" s="96"/>
      <c r="J56" s="96"/>
    </row>
    <row r="57" spans="1:10" x14ac:dyDescent="0.2">
      <c r="F57" s="143"/>
      <c r="G57" s="96"/>
      <c r="H57" s="143"/>
      <c r="I57" s="96"/>
      <c r="J57" s="96"/>
    </row>
  </sheetData>
  <mergeCells count="38">
    <mergeCell ref="B43:J55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5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9" t="s">
        <v>40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 x14ac:dyDescent="0.2">
      <c r="A2" s="4"/>
      <c r="B2" s="81" t="s">
        <v>38</v>
      </c>
      <c r="C2" s="82"/>
      <c r="D2" s="242" t="s">
        <v>44</v>
      </c>
      <c r="E2" s="243"/>
      <c r="F2" s="243"/>
      <c r="G2" s="243"/>
      <c r="H2" s="243"/>
      <c r="I2" s="243"/>
      <c r="J2" s="244"/>
      <c r="O2" s="2"/>
    </row>
    <row r="3" spans="1:15" ht="23.25" customHeight="1" x14ac:dyDescent="0.2">
      <c r="A3" s="4"/>
      <c r="B3" s="83" t="s">
        <v>43</v>
      </c>
      <c r="C3" s="84"/>
      <c r="D3" s="245" t="s">
        <v>41</v>
      </c>
      <c r="E3" s="246"/>
      <c r="F3" s="246"/>
      <c r="G3" s="246"/>
      <c r="H3" s="246"/>
      <c r="I3" s="246"/>
      <c r="J3" s="247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8" t="s">
        <v>49</v>
      </c>
      <c r="E11" s="248"/>
      <c r="F11" s="248"/>
      <c r="G11" s="248"/>
      <c r="H11" s="28" t="s">
        <v>33</v>
      </c>
      <c r="I11" s="94" t="s">
        <v>53</v>
      </c>
      <c r="J11" s="11"/>
    </row>
    <row r="12" spans="1:15" ht="15.75" customHeight="1" x14ac:dyDescent="0.2">
      <c r="A12" s="4"/>
      <c r="B12" s="41"/>
      <c r="C12" s="26"/>
      <c r="D12" s="249" t="s">
        <v>50</v>
      </c>
      <c r="E12" s="249"/>
      <c r="F12" s="249"/>
      <c r="G12" s="249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52</v>
      </c>
      <c r="D13" s="238" t="s">
        <v>51</v>
      </c>
      <c r="E13" s="238"/>
      <c r="F13" s="238"/>
      <c r="G13" s="23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0"/>
      <c r="F15" s="250"/>
      <c r="G15" s="251"/>
      <c r="H15" s="251"/>
      <c r="I15" s="251" t="s">
        <v>28</v>
      </c>
      <c r="J15" s="252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53"/>
      <c r="F16" s="254"/>
      <c r="G16" s="253"/>
      <c r="H16" s="254"/>
      <c r="I16" s="253">
        <f>SUMIF(F47:F53,A16,I47:I53)+SUMIF(F47:F53,"PSU",I47:I53)</f>
        <v>0</v>
      </c>
      <c r="J16" s="255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53"/>
      <c r="F17" s="254"/>
      <c r="G17" s="253"/>
      <c r="H17" s="254"/>
      <c r="I17" s="253">
        <f>SUMIF(F47:F53,A17,I47:I53)</f>
        <v>0</v>
      </c>
      <c r="J17" s="255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53"/>
      <c r="F18" s="254"/>
      <c r="G18" s="253"/>
      <c r="H18" s="254"/>
      <c r="I18" s="253">
        <f>SUMIF(F47:F53,A18,I47:I53)</f>
        <v>0</v>
      </c>
      <c r="J18" s="255"/>
    </row>
    <row r="19" spans="1:10" ht="23.25" customHeight="1" x14ac:dyDescent="0.2">
      <c r="A19" s="144" t="s">
        <v>70</v>
      </c>
      <c r="B19" s="145" t="s">
        <v>26</v>
      </c>
      <c r="C19" s="58"/>
      <c r="D19" s="59"/>
      <c r="E19" s="253"/>
      <c r="F19" s="254"/>
      <c r="G19" s="253"/>
      <c r="H19" s="254"/>
      <c r="I19" s="253">
        <f>SUMIF(F47:F53,A19,I47:I53)</f>
        <v>0</v>
      </c>
      <c r="J19" s="255"/>
    </row>
    <row r="20" spans="1:10" ht="23.25" customHeight="1" x14ac:dyDescent="0.2">
      <c r="A20" s="144" t="s">
        <v>71</v>
      </c>
      <c r="B20" s="145" t="s">
        <v>27</v>
      </c>
      <c r="C20" s="58"/>
      <c r="D20" s="59"/>
      <c r="E20" s="253"/>
      <c r="F20" s="254"/>
      <c r="G20" s="253"/>
      <c r="H20" s="254"/>
      <c r="I20" s="253">
        <f>SUMIF(F47:F53,A20,I47:I53)</f>
        <v>0</v>
      </c>
      <c r="J20" s="255"/>
    </row>
    <row r="21" spans="1:10" ht="23.25" customHeight="1" x14ac:dyDescent="0.2">
      <c r="A21" s="4"/>
      <c r="B21" s="74" t="s">
        <v>28</v>
      </c>
      <c r="C21" s="75"/>
      <c r="D21" s="76"/>
      <c r="E21" s="258"/>
      <c r="F21" s="259"/>
      <c r="G21" s="258"/>
      <c r="H21" s="259"/>
      <c r="I21" s="258">
        <f>SUM(I16:J20)</f>
        <v>0</v>
      </c>
      <c r="J21" s="26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56">
        <f>ZakladDPHSniVypocet</f>
        <v>0</v>
      </c>
      <c r="H23" s="257"/>
      <c r="I23" s="25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61">
        <f>ZakladDPHSni*SazbaDPH1/100</f>
        <v>0</v>
      </c>
      <c r="H24" s="262"/>
      <c r="I24" s="26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56">
        <f>ZakladDPHZaklVypocet</f>
        <v>0</v>
      </c>
      <c r="H25" s="257"/>
      <c r="I25" s="25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68">
        <f>ZakladDPHZakl*SazbaDPH2/100</f>
        <v>0</v>
      </c>
      <c r="H26" s="269"/>
      <c r="I26" s="26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70">
        <f>0</f>
        <v>0</v>
      </c>
      <c r="H27" s="270"/>
      <c r="I27" s="27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71">
        <f>ZakladDPHSniVypocet+ZakladDPHZaklVypocet</f>
        <v>0</v>
      </c>
      <c r="H28" s="271"/>
      <c r="I28" s="27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72">
        <f>ZakladDPHSni+DPHSni+ZakladDPHZakl+DPHZakl+Zaokrouhleni</f>
        <v>0</v>
      </c>
      <c r="H29" s="272"/>
      <c r="I29" s="272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73" t="s">
        <v>2</v>
      </c>
      <c r="E35" s="27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74"/>
      <c r="D39" s="275"/>
      <c r="E39" s="275"/>
      <c r="F39" s="108">
        <f>' Pol A2'!AC39</f>
        <v>0</v>
      </c>
      <c r="G39" s="109">
        <f>' Pol A2'!AD39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65" t="s">
        <v>54</v>
      </c>
      <c r="C40" s="266"/>
      <c r="D40" s="266"/>
      <c r="E40" s="26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57</v>
      </c>
      <c r="G46" s="129"/>
      <c r="H46" s="129"/>
      <c r="I46" s="279" t="s">
        <v>28</v>
      </c>
      <c r="J46" s="279"/>
    </row>
    <row r="47" spans="1:10" ht="25.5" customHeight="1" x14ac:dyDescent="0.2">
      <c r="A47" s="122"/>
      <c r="B47" s="130" t="s">
        <v>58</v>
      </c>
      <c r="C47" s="281" t="s">
        <v>59</v>
      </c>
      <c r="D47" s="282"/>
      <c r="E47" s="282"/>
      <c r="F47" s="132" t="s">
        <v>23</v>
      </c>
      <c r="G47" s="133"/>
      <c r="H47" s="133"/>
      <c r="I47" s="280">
        <f>' Pol A2'!G8</f>
        <v>0</v>
      </c>
      <c r="J47" s="280"/>
    </row>
    <row r="48" spans="1:10" ht="25.5" customHeight="1" x14ac:dyDescent="0.2">
      <c r="A48" s="122"/>
      <c r="B48" s="124" t="s">
        <v>60</v>
      </c>
      <c r="C48" s="277" t="s">
        <v>61</v>
      </c>
      <c r="D48" s="278"/>
      <c r="E48" s="278"/>
      <c r="F48" s="134" t="s">
        <v>24</v>
      </c>
      <c r="G48" s="135"/>
      <c r="H48" s="135"/>
      <c r="I48" s="276">
        <f>' Pol A2'!G12</f>
        <v>0</v>
      </c>
      <c r="J48" s="276"/>
    </row>
    <row r="49" spans="1:10" ht="25.5" customHeight="1" x14ac:dyDescent="0.2">
      <c r="A49" s="122"/>
      <c r="B49" s="124" t="s">
        <v>62</v>
      </c>
      <c r="C49" s="277" t="s">
        <v>63</v>
      </c>
      <c r="D49" s="278"/>
      <c r="E49" s="278"/>
      <c r="F49" s="134" t="s">
        <v>24</v>
      </c>
      <c r="G49" s="135"/>
      <c r="H49" s="135"/>
      <c r="I49" s="276">
        <f>' Pol A2'!G17</f>
        <v>0</v>
      </c>
      <c r="J49" s="276"/>
    </row>
    <row r="50" spans="1:10" ht="25.5" customHeight="1" x14ac:dyDescent="0.2">
      <c r="A50" s="122"/>
      <c r="B50" s="124" t="s">
        <v>64</v>
      </c>
      <c r="C50" s="277" t="s">
        <v>65</v>
      </c>
      <c r="D50" s="278"/>
      <c r="E50" s="278"/>
      <c r="F50" s="134" t="s">
        <v>24</v>
      </c>
      <c r="G50" s="135"/>
      <c r="H50" s="135"/>
      <c r="I50" s="276">
        <f>' Pol A2'!G20</f>
        <v>0</v>
      </c>
      <c r="J50" s="276"/>
    </row>
    <row r="51" spans="1:10" ht="25.5" customHeight="1" x14ac:dyDescent="0.2">
      <c r="A51" s="122"/>
      <c r="B51" s="124" t="s">
        <v>66</v>
      </c>
      <c r="C51" s="277" t="s">
        <v>67</v>
      </c>
      <c r="D51" s="278"/>
      <c r="E51" s="278"/>
      <c r="F51" s="134" t="s">
        <v>24</v>
      </c>
      <c r="G51" s="135"/>
      <c r="H51" s="135"/>
      <c r="I51" s="276">
        <f>' Pol A2'!G28</f>
        <v>0</v>
      </c>
      <c r="J51" s="276"/>
    </row>
    <row r="52" spans="1:10" ht="25.5" customHeight="1" x14ac:dyDescent="0.2">
      <c r="A52" s="122"/>
      <c r="B52" s="124" t="s">
        <v>68</v>
      </c>
      <c r="C52" s="277" t="s">
        <v>69</v>
      </c>
      <c r="D52" s="278"/>
      <c r="E52" s="278"/>
      <c r="F52" s="134" t="s">
        <v>24</v>
      </c>
      <c r="G52" s="135"/>
      <c r="H52" s="135"/>
      <c r="I52" s="276">
        <f>' Pol A2'!G31</f>
        <v>0</v>
      </c>
      <c r="J52" s="276"/>
    </row>
    <row r="53" spans="1:10" ht="25.5" customHeight="1" x14ac:dyDescent="0.2">
      <c r="A53" s="122"/>
      <c r="B53" s="131" t="s">
        <v>70</v>
      </c>
      <c r="C53" s="284" t="s">
        <v>26</v>
      </c>
      <c r="D53" s="285"/>
      <c r="E53" s="285"/>
      <c r="F53" s="137" t="s">
        <v>70</v>
      </c>
      <c r="G53" s="138"/>
      <c r="H53" s="138"/>
      <c r="I53" s="283">
        <f>' Pol A2'!G35</f>
        <v>0</v>
      </c>
      <c r="J53" s="283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40"/>
      <c r="G54" s="141"/>
      <c r="H54" s="141"/>
      <c r="I54" s="286">
        <f>SUM(I47:I53)</f>
        <v>0</v>
      </c>
      <c r="J54" s="286"/>
    </row>
    <row r="55" spans="1:10" x14ac:dyDescent="0.2">
      <c r="F55" s="143"/>
      <c r="G55" s="96"/>
      <c r="H55" s="143"/>
      <c r="I55" s="96"/>
      <c r="J55" s="96"/>
    </row>
    <row r="56" spans="1:10" x14ac:dyDescent="0.2">
      <c r="F56" s="143"/>
      <c r="G56" s="96"/>
      <c r="H56" s="143"/>
      <c r="I56" s="96"/>
      <c r="J56" s="96"/>
    </row>
    <row r="57" spans="1:10" x14ac:dyDescent="0.2">
      <c r="F57" s="143"/>
      <c r="G57" s="96"/>
      <c r="H57" s="143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87" t="s">
        <v>6</v>
      </c>
      <c r="B1" s="287"/>
      <c r="C1" s="288"/>
      <c r="D1" s="287"/>
      <c r="E1" s="287"/>
      <c r="F1" s="287"/>
      <c r="G1" s="287"/>
    </row>
    <row r="2" spans="1:7" ht="24.95" customHeight="1" x14ac:dyDescent="0.2">
      <c r="A2" s="79" t="s">
        <v>39</v>
      </c>
      <c r="B2" s="78"/>
      <c r="C2" s="289"/>
      <c r="D2" s="289"/>
      <c r="E2" s="289"/>
      <c r="F2" s="289"/>
      <c r="G2" s="290"/>
    </row>
    <row r="3" spans="1:7" ht="24.95" hidden="1" customHeight="1" x14ac:dyDescent="0.2">
      <c r="A3" s="79" t="s">
        <v>7</v>
      </c>
      <c r="B3" s="78"/>
      <c r="C3" s="289"/>
      <c r="D3" s="289"/>
      <c r="E3" s="289"/>
      <c r="F3" s="289"/>
      <c r="G3" s="290"/>
    </row>
    <row r="4" spans="1:7" ht="24.95" hidden="1" customHeight="1" x14ac:dyDescent="0.2">
      <c r="A4" s="79" t="s">
        <v>8</v>
      </c>
      <c r="B4" s="78"/>
      <c r="C4" s="289"/>
      <c r="D4" s="289"/>
      <c r="E4" s="289"/>
      <c r="F4" s="289"/>
      <c r="G4" s="29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"/>
  <sheetViews>
    <sheetView workbookViewId="0">
      <selection activeCell="G9" sqref="G9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3" t="s">
        <v>6</v>
      </c>
      <c r="B1" s="303"/>
      <c r="C1" s="303"/>
      <c r="D1" s="303"/>
      <c r="E1" s="303"/>
      <c r="F1" s="303"/>
      <c r="G1" s="303"/>
      <c r="AE1" t="s">
        <v>73</v>
      </c>
    </row>
    <row r="2" spans="1:60" ht="24.95" customHeight="1" x14ac:dyDescent="0.2">
      <c r="A2" s="148" t="s">
        <v>72</v>
      </c>
      <c r="B2" s="146"/>
      <c r="C2" s="304" t="s">
        <v>44</v>
      </c>
      <c r="D2" s="305"/>
      <c r="E2" s="305"/>
      <c r="F2" s="305"/>
      <c r="G2" s="306"/>
      <c r="AE2" t="s">
        <v>74</v>
      </c>
    </row>
    <row r="3" spans="1:60" ht="24.95" customHeight="1" x14ac:dyDescent="0.2">
      <c r="A3" s="149" t="s">
        <v>7</v>
      </c>
      <c r="B3" s="147"/>
      <c r="C3" s="307" t="s">
        <v>41</v>
      </c>
      <c r="D3" s="308"/>
      <c r="E3" s="308"/>
      <c r="F3" s="308"/>
      <c r="G3" s="309"/>
      <c r="AE3" t="s">
        <v>75</v>
      </c>
    </row>
    <row r="4" spans="1:60" ht="24.95" hidden="1" customHeight="1" x14ac:dyDescent="0.2">
      <c r="A4" s="149" t="s">
        <v>8</v>
      </c>
      <c r="B4" s="147"/>
      <c r="C4" s="307"/>
      <c r="D4" s="308"/>
      <c r="E4" s="308"/>
      <c r="F4" s="308"/>
      <c r="G4" s="309"/>
      <c r="AE4" t="s">
        <v>76</v>
      </c>
    </row>
    <row r="5" spans="1:60" hidden="1" x14ac:dyDescent="0.2">
      <c r="A5" s="150" t="s">
        <v>77</v>
      </c>
      <c r="B5" s="151"/>
      <c r="C5" s="152"/>
      <c r="D5" s="153"/>
      <c r="E5" s="153"/>
      <c r="F5" s="153"/>
      <c r="G5" s="154"/>
      <c r="AE5" t="s">
        <v>78</v>
      </c>
    </row>
    <row r="7" spans="1:60" ht="38.25" x14ac:dyDescent="0.2">
      <c r="A7" s="159" t="s">
        <v>79</v>
      </c>
      <c r="B7" s="160" t="s">
        <v>80</v>
      </c>
      <c r="C7" s="160" t="s">
        <v>81</v>
      </c>
      <c r="D7" s="159" t="s">
        <v>82</v>
      </c>
      <c r="E7" s="159" t="s">
        <v>83</v>
      </c>
      <c r="F7" s="155" t="s">
        <v>84</v>
      </c>
      <c r="G7" s="176" t="s">
        <v>28</v>
      </c>
      <c r="H7" s="177" t="s">
        <v>29</v>
      </c>
      <c r="I7" s="177" t="s">
        <v>85</v>
      </c>
      <c r="J7" s="177" t="s">
        <v>30</v>
      </c>
      <c r="K7" s="177" t="s">
        <v>86</v>
      </c>
      <c r="L7" s="177" t="s">
        <v>87</v>
      </c>
      <c r="M7" s="177" t="s">
        <v>88</v>
      </c>
      <c r="N7" s="177" t="s">
        <v>89</v>
      </c>
      <c r="O7" s="177" t="s">
        <v>90</v>
      </c>
      <c r="P7" s="177" t="s">
        <v>91</v>
      </c>
      <c r="Q7" s="177" t="s">
        <v>92</v>
      </c>
      <c r="R7" s="177" t="s">
        <v>93</v>
      </c>
      <c r="S7" s="177" t="s">
        <v>94</v>
      </c>
      <c r="T7" s="177" t="s">
        <v>95</v>
      </c>
      <c r="U7" s="162" t="s">
        <v>96</v>
      </c>
    </row>
    <row r="8" spans="1:60" x14ac:dyDescent="0.2">
      <c r="A8" s="178" t="s">
        <v>97</v>
      </c>
      <c r="B8" s="179" t="s">
        <v>58</v>
      </c>
      <c r="C8" s="180" t="s">
        <v>59</v>
      </c>
      <c r="D8" s="181"/>
      <c r="E8" s="182"/>
      <c r="F8" s="183"/>
      <c r="G8" s="183">
        <f>SUMIF(AE9:AE11,"&lt;&gt;NOR",G9:G11)</f>
        <v>0</v>
      </c>
      <c r="H8" s="183"/>
      <c r="I8" s="183">
        <f>SUM(I9:I11)</f>
        <v>0</v>
      </c>
      <c r="J8" s="183"/>
      <c r="K8" s="183">
        <f>SUM(K9:K11)</f>
        <v>0</v>
      </c>
      <c r="L8" s="183"/>
      <c r="M8" s="183">
        <f>SUM(M9:M11)</f>
        <v>0</v>
      </c>
      <c r="N8" s="161"/>
      <c r="O8" s="161">
        <f>SUM(O9:O11)</f>
        <v>0</v>
      </c>
      <c r="P8" s="161"/>
      <c r="Q8" s="161">
        <f>SUM(Q9:Q11)</f>
        <v>0</v>
      </c>
      <c r="R8" s="161"/>
      <c r="S8" s="161"/>
      <c r="T8" s="178"/>
      <c r="U8" s="161">
        <f>SUM(U9:U11)</f>
        <v>6</v>
      </c>
      <c r="AE8" t="s">
        <v>98</v>
      </c>
    </row>
    <row r="9" spans="1:60" ht="22.5" outlineLevel="1" x14ac:dyDescent="0.2">
      <c r="A9" s="157">
        <v>1</v>
      </c>
      <c r="B9" s="163" t="s">
        <v>99</v>
      </c>
      <c r="C9" s="197" t="s">
        <v>100</v>
      </c>
      <c r="D9" s="165" t="s">
        <v>101</v>
      </c>
      <c r="E9" s="171">
        <v>3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0</v>
      </c>
      <c r="O9" s="166">
        <f>ROUND(E9*N9,5)</f>
        <v>0</v>
      </c>
      <c r="P9" s="166">
        <v>0</v>
      </c>
      <c r="Q9" s="166">
        <f>ROUND(E9*P9,5)</f>
        <v>0</v>
      </c>
      <c r="R9" s="166"/>
      <c r="S9" s="166"/>
      <c r="T9" s="167">
        <v>1</v>
      </c>
      <c r="U9" s="166">
        <f>ROUND(E9*T9,2)</f>
        <v>3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102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>
        <v>2</v>
      </c>
      <c r="B10" s="163" t="s">
        <v>99</v>
      </c>
      <c r="C10" s="197" t="s">
        <v>103</v>
      </c>
      <c r="D10" s="165" t="s">
        <v>101</v>
      </c>
      <c r="E10" s="171">
        <v>1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0</v>
      </c>
      <c r="O10" s="166">
        <f>ROUND(E10*N10,5)</f>
        <v>0</v>
      </c>
      <c r="P10" s="166">
        <v>0</v>
      </c>
      <c r="Q10" s="166">
        <f>ROUND(E10*P10,5)</f>
        <v>0</v>
      </c>
      <c r="R10" s="166"/>
      <c r="S10" s="166"/>
      <c r="T10" s="167">
        <v>1</v>
      </c>
      <c r="U10" s="166">
        <f>ROUND(E10*T10,2)</f>
        <v>1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102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 x14ac:dyDescent="0.2">
      <c r="A11" s="157">
        <v>3</v>
      </c>
      <c r="B11" s="163" t="s">
        <v>99</v>
      </c>
      <c r="C11" s="197" t="s">
        <v>104</v>
      </c>
      <c r="D11" s="165" t="s">
        <v>101</v>
      </c>
      <c r="E11" s="171">
        <v>2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0</v>
      </c>
      <c r="O11" s="166">
        <f>ROUND(E11*N11,5)</f>
        <v>0</v>
      </c>
      <c r="P11" s="166">
        <v>0</v>
      </c>
      <c r="Q11" s="166">
        <f>ROUND(E11*P11,5)</f>
        <v>0</v>
      </c>
      <c r="R11" s="166"/>
      <c r="S11" s="166"/>
      <c r="T11" s="167">
        <v>1</v>
      </c>
      <c r="U11" s="166">
        <f>ROUND(E11*T11,2)</f>
        <v>2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102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x14ac:dyDescent="0.2">
      <c r="A12" s="158" t="s">
        <v>97</v>
      </c>
      <c r="B12" s="164" t="s">
        <v>60</v>
      </c>
      <c r="C12" s="198" t="s">
        <v>61</v>
      </c>
      <c r="D12" s="168"/>
      <c r="E12" s="172"/>
      <c r="F12" s="175"/>
      <c r="G12" s="175">
        <f>SUMIF(AE13:AE16,"&lt;&gt;NOR",G13:G16)</f>
        <v>0</v>
      </c>
      <c r="H12" s="175"/>
      <c r="I12" s="175">
        <f>SUM(I13:I16)</f>
        <v>0</v>
      </c>
      <c r="J12" s="175"/>
      <c r="K12" s="175">
        <f>SUM(K13:K16)</f>
        <v>0</v>
      </c>
      <c r="L12" s="175"/>
      <c r="M12" s="175">
        <f>SUM(M13:M16)</f>
        <v>0</v>
      </c>
      <c r="N12" s="169"/>
      <c r="O12" s="169">
        <f>SUM(O13:O16)</f>
        <v>2.5000000000000001E-3</v>
      </c>
      <c r="P12" s="169"/>
      <c r="Q12" s="169">
        <f>SUM(Q13:Q16)</f>
        <v>0</v>
      </c>
      <c r="R12" s="169"/>
      <c r="S12" s="169"/>
      <c r="T12" s="170"/>
      <c r="U12" s="169">
        <f>SUM(U13:U16)</f>
        <v>1.1100000000000001</v>
      </c>
      <c r="AE12" t="s">
        <v>98</v>
      </c>
    </row>
    <row r="13" spans="1:60" ht="22.5" outlineLevel="1" x14ac:dyDescent="0.2">
      <c r="A13" s="157">
        <v>4</v>
      </c>
      <c r="B13" s="163" t="s">
        <v>105</v>
      </c>
      <c r="C13" s="197" t="s">
        <v>106</v>
      </c>
      <c r="D13" s="165" t="s">
        <v>107</v>
      </c>
      <c r="E13" s="171">
        <v>2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66">
        <v>0</v>
      </c>
      <c r="O13" s="166">
        <f>ROUND(E13*N13,5)</f>
        <v>0</v>
      </c>
      <c r="P13" s="166">
        <v>0</v>
      </c>
      <c r="Q13" s="166">
        <f>ROUND(E13*P13,5)</f>
        <v>0</v>
      </c>
      <c r="R13" s="166"/>
      <c r="S13" s="166"/>
      <c r="T13" s="167">
        <v>0.23</v>
      </c>
      <c r="U13" s="166">
        <f>ROUND(E13*T13,2)</f>
        <v>0.46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102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ht="22.5" outlineLevel="1" x14ac:dyDescent="0.2">
      <c r="A14" s="157">
        <v>5</v>
      </c>
      <c r="B14" s="163" t="s">
        <v>108</v>
      </c>
      <c r="C14" s="197" t="s">
        <v>109</v>
      </c>
      <c r="D14" s="165" t="s">
        <v>107</v>
      </c>
      <c r="E14" s="171">
        <v>2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66">
        <v>1.25E-3</v>
      </c>
      <c r="O14" s="166">
        <f>ROUND(E14*N14,5)</f>
        <v>2.5000000000000001E-3</v>
      </c>
      <c r="P14" s="166">
        <v>0</v>
      </c>
      <c r="Q14" s="166">
        <f>ROUND(E14*P14,5)</f>
        <v>0</v>
      </c>
      <c r="R14" s="166"/>
      <c r="S14" s="166"/>
      <c r="T14" s="167">
        <v>0.3</v>
      </c>
      <c r="U14" s="166">
        <f>ROUND(E14*T14,2)</f>
        <v>0.6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102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">
      <c r="A15" s="157">
        <v>6</v>
      </c>
      <c r="B15" s="163" t="s">
        <v>110</v>
      </c>
      <c r="C15" s="197" t="s">
        <v>111</v>
      </c>
      <c r="D15" s="165" t="s">
        <v>112</v>
      </c>
      <c r="E15" s="171">
        <v>2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66">
        <v>0</v>
      </c>
      <c r="O15" s="166">
        <f>ROUND(E15*N15,5)</f>
        <v>0</v>
      </c>
      <c r="P15" s="166">
        <v>0</v>
      </c>
      <c r="Q15" s="166">
        <f>ROUND(E15*P15,5)</f>
        <v>0</v>
      </c>
      <c r="R15" s="166"/>
      <c r="S15" s="166"/>
      <c r="T15" s="167">
        <v>1.7999999999999999E-2</v>
      </c>
      <c r="U15" s="166">
        <f>ROUND(E15*T15,2)</f>
        <v>0.04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102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">
      <c r="A16" s="157">
        <v>7</v>
      </c>
      <c r="B16" s="163" t="s">
        <v>113</v>
      </c>
      <c r="C16" s="197" t="s">
        <v>114</v>
      </c>
      <c r="D16" s="165" t="s">
        <v>115</v>
      </c>
      <c r="E16" s="171">
        <v>2.5000000000000001E-3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0</v>
      </c>
      <c r="O16" s="166">
        <f>ROUND(E16*N16,5)</f>
        <v>0</v>
      </c>
      <c r="P16" s="166">
        <v>0</v>
      </c>
      <c r="Q16" s="166">
        <f>ROUND(E16*P16,5)</f>
        <v>0</v>
      </c>
      <c r="R16" s="166"/>
      <c r="S16" s="166"/>
      <c r="T16" s="167">
        <v>3.5630000000000002</v>
      </c>
      <c r="U16" s="166">
        <f>ROUND(E16*T16,2)</f>
        <v>0.01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102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x14ac:dyDescent="0.2">
      <c r="A17" s="158" t="s">
        <v>97</v>
      </c>
      <c r="B17" s="164" t="s">
        <v>62</v>
      </c>
      <c r="C17" s="198" t="s">
        <v>63</v>
      </c>
      <c r="D17" s="168"/>
      <c r="E17" s="172"/>
      <c r="F17" s="175"/>
      <c r="G17" s="175">
        <f>SUMIF(AE18:AE19,"&lt;&gt;NOR",G18:G19)</f>
        <v>0</v>
      </c>
      <c r="H17" s="175"/>
      <c r="I17" s="175">
        <f>SUM(I18:I19)</f>
        <v>0</v>
      </c>
      <c r="J17" s="175"/>
      <c r="K17" s="175">
        <f>SUM(K18:K19)</f>
        <v>0</v>
      </c>
      <c r="L17" s="175"/>
      <c r="M17" s="175">
        <f>SUM(M18:M19)</f>
        <v>0</v>
      </c>
      <c r="N17" s="169"/>
      <c r="O17" s="169">
        <f>SUM(O18:O19)</f>
        <v>2.9999999999999997E-4</v>
      </c>
      <c r="P17" s="169"/>
      <c r="Q17" s="169">
        <f>SUM(Q18:Q19)</f>
        <v>0</v>
      </c>
      <c r="R17" s="169"/>
      <c r="S17" s="169"/>
      <c r="T17" s="170"/>
      <c r="U17" s="169">
        <f>SUM(U18:U19)</f>
        <v>0.08</v>
      </c>
      <c r="AE17" t="s">
        <v>98</v>
      </c>
    </row>
    <row r="18" spans="1:60" outlineLevel="1" x14ac:dyDescent="0.2">
      <c r="A18" s="157">
        <v>8</v>
      </c>
      <c r="B18" s="163" t="s">
        <v>116</v>
      </c>
      <c r="C18" s="197" t="s">
        <v>117</v>
      </c>
      <c r="D18" s="165" t="s">
        <v>107</v>
      </c>
      <c r="E18" s="171">
        <v>1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6">
        <v>2.9999999999999997E-4</v>
      </c>
      <c r="O18" s="166">
        <f>ROUND(E18*N18,5)</f>
        <v>2.9999999999999997E-4</v>
      </c>
      <c r="P18" s="166">
        <v>0</v>
      </c>
      <c r="Q18" s="166">
        <f>ROUND(E18*P18,5)</f>
        <v>0</v>
      </c>
      <c r="R18" s="166"/>
      <c r="S18" s="166"/>
      <c r="T18" s="167">
        <v>0.08</v>
      </c>
      <c r="U18" s="166">
        <f>ROUND(E18*T18,2)</f>
        <v>0.08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102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>
        <v>9</v>
      </c>
      <c r="B19" s="163" t="s">
        <v>118</v>
      </c>
      <c r="C19" s="197" t="s">
        <v>119</v>
      </c>
      <c r="D19" s="165" t="s">
        <v>115</v>
      </c>
      <c r="E19" s="171">
        <v>2.9999999999999997E-4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66">
        <v>0</v>
      </c>
      <c r="O19" s="166">
        <f>ROUND(E19*N19,5)</f>
        <v>0</v>
      </c>
      <c r="P19" s="166">
        <v>0</v>
      </c>
      <c r="Q19" s="166">
        <f>ROUND(E19*P19,5)</f>
        <v>0</v>
      </c>
      <c r="R19" s="166"/>
      <c r="S19" s="166"/>
      <c r="T19" s="167">
        <v>2.351</v>
      </c>
      <c r="U19" s="166">
        <f>ROUND(E19*T19,2)</f>
        <v>0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102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x14ac:dyDescent="0.2">
      <c r="A20" s="158" t="s">
        <v>97</v>
      </c>
      <c r="B20" s="164" t="s">
        <v>64</v>
      </c>
      <c r="C20" s="198" t="s">
        <v>65</v>
      </c>
      <c r="D20" s="168"/>
      <c r="E20" s="172"/>
      <c r="F20" s="175"/>
      <c r="G20" s="175">
        <f>SUMIF(AE21:AE27,"&lt;&gt;NOR",G21:G27)</f>
        <v>0</v>
      </c>
      <c r="H20" s="175"/>
      <c r="I20" s="175">
        <f>SUM(I21:I27)</f>
        <v>0</v>
      </c>
      <c r="J20" s="175"/>
      <c r="K20" s="175">
        <f>SUM(K21:K27)</f>
        <v>0</v>
      </c>
      <c r="L20" s="175"/>
      <c r="M20" s="175">
        <f>SUM(M21:M27)</f>
        <v>0</v>
      </c>
      <c r="N20" s="169"/>
      <c r="O20" s="169">
        <f>SUM(O21:O27)</f>
        <v>2.3E-2</v>
      </c>
      <c r="P20" s="169"/>
      <c r="Q20" s="169">
        <f>SUM(Q21:Q27)</f>
        <v>0.74897999999999998</v>
      </c>
      <c r="R20" s="169"/>
      <c r="S20" s="169"/>
      <c r="T20" s="170"/>
      <c r="U20" s="169">
        <f>SUM(U21:U27)</f>
        <v>7.2699999999999987</v>
      </c>
      <c r="AE20" t="s">
        <v>98</v>
      </c>
    </row>
    <row r="21" spans="1:60" outlineLevel="1" x14ac:dyDescent="0.2">
      <c r="A21" s="157">
        <v>10</v>
      </c>
      <c r="B21" s="163" t="s">
        <v>120</v>
      </c>
      <c r="C21" s="197" t="s">
        <v>121</v>
      </c>
      <c r="D21" s="165" t="s">
        <v>122</v>
      </c>
      <c r="E21" s="171">
        <v>17.100000000000001</v>
      </c>
      <c r="F21" s="173"/>
      <c r="G21" s="174">
        <f t="shared" ref="G21:G27" si="0">ROUND(E21*F21,2)</f>
        <v>0</v>
      </c>
      <c r="H21" s="173"/>
      <c r="I21" s="174">
        <f t="shared" ref="I21:I27" si="1">ROUND(E21*H21,2)</f>
        <v>0</v>
      </c>
      <c r="J21" s="173"/>
      <c r="K21" s="174">
        <f t="shared" ref="K21:K27" si="2">ROUND(E21*J21,2)</f>
        <v>0</v>
      </c>
      <c r="L21" s="174">
        <v>21</v>
      </c>
      <c r="M21" s="174">
        <f t="shared" ref="M21:M27" si="3">G21*(1+L21/100)</f>
        <v>0</v>
      </c>
      <c r="N21" s="166">
        <v>0</v>
      </c>
      <c r="O21" s="166">
        <f t="shared" ref="O21:O27" si="4">ROUND(E21*N21,5)</f>
        <v>0</v>
      </c>
      <c r="P21" s="166">
        <v>4.3799999999999999E-2</v>
      </c>
      <c r="Q21" s="166">
        <f t="shared" ref="Q21:Q27" si="5">ROUND(E21*P21,5)</f>
        <v>0.74897999999999998</v>
      </c>
      <c r="R21" s="166"/>
      <c r="S21" s="166"/>
      <c r="T21" s="167">
        <v>8.2000000000000003E-2</v>
      </c>
      <c r="U21" s="166">
        <f t="shared" ref="U21:U27" si="6">ROUND(E21*T21,2)</f>
        <v>1.4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102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">
      <c r="A22" s="157">
        <v>11</v>
      </c>
      <c r="B22" s="163" t="s">
        <v>123</v>
      </c>
      <c r="C22" s="197" t="s">
        <v>124</v>
      </c>
      <c r="D22" s="165" t="s">
        <v>115</v>
      </c>
      <c r="E22" s="171">
        <v>0.749</v>
      </c>
      <c r="F22" s="173"/>
      <c r="G22" s="174">
        <f t="shared" si="0"/>
        <v>0</v>
      </c>
      <c r="H22" s="173"/>
      <c r="I22" s="174">
        <f t="shared" si="1"/>
        <v>0</v>
      </c>
      <c r="J22" s="173"/>
      <c r="K22" s="174">
        <f t="shared" si="2"/>
        <v>0</v>
      </c>
      <c r="L22" s="174">
        <v>21</v>
      </c>
      <c r="M22" s="174">
        <f t="shared" si="3"/>
        <v>0</v>
      </c>
      <c r="N22" s="166">
        <v>0</v>
      </c>
      <c r="O22" s="166">
        <f t="shared" si="4"/>
        <v>0</v>
      </c>
      <c r="P22" s="166">
        <v>0</v>
      </c>
      <c r="Q22" s="166">
        <f t="shared" si="5"/>
        <v>0</v>
      </c>
      <c r="R22" s="166"/>
      <c r="S22" s="166"/>
      <c r="T22" s="167">
        <v>3.7349999999999999</v>
      </c>
      <c r="U22" s="166">
        <f t="shared" si="6"/>
        <v>2.8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102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ht="22.5" outlineLevel="1" x14ac:dyDescent="0.2">
      <c r="A23" s="157">
        <v>12</v>
      </c>
      <c r="B23" s="163" t="s">
        <v>125</v>
      </c>
      <c r="C23" s="197" t="s">
        <v>126</v>
      </c>
      <c r="D23" s="165" t="s">
        <v>115</v>
      </c>
      <c r="E23" s="171">
        <v>0.749</v>
      </c>
      <c r="F23" s="173"/>
      <c r="G23" s="174">
        <f t="shared" si="0"/>
        <v>0</v>
      </c>
      <c r="H23" s="173"/>
      <c r="I23" s="174">
        <f t="shared" si="1"/>
        <v>0</v>
      </c>
      <c r="J23" s="173"/>
      <c r="K23" s="174">
        <f t="shared" si="2"/>
        <v>0</v>
      </c>
      <c r="L23" s="174">
        <v>21</v>
      </c>
      <c r="M23" s="174">
        <f t="shared" si="3"/>
        <v>0</v>
      </c>
      <c r="N23" s="166">
        <v>0</v>
      </c>
      <c r="O23" s="166">
        <f t="shared" si="4"/>
        <v>0</v>
      </c>
      <c r="P23" s="166">
        <v>0</v>
      </c>
      <c r="Q23" s="166">
        <f t="shared" si="5"/>
        <v>0</v>
      </c>
      <c r="R23" s="166"/>
      <c r="S23" s="166"/>
      <c r="T23" s="167">
        <v>0.49</v>
      </c>
      <c r="U23" s="166">
        <f t="shared" si="6"/>
        <v>0.37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102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ht="22.5" outlineLevel="1" x14ac:dyDescent="0.2">
      <c r="A24" s="157">
        <v>13</v>
      </c>
      <c r="B24" s="163" t="s">
        <v>127</v>
      </c>
      <c r="C24" s="197" t="s">
        <v>128</v>
      </c>
      <c r="D24" s="165" t="s">
        <v>107</v>
      </c>
      <c r="E24" s="171">
        <v>1</v>
      </c>
      <c r="F24" s="173"/>
      <c r="G24" s="174">
        <f t="shared" si="0"/>
        <v>0</v>
      </c>
      <c r="H24" s="173"/>
      <c r="I24" s="174">
        <f t="shared" si="1"/>
        <v>0</v>
      </c>
      <c r="J24" s="173"/>
      <c r="K24" s="174">
        <f t="shared" si="2"/>
        <v>0</v>
      </c>
      <c r="L24" s="174">
        <v>21</v>
      </c>
      <c r="M24" s="174">
        <f t="shared" si="3"/>
        <v>0</v>
      </c>
      <c r="N24" s="166">
        <v>0</v>
      </c>
      <c r="O24" s="166">
        <f t="shared" si="4"/>
        <v>0</v>
      </c>
      <c r="P24" s="166">
        <v>0</v>
      </c>
      <c r="Q24" s="166">
        <f t="shared" si="5"/>
        <v>0</v>
      </c>
      <c r="R24" s="166"/>
      <c r="S24" s="166"/>
      <c r="T24" s="167">
        <v>1.008</v>
      </c>
      <c r="U24" s="166">
        <f t="shared" si="6"/>
        <v>1.01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102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ht="22.5" outlineLevel="1" x14ac:dyDescent="0.2">
      <c r="A25" s="157">
        <v>14</v>
      </c>
      <c r="B25" s="163" t="s">
        <v>129</v>
      </c>
      <c r="C25" s="197" t="s">
        <v>130</v>
      </c>
      <c r="D25" s="165" t="s">
        <v>107</v>
      </c>
      <c r="E25" s="171">
        <v>1</v>
      </c>
      <c r="F25" s="173"/>
      <c r="G25" s="174">
        <f t="shared" si="0"/>
        <v>0</v>
      </c>
      <c r="H25" s="173"/>
      <c r="I25" s="174">
        <f t="shared" si="1"/>
        <v>0</v>
      </c>
      <c r="J25" s="173"/>
      <c r="K25" s="174">
        <f t="shared" si="2"/>
        <v>0</v>
      </c>
      <c r="L25" s="174">
        <v>21</v>
      </c>
      <c r="M25" s="174">
        <f t="shared" si="3"/>
        <v>0</v>
      </c>
      <c r="N25" s="166">
        <v>2.3E-2</v>
      </c>
      <c r="O25" s="166">
        <f t="shared" si="4"/>
        <v>2.3E-2</v>
      </c>
      <c r="P25" s="166">
        <v>0</v>
      </c>
      <c r="Q25" s="166">
        <f t="shared" si="5"/>
        <v>0</v>
      </c>
      <c r="R25" s="166"/>
      <c r="S25" s="166"/>
      <c r="T25" s="167">
        <v>1.008</v>
      </c>
      <c r="U25" s="166">
        <f t="shared" si="6"/>
        <v>1.01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131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ht="22.5" outlineLevel="1" x14ac:dyDescent="0.2">
      <c r="A26" s="157">
        <v>15</v>
      </c>
      <c r="B26" s="163" t="s">
        <v>132</v>
      </c>
      <c r="C26" s="197" t="s">
        <v>133</v>
      </c>
      <c r="D26" s="165" t="s">
        <v>107</v>
      </c>
      <c r="E26" s="171">
        <v>1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66">
        <v>0</v>
      </c>
      <c r="O26" s="166">
        <f t="shared" si="4"/>
        <v>0</v>
      </c>
      <c r="P26" s="166">
        <v>0</v>
      </c>
      <c r="Q26" s="166">
        <f t="shared" si="5"/>
        <v>0</v>
      </c>
      <c r="R26" s="166"/>
      <c r="S26" s="166"/>
      <c r="T26" s="167">
        <v>0.62</v>
      </c>
      <c r="U26" s="166">
        <f t="shared" si="6"/>
        <v>0.62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102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16</v>
      </c>
      <c r="B27" s="163" t="s">
        <v>134</v>
      </c>
      <c r="C27" s="197" t="s">
        <v>135</v>
      </c>
      <c r="D27" s="165" t="s">
        <v>115</v>
      </c>
      <c r="E27" s="171">
        <v>2.3E-2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21</v>
      </c>
      <c r="M27" s="174">
        <f t="shared" si="3"/>
        <v>0</v>
      </c>
      <c r="N27" s="166">
        <v>0</v>
      </c>
      <c r="O27" s="166">
        <f t="shared" si="4"/>
        <v>0</v>
      </c>
      <c r="P27" s="166">
        <v>0</v>
      </c>
      <c r="Q27" s="166">
        <f t="shared" si="5"/>
        <v>0</v>
      </c>
      <c r="R27" s="166"/>
      <c r="S27" s="166"/>
      <c r="T27" s="167">
        <v>2.71</v>
      </c>
      <c r="U27" s="166">
        <f t="shared" si="6"/>
        <v>0.06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102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x14ac:dyDescent="0.2">
      <c r="A28" s="158" t="s">
        <v>97</v>
      </c>
      <c r="B28" s="164" t="s">
        <v>66</v>
      </c>
      <c r="C28" s="198" t="s">
        <v>67</v>
      </c>
      <c r="D28" s="168"/>
      <c r="E28" s="172"/>
      <c r="F28" s="175"/>
      <c r="G28" s="175">
        <f>SUMIF(AE29:AE30,"&lt;&gt;NOR",G29:G30)</f>
        <v>0</v>
      </c>
      <c r="H28" s="175"/>
      <c r="I28" s="175">
        <f>SUM(I29:I30)</f>
        <v>0</v>
      </c>
      <c r="J28" s="175"/>
      <c r="K28" s="175">
        <f>SUM(K29:K30)</f>
        <v>0</v>
      </c>
      <c r="L28" s="175"/>
      <c r="M28" s="175">
        <f>SUM(M29:M30)</f>
        <v>0</v>
      </c>
      <c r="N28" s="169"/>
      <c r="O28" s="169">
        <f>SUM(O29:O30)</f>
        <v>1E-3</v>
      </c>
      <c r="P28" s="169"/>
      <c r="Q28" s="169">
        <f>SUM(Q29:Q30)</f>
        <v>0</v>
      </c>
      <c r="R28" s="169"/>
      <c r="S28" s="169"/>
      <c r="T28" s="170"/>
      <c r="U28" s="169">
        <f>SUM(U29:U30)</f>
        <v>0.3</v>
      </c>
      <c r="AE28" t="s">
        <v>98</v>
      </c>
    </row>
    <row r="29" spans="1:60" outlineLevel="1" x14ac:dyDescent="0.2">
      <c r="A29" s="157">
        <v>17</v>
      </c>
      <c r="B29" s="163" t="s">
        <v>136</v>
      </c>
      <c r="C29" s="197" t="s">
        <v>137</v>
      </c>
      <c r="D29" s="165" t="s">
        <v>138</v>
      </c>
      <c r="E29" s="171">
        <v>1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66">
        <v>1E-3</v>
      </c>
      <c r="O29" s="166">
        <f>ROUND(E29*N29,5)</f>
        <v>1E-3</v>
      </c>
      <c r="P29" s="166">
        <v>0</v>
      </c>
      <c r="Q29" s="166">
        <f>ROUND(E29*P29,5)</f>
        <v>0</v>
      </c>
      <c r="R29" s="166"/>
      <c r="S29" s="166"/>
      <c r="T29" s="167">
        <v>0.30399999999999999</v>
      </c>
      <c r="U29" s="166">
        <f>ROUND(E29*T29,2)</f>
        <v>0.3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102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">
      <c r="A30" s="157">
        <v>18</v>
      </c>
      <c r="B30" s="163" t="s">
        <v>139</v>
      </c>
      <c r="C30" s="197" t="s">
        <v>140</v>
      </c>
      <c r="D30" s="165" t="s">
        <v>115</v>
      </c>
      <c r="E30" s="171">
        <v>1E-3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66">
        <v>0</v>
      </c>
      <c r="O30" s="166">
        <f>ROUND(E30*N30,5)</f>
        <v>0</v>
      </c>
      <c r="P30" s="166">
        <v>0</v>
      </c>
      <c r="Q30" s="166">
        <f>ROUND(E30*P30,5)</f>
        <v>0</v>
      </c>
      <c r="R30" s="166"/>
      <c r="S30" s="166"/>
      <c r="T30" s="167">
        <v>3.327</v>
      </c>
      <c r="U30" s="166">
        <f>ROUND(E30*T30,2)</f>
        <v>0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102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x14ac:dyDescent="0.2">
      <c r="A31" s="158" t="s">
        <v>97</v>
      </c>
      <c r="B31" s="164" t="s">
        <v>68</v>
      </c>
      <c r="C31" s="198" t="s">
        <v>69</v>
      </c>
      <c r="D31" s="168"/>
      <c r="E31" s="172"/>
      <c r="F31" s="175"/>
      <c r="G31" s="175">
        <f>SUMIF(AE32:AE34,"&lt;&gt;NOR",G32:G34)</f>
        <v>0</v>
      </c>
      <c r="H31" s="175"/>
      <c r="I31" s="175">
        <f>SUM(I32:I34)</f>
        <v>0</v>
      </c>
      <c r="J31" s="175"/>
      <c r="K31" s="175">
        <f>SUM(K32:K34)</f>
        <v>0</v>
      </c>
      <c r="L31" s="175"/>
      <c r="M31" s="175">
        <f>SUM(M32:M34)</f>
        <v>0</v>
      </c>
      <c r="N31" s="169"/>
      <c r="O31" s="169">
        <f>SUM(O32:O34)</f>
        <v>2.6199999999999999E-3</v>
      </c>
      <c r="P31" s="169"/>
      <c r="Q31" s="169">
        <f>SUM(Q32:Q34)</f>
        <v>0</v>
      </c>
      <c r="R31" s="169"/>
      <c r="S31" s="169"/>
      <c r="T31" s="170"/>
      <c r="U31" s="169">
        <f>SUM(U32:U34)</f>
        <v>2</v>
      </c>
      <c r="AE31" t="s">
        <v>98</v>
      </c>
    </row>
    <row r="32" spans="1:60" outlineLevel="1" x14ac:dyDescent="0.2">
      <c r="A32" s="157">
        <v>19</v>
      </c>
      <c r="B32" s="163" t="s">
        <v>141</v>
      </c>
      <c r="C32" s="197" t="s">
        <v>142</v>
      </c>
      <c r="D32" s="165" t="s">
        <v>122</v>
      </c>
      <c r="E32" s="171">
        <v>0.5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66">
        <v>2.4000000000000001E-4</v>
      </c>
      <c r="O32" s="166">
        <f>ROUND(E32*N32,5)</f>
        <v>1.2E-4</v>
      </c>
      <c r="P32" s="166">
        <v>0</v>
      </c>
      <c r="Q32" s="166">
        <f>ROUND(E32*P32,5)</f>
        <v>0</v>
      </c>
      <c r="R32" s="166"/>
      <c r="S32" s="166"/>
      <c r="T32" s="167">
        <v>0.28999999999999998</v>
      </c>
      <c r="U32" s="166">
        <f>ROUND(E32*T32,2)</f>
        <v>0.15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102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20</v>
      </c>
      <c r="B33" s="163" t="s">
        <v>143</v>
      </c>
      <c r="C33" s="197" t="s">
        <v>144</v>
      </c>
      <c r="D33" s="165" t="s">
        <v>112</v>
      </c>
      <c r="E33" s="171">
        <v>9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66">
        <v>1E-4</v>
      </c>
      <c r="O33" s="166">
        <f>ROUND(E33*N33,5)</f>
        <v>8.9999999999999998E-4</v>
      </c>
      <c r="P33" s="166">
        <v>0</v>
      </c>
      <c r="Q33" s="166">
        <f>ROUND(E33*P33,5)</f>
        <v>0</v>
      </c>
      <c r="R33" s="166"/>
      <c r="S33" s="166"/>
      <c r="T33" s="167">
        <v>0.107</v>
      </c>
      <c r="U33" s="166">
        <f>ROUND(E33*T33,2)</f>
        <v>0.96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102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">
      <c r="A34" s="157">
        <v>21</v>
      </c>
      <c r="B34" s="163" t="s">
        <v>145</v>
      </c>
      <c r="C34" s="197" t="s">
        <v>146</v>
      </c>
      <c r="D34" s="165" t="s">
        <v>122</v>
      </c>
      <c r="E34" s="171">
        <v>8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66">
        <v>2.0000000000000001E-4</v>
      </c>
      <c r="O34" s="166">
        <f>ROUND(E34*N34,5)</f>
        <v>1.6000000000000001E-3</v>
      </c>
      <c r="P34" s="166">
        <v>0</v>
      </c>
      <c r="Q34" s="166">
        <f>ROUND(E34*P34,5)</f>
        <v>0</v>
      </c>
      <c r="R34" s="166"/>
      <c r="S34" s="166"/>
      <c r="T34" s="167">
        <v>0.11139</v>
      </c>
      <c r="U34" s="166">
        <f>ROUND(E34*T34,2)</f>
        <v>0.89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102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x14ac:dyDescent="0.2">
      <c r="A35" s="158" t="s">
        <v>97</v>
      </c>
      <c r="B35" s="164" t="s">
        <v>70</v>
      </c>
      <c r="C35" s="198" t="s">
        <v>26</v>
      </c>
      <c r="D35" s="168"/>
      <c r="E35" s="172"/>
      <c r="F35" s="175"/>
      <c r="G35" s="175">
        <f>SUMIF(AE36:AE37,"&lt;&gt;NOR",G36:G37)</f>
        <v>0</v>
      </c>
      <c r="H35" s="175"/>
      <c r="I35" s="175">
        <f>SUM(I36:I37)</f>
        <v>0</v>
      </c>
      <c r="J35" s="175"/>
      <c r="K35" s="175">
        <f>SUM(K36:K37)</f>
        <v>0</v>
      </c>
      <c r="L35" s="175"/>
      <c r="M35" s="175">
        <f>SUM(M36:M37)</f>
        <v>0</v>
      </c>
      <c r="N35" s="169"/>
      <c r="O35" s="169">
        <f>SUM(O36:O37)</f>
        <v>0</v>
      </c>
      <c r="P35" s="169"/>
      <c r="Q35" s="169">
        <f>SUM(Q36:Q37)</f>
        <v>0</v>
      </c>
      <c r="R35" s="169"/>
      <c r="S35" s="169"/>
      <c r="T35" s="170"/>
      <c r="U35" s="169">
        <f>SUM(U36:U37)</f>
        <v>0</v>
      </c>
      <c r="AE35" t="s">
        <v>98</v>
      </c>
    </row>
    <row r="36" spans="1:60" outlineLevel="1" x14ac:dyDescent="0.2">
      <c r="A36" s="157">
        <v>22</v>
      </c>
      <c r="B36" s="163" t="s">
        <v>147</v>
      </c>
      <c r="C36" s="197" t="s">
        <v>148</v>
      </c>
      <c r="D36" s="165" t="s">
        <v>149</v>
      </c>
      <c r="E36" s="171">
        <v>2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66">
        <v>0</v>
      </c>
      <c r="O36" s="166">
        <f>ROUND(E36*N36,5)</f>
        <v>0</v>
      </c>
      <c r="P36" s="166">
        <v>0</v>
      </c>
      <c r="Q36" s="166">
        <f>ROUND(E36*P36,5)</f>
        <v>0</v>
      </c>
      <c r="R36" s="166"/>
      <c r="S36" s="166"/>
      <c r="T36" s="167">
        <v>0</v>
      </c>
      <c r="U36" s="166">
        <f>ROUND(E36*T36,2)</f>
        <v>0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102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84">
        <v>23</v>
      </c>
      <c r="B37" s="185" t="s">
        <v>150</v>
      </c>
      <c r="C37" s="199" t="s">
        <v>151</v>
      </c>
      <c r="D37" s="186" t="s">
        <v>149</v>
      </c>
      <c r="E37" s="187">
        <v>0.5</v>
      </c>
      <c r="F37" s="188"/>
      <c r="G37" s="189">
        <f>ROUND(E37*F37,2)</f>
        <v>0</v>
      </c>
      <c r="H37" s="188"/>
      <c r="I37" s="189">
        <f>ROUND(E37*H37,2)</f>
        <v>0</v>
      </c>
      <c r="J37" s="188"/>
      <c r="K37" s="189">
        <f>ROUND(E37*J37,2)</f>
        <v>0</v>
      </c>
      <c r="L37" s="189">
        <v>21</v>
      </c>
      <c r="M37" s="189">
        <f>G37*(1+L37/100)</f>
        <v>0</v>
      </c>
      <c r="N37" s="190">
        <v>0</v>
      </c>
      <c r="O37" s="190">
        <f>ROUND(E37*N37,5)</f>
        <v>0</v>
      </c>
      <c r="P37" s="190">
        <v>0</v>
      </c>
      <c r="Q37" s="190">
        <f>ROUND(E37*P37,5)</f>
        <v>0</v>
      </c>
      <c r="R37" s="190"/>
      <c r="S37" s="190"/>
      <c r="T37" s="191">
        <v>0</v>
      </c>
      <c r="U37" s="190">
        <f>ROUND(E37*T37,2)</f>
        <v>0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102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x14ac:dyDescent="0.2">
      <c r="A38" s="6"/>
      <c r="B38" s="7" t="s">
        <v>152</v>
      </c>
      <c r="C38" s="200" t="s">
        <v>152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v>15</v>
      </c>
      <c r="AD38">
        <v>21</v>
      </c>
    </row>
    <row r="39" spans="1:60" x14ac:dyDescent="0.2">
      <c r="A39" s="192"/>
      <c r="B39" s="193">
        <v>26</v>
      </c>
      <c r="C39" s="201" t="s">
        <v>152</v>
      </c>
      <c r="D39" s="194"/>
      <c r="E39" s="194"/>
      <c r="F39" s="194"/>
      <c r="G39" s="196">
        <f>G8+G12+G17+G20+G28+G31+G35</f>
        <v>0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f>SUMIF(L7:L37,AC38,G7:G37)</f>
        <v>0</v>
      </c>
      <c r="AD39">
        <f>SUMIF(L7:L37,AD38,G7:G37)</f>
        <v>0</v>
      </c>
      <c r="AE39" t="s">
        <v>153</v>
      </c>
    </row>
    <row r="40" spans="1:60" x14ac:dyDescent="0.2">
      <c r="A40" s="6"/>
      <c r="B40" s="7" t="s">
        <v>152</v>
      </c>
      <c r="C40" s="200" t="s">
        <v>152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6"/>
      <c r="B41" s="7" t="s">
        <v>152</v>
      </c>
      <c r="C41" s="200" t="s">
        <v>152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310">
        <v>33</v>
      </c>
      <c r="B42" s="310"/>
      <c r="C42" s="311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91"/>
      <c r="B43" s="292"/>
      <c r="C43" s="293"/>
      <c r="D43" s="292"/>
      <c r="E43" s="292"/>
      <c r="F43" s="292"/>
      <c r="G43" s="294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AE43" t="s">
        <v>154</v>
      </c>
    </row>
    <row r="44" spans="1:60" x14ac:dyDescent="0.2">
      <c r="A44" s="295"/>
      <c r="B44" s="296"/>
      <c r="C44" s="297"/>
      <c r="D44" s="296"/>
      <c r="E44" s="296"/>
      <c r="F44" s="296"/>
      <c r="G44" s="298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95"/>
      <c r="B45" s="296"/>
      <c r="C45" s="297"/>
      <c r="D45" s="296"/>
      <c r="E45" s="296"/>
      <c r="F45" s="296"/>
      <c r="G45" s="298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95"/>
      <c r="B46" s="296"/>
      <c r="C46" s="297"/>
      <c r="D46" s="296"/>
      <c r="E46" s="296"/>
      <c r="F46" s="296"/>
      <c r="G46" s="298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99"/>
      <c r="B47" s="300"/>
      <c r="C47" s="301"/>
      <c r="D47" s="300"/>
      <c r="E47" s="300"/>
      <c r="F47" s="300"/>
      <c r="G47" s="302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6"/>
      <c r="B48" s="7" t="s">
        <v>152</v>
      </c>
      <c r="C48" s="200" t="s">
        <v>152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3:31" x14ac:dyDescent="0.2">
      <c r="C49" s="202"/>
      <c r="AE49" t="s">
        <v>155</v>
      </c>
    </row>
  </sheetData>
  <mergeCells count="6">
    <mergeCell ref="A43:G47"/>
    <mergeCell ref="A1:G1"/>
    <mergeCell ref="C2:G2"/>
    <mergeCell ref="C3:G3"/>
    <mergeCell ref="C4:G4"/>
    <mergeCell ref="A42:C42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60"/>
  <sheetViews>
    <sheetView showGridLines="0" topLeftCell="B12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9" t="s">
        <v>40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 x14ac:dyDescent="0.2">
      <c r="A2" s="4"/>
      <c r="B2" s="81" t="s">
        <v>38</v>
      </c>
      <c r="C2" s="82"/>
      <c r="D2" s="242" t="s">
        <v>44</v>
      </c>
      <c r="E2" s="243"/>
      <c r="F2" s="243"/>
      <c r="G2" s="243"/>
      <c r="H2" s="243"/>
      <c r="I2" s="243"/>
      <c r="J2" s="244"/>
      <c r="O2" s="2"/>
    </row>
    <row r="3" spans="1:15" ht="23.25" customHeight="1" x14ac:dyDescent="0.2">
      <c r="A3" s="4"/>
      <c r="B3" s="83" t="s">
        <v>43</v>
      </c>
      <c r="C3" s="84"/>
      <c r="D3" s="245" t="s">
        <v>163</v>
      </c>
      <c r="E3" s="246"/>
      <c r="F3" s="246"/>
      <c r="G3" s="246"/>
      <c r="H3" s="246"/>
      <c r="I3" s="246"/>
      <c r="J3" s="247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8" t="s">
        <v>49</v>
      </c>
      <c r="E11" s="248"/>
      <c r="F11" s="248"/>
      <c r="G11" s="248"/>
      <c r="H11" s="28" t="s">
        <v>33</v>
      </c>
      <c r="I11" s="94" t="s">
        <v>53</v>
      </c>
      <c r="J11" s="11"/>
    </row>
    <row r="12" spans="1:15" ht="15.75" customHeight="1" x14ac:dyDescent="0.2">
      <c r="A12" s="4"/>
      <c r="B12" s="41"/>
      <c r="C12" s="26"/>
      <c r="D12" s="249" t="s">
        <v>50</v>
      </c>
      <c r="E12" s="249"/>
      <c r="F12" s="249"/>
      <c r="G12" s="249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52</v>
      </c>
      <c r="D13" s="238" t="s">
        <v>51</v>
      </c>
      <c r="E13" s="238"/>
      <c r="F13" s="238"/>
      <c r="G13" s="23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0"/>
      <c r="F15" s="250"/>
      <c r="G15" s="251"/>
      <c r="H15" s="251"/>
      <c r="I15" s="251" t="s">
        <v>28</v>
      </c>
      <c r="J15" s="252"/>
    </row>
    <row r="16" spans="1:15" ht="23.25" customHeight="1" x14ac:dyDescent="0.2">
      <c r="A16" s="144" t="s">
        <v>23</v>
      </c>
      <c r="B16" s="145" t="s">
        <v>23</v>
      </c>
      <c r="C16" s="222"/>
      <c r="D16" s="221"/>
      <c r="E16" s="312"/>
      <c r="F16" s="313"/>
      <c r="G16" s="312"/>
      <c r="H16" s="313"/>
      <c r="I16" s="312">
        <f>SUMIF(F47:F56,A16,I47:I56)+SUMIF(F47:F56,"PSU",I47:I56)</f>
        <v>0</v>
      </c>
      <c r="J16" s="255"/>
    </row>
    <row r="17" spans="1:10" ht="23.25" customHeight="1" x14ac:dyDescent="0.2">
      <c r="A17" s="144" t="s">
        <v>24</v>
      </c>
      <c r="B17" s="145" t="s">
        <v>24</v>
      </c>
      <c r="C17" s="222"/>
      <c r="D17" s="221"/>
      <c r="E17" s="312"/>
      <c r="F17" s="313"/>
      <c r="G17" s="312"/>
      <c r="H17" s="313"/>
      <c r="I17" s="312">
        <f>SUMIF(F47:F56,A17,I47:I56)</f>
        <v>0</v>
      </c>
      <c r="J17" s="255"/>
    </row>
    <row r="18" spans="1:10" ht="23.25" customHeight="1" x14ac:dyDescent="0.2">
      <c r="A18" s="144" t="s">
        <v>25</v>
      </c>
      <c r="B18" s="145" t="s">
        <v>25</v>
      </c>
      <c r="C18" s="222"/>
      <c r="D18" s="221"/>
      <c r="E18" s="312"/>
      <c r="F18" s="313"/>
      <c r="G18" s="312"/>
      <c r="H18" s="313"/>
      <c r="I18" s="312">
        <f>SUMIF(F47:F56,A18,I47:I56)</f>
        <v>0</v>
      </c>
      <c r="J18" s="255"/>
    </row>
    <row r="19" spans="1:10" ht="23.25" customHeight="1" x14ac:dyDescent="0.2">
      <c r="A19" s="144" t="s">
        <v>70</v>
      </c>
      <c r="B19" s="145" t="s">
        <v>26</v>
      </c>
      <c r="C19" s="222"/>
      <c r="D19" s="221"/>
      <c r="E19" s="312"/>
      <c r="F19" s="313"/>
      <c r="G19" s="312"/>
      <c r="H19" s="313"/>
      <c r="I19" s="312">
        <f>SUMIF(F47:F56,A19,I47:I56)</f>
        <v>0</v>
      </c>
      <c r="J19" s="255"/>
    </row>
    <row r="20" spans="1:10" ht="23.25" customHeight="1" x14ac:dyDescent="0.2">
      <c r="A20" s="144" t="s">
        <v>71</v>
      </c>
      <c r="B20" s="145" t="s">
        <v>27</v>
      </c>
      <c r="C20" s="222"/>
      <c r="D20" s="221"/>
      <c r="E20" s="312"/>
      <c r="F20" s="313"/>
      <c r="G20" s="312"/>
      <c r="H20" s="313"/>
      <c r="I20" s="312">
        <f>SUMIF(F47:F56,A20,I47:I56)</f>
        <v>0</v>
      </c>
      <c r="J20" s="255"/>
    </row>
    <row r="21" spans="1:10" ht="23.25" customHeight="1" x14ac:dyDescent="0.2">
      <c r="A21" s="4"/>
      <c r="B21" s="74" t="s">
        <v>28</v>
      </c>
      <c r="C21" s="226"/>
      <c r="D21" s="225"/>
      <c r="E21" s="320"/>
      <c r="F21" s="326"/>
      <c r="G21" s="320"/>
      <c r="H21" s="326"/>
      <c r="I21" s="320">
        <f>SUM(I16:J20)</f>
        <v>0</v>
      </c>
      <c r="J21" s="260"/>
    </row>
    <row r="22" spans="1:10" ht="33" customHeight="1" x14ac:dyDescent="0.2">
      <c r="A22" s="4"/>
      <c r="B22" s="65" t="s">
        <v>32</v>
      </c>
      <c r="C22" s="222"/>
      <c r="D22" s="221"/>
      <c r="E22" s="224"/>
      <c r="F22" s="219"/>
      <c r="G22" s="223"/>
      <c r="H22" s="223"/>
      <c r="I22" s="223"/>
      <c r="J22" s="62"/>
    </row>
    <row r="23" spans="1:10" ht="23.25" customHeight="1" x14ac:dyDescent="0.2">
      <c r="A23" s="4"/>
      <c r="B23" s="57" t="s">
        <v>11</v>
      </c>
      <c r="C23" s="222"/>
      <c r="D23" s="221"/>
      <c r="E23" s="220">
        <v>15</v>
      </c>
      <c r="F23" s="219" t="s">
        <v>0</v>
      </c>
      <c r="G23" s="323">
        <f>ZakladDPHSniVypocet</f>
        <v>0</v>
      </c>
      <c r="H23" s="324"/>
      <c r="I23" s="3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222"/>
      <c r="D24" s="221"/>
      <c r="E24" s="220">
        <f>SazbaDPH1</f>
        <v>15</v>
      </c>
      <c r="F24" s="219" t="s">
        <v>0</v>
      </c>
      <c r="G24" s="321">
        <f>ZakladDPHSni*SazbaDPH1/100</f>
        <v>0</v>
      </c>
      <c r="H24" s="322"/>
      <c r="I24" s="32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222"/>
      <c r="D25" s="221"/>
      <c r="E25" s="220">
        <v>21</v>
      </c>
      <c r="F25" s="219" t="s">
        <v>0</v>
      </c>
      <c r="G25" s="323">
        <f>ZakladDPHZaklVypocet</f>
        <v>0</v>
      </c>
      <c r="H25" s="324"/>
      <c r="I25" s="3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68">
        <f>ZakladDPHZakl*SazbaDPH2/100</f>
        <v>0</v>
      </c>
      <c r="H26" s="269"/>
      <c r="I26" s="26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70">
        <f>0</f>
        <v>0</v>
      </c>
      <c r="H27" s="270"/>
      <c r="I27" s="27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71">
        <f>ZakladDPHSniVypocet+ZakladDPHZaklVypocet</f>
        <v>0</v>
      </c>
      <c r="H28" s="271"/>
      <c r="I28" s="27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72">
        <f>ZakladDPHSni+DPHSni+ZakladDPHZakl+DPHZakl+Zaokrouhleni</f>
        <v>0</v>
      </c>
      <c r="H29" s="272"/>
      <c r="I29" s="272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73" t="s">
        <v>2</v>
      </c>
      <c r="E35" s="27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218" t="s">
        <v>16</v>
      </c>
      <c r="C38" s="100" t="s">
        <v>5</v>
      </c>
      <c r="D38" s="101"/>
      <c r="E38" s="101"/>
      <c r="F38" s="217" t="str">
        <f>B23</f>
        <v>Základ pro sníženou DPH</v>
      </c>
      <c r="G38" s="217" t="str">
        <f>B25</f>
        <v>Základ pro základní DPH</v>
      </c>
      <c r="H38" s="216" t="s">
        <v>17</v>
      </c>
      <c r="I38" s="216" t="s">
        <v>1</v>
      </c>
      <c r="J38" s="215" t="s">
        <v>0</v>
      </c>
    </row>
    <row r="39" spans="1:10" ht="25.5" hidden="1" customHeight="1" x14ac:dyDescent="0.2">
      <c r="A39" s="97">
        <v>1</v>
      </c>
      <c r="B39" s="214"/>
      <c r="C39" s="314"/>
      <c r="D39" s="315"/>
      <c r="E39" s="315"/>
      <c r="F39" s="213">
        <f>' Pol B4'!AC53</f>
        <v>0</v>
      </c>
      <c r="G39" s="212">
        <f>' Pol B4'!AD53</f>
        <v>0</v>
      </c>
      <c r="H39" s="211">
        <f>(F39*SazbaDPH1/100)+(G39*SazbaDPH2/100)</f>
        <v>0</v>
      </c>
      <c r="I39" s="211">
        <f>F39+G39+H39</f>
        <v>0</v>
      </c>
      <c r="J39" s="210" t="str">
        <f>IF(CenaCelkemVypocet=0,"",I39/CenaCelkemVypocet*100)</f>
        <v/>
      </c>
    </row>
    <row r="40" spans="1:10" ht="25.5" hidden="1" customHeight="1" x14ac:dyDescent="0.2">
      <c r="A40" s="97"/>
      <c r="B40" s="316" t="s">
        <v>54</v>
      </c>
      <c r="C40" s="317"/>
      <c r="D40" s="317"/>
      <c r="E40" s="318"/>
      <c r="F40" s="209">
        <f>SUMIF(A39:A39,"=1",F39:F39)</f>
        <v>0</v>
      </c>
      <c r="G40" s="208">
        <f>SUMIF(A39:A39,"=1",G39:G39)</f>
        <v>0</v>
      </c>
      <c r="H40" s="208">
        <f>SUMIF(A39:A39,"=1",H39:H39)</f>
        <v>0</v>
      </c>
      <c r="I40" s="208">
        <f>SUMIF(A39:A39,"=1",I39:I39)</f>
        <v>0</v>
      </c>
      <c r="J40" s="207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206" t="s">
        <v>57</v>
      </c>
      <c r="G46" s="206"/>
      <c r="H46" s="206"/>
      <c r="I46" s="319" t="s">
        <v>28</v>
      </c>
      <c r="J46" s="319"/>
    </row>
    <row r="47" spans="1:10" ht="25.5" customHeight="1" x14ac:dyDescent="0.2">
      <c r="A47" s="122"/>
      <c r="B47" s="130" t="s">
        <v>162</v>
      </c>
      <c r="C47" s="281" t="s">
        <v>161</v>
      </c>
      <c r="D47" s="282"/>
      <c r="E47" s="282"/>
      <c r="F47" s="205" t="s">
        <v>23</v>
      </c>
      <c r="G47" s="204"/>
      <c r="H47" s="204"/>
      <c r="I47" s="325">
        <f>' Pol B4'!G8</f>
        <v>0</v>
      </c>
      <c r="J47" s="325"/>
    </row>
    <row r="48" spans="1:10" ht="25.5" customHeight="1" x14ac:dyDescent="0.2">
      <c r="A48" s="122"/>
      <c r="B48" s="124" t="s">
        <v>58</v>
      </c>
      <c r="C48" s="277" t="s">
        <v>59</v>
      </c>
      <c r="D48" s="278"/>
      <c r="E48" s="278"/>
      <c r="F48" s="134" t="s">
        <v>23</v>
      </c>
      <c r="G48" s="136"/>
      <c r="H48" s="136"/>
      <c r="I48" s="276">
        <f>' Pol B4'!G10</f>
        <v>0</v>
      </c>
      <c r="J48" s="276"/>
    </row>
    <row r="49" spans="1:10" ht="25.5" customHeight="1" x14ac:dyDescent="0.2">
      <c r="A49" s="122"/>
      <c r="B49" s="124" t="s">
        <v>160</v>
      </c>
      <c r="C49" s="277" t="s">
        <v>159</v>
      </c>
      <c r="D49" s="278"/>
      <c r="E49" s="278"/>
      <c r="F49" s="134" t="s">
        <v>23</v>
      </c>
      <c r="G49" s="136"/>
      <c r="H49" s="136"/>
      <c r="I49" s="276">
        <f>' Pol B4'!G14</f>
        <v>0</v>
      </c>
      <c r="J49" s="276"/>
    </row>
    <row r="50" spans="1:10" ht="25.5" customHeight="1" x14ac:dyDescent="0.2">
      <c r="A50" s="122"/>
      <c r="B50" s="124" t="s">
        <v>158</v>
      </c>
      <c r="C50" s="277" t="s">
        <v>157</v>
      </c>
      <c r="D50" s="278"/>
      <c r="E50" s="278"/>
      <c r="F50" s="134" t="s">
        <v>24</v>
      </c>
      <c r="G50" s="136"/>
      <c r="H50" s="136"/>
      <c r="I50" s="276">
        <f>' Pol B4'!G20</f>
        <v>0</v>
      </c>
      <c r="J50" s="276"/>
    </row>
    <row r="51" spans="1:10" ht="25.5" customHeight="1" x14ac:dyDescent="0.2">
      <c r="A51" s="122"/>
      <c r="B51" s="124" t="s">
        <v>60</v>
      </c>
      <c r="C51" s="277" t="s">
        <v>61</v>
      </c>
      <c r="D51" s="278"/>
      <c r="E51" s="278"/>
      <c r="F51" s="134" t="s">
        <v>24</v>
      </c>
      <c r="G51" s="136"/>
      <c r="H51" s="136"/>
      <c r="I51" s="276">
        <f>' Pol B4'!G24</f>
        <v>0</v>
      </c>
      <c r="J51" s="276"/>
    </row>
    <row r="52" spans="1:10" ht="25.5" customHeight="1" x14ac:dyDescent="0.2">
      <c r="A52" s="122"/>
      <c r="B52" s="124" t="s">
        <v>62</v>
      </c>
      <c r="C52" s="277" t="s">
        <v>63</v>
      </c>
      <c r="D52" s="278"/>
      <c r="E52" s="278"/>
      <c r="F52" s="134" t="s">
        <v>24</v>
      </c>
      <c r="G52" s="136"/>
      <c r="H52" s="136"/>
      <c r="I52" s="276">
        <f>' Pol B4'!G32</f>
        <v>0</v>
      </c>
      <c r="J52" s="276"/>
    </row>
    <row r="53" spans="1:10" ht="25.5" customHeight="1" x14ac:dyDescent="0.2">
      <c r="A53" s="122"/>
      <c r="B53" s="124" t="s">
        <v>64</v>
      </c>
      <c r="C53" s="277" t="s">
        <v>65</v>
      </c>
      <c r="D53" s="278"/>
      <c r="E53" s="278"/>
      <c r="F53" s="134" t="s">
        <v>24</v>
      </c>
      <c r="G53" s="136"/>
      <c r="H53" s="136"/>
      <c r="I53" s="276">
        <f>' Pol B4'!G37</f>
        <v>0</v>
      </c>
      <c r="J53" s="276"/>
    </row>
    <row r="54" spans="1:10" ht="25.5" customHeight="1" x14ac:dyDescent="0.2">
      <c r="A54" s="122"/>
      <c r="B54" s="124" t="s">
        <v>66</v>
      </c>
      <c r="C54" s="277" t="s">
        <v>67</v>
      </c>
      <c r="D54" s="278"/>
      <c r="E54" s="278"/>
      <c r="F54" s="134" t="s">
        <v>24</v>
      </c>
      <c r="G54" s="136"/>
      <c r="H54" s="136"/>
      <c r="I54" s="276">
        <f>' Pol B4'!G42</f>
        <v>0</v>
      </c>
      <c r="J54" s="276"/>
    </row>
    <row r="55" spans="1:10" ht="25.5" customHeight="1" x14ac:dyDescent="0.2">
      <c r="A55" s="122"/>
      <c r="B55" s="124" t="s">
        <v>68</v>
      </c>
      <c r="C55" s="277" t="s">
        <v>156</v>
      </c>
      <c r="D55" s="278"/>
      <c r="E55" s="278"/>
      <c r="F55" s="134" t="s">
        <v>24</v>
      </c>
      <c r="G55" s="136"/>
      <c r="H55" s="136"/>
      <c r="I55" s="276">
        <f>' Pol B4'!G45</f>
        <v>0</v>
      </c>
      <c r="J55" s="276"/>
    </row>
    <row r="56" spans="1:10" ht="25.5" customHeight="1" x14ac:dyDescent="0.2">
      <c r="A56" s="122"/>
      <c r="B56" s="131" t="s">
        <v>70</v>
      </c>
      <c r="C56" s="284" t="s">
        <v>26</v>
      </c>
      <c r="D56" s="285"/>
      <c r="E56" s="285"/>
      <c r="F56" s="137" t="s">
        <v>70</v>
      </c>
      <c r="G56" s="139"/>
      <c r="H56" s="139"/>
      <c r="I56" s="283">
        <f>' Pol B4'!G49</f>
        <v>0</v>
      </c>
      <c r="J56" s="283"/>
    </row>
    <row r="57" spans="1:10" ht="25.5" customHeight="1" x14ac:dyDescent="0.2">
      <c r="A57" s="123"/>
      <c r="B57" s="127" t="s">
        <v>1</v>
      </c>
      <c r="C57" s="127"/>
      <c r="D57" s="128"/>
      <c r="E57" s="128"/>
      <c r="F57" s="140"/>
      <c r="G57" s="142"/>
      <c r="H57" s="142"/>
      <c r="I57" s="286">
        <f>SUM(I47:I56)</f>
        <v>0</v>
      </c>
      <c r="J57" s="286"/>
    </row>
    <row r="58" spans="1:10" x14ac:dyDescent="0.2">
      <c r="F58" s="143"/>
      <c r="G58" s="96"/>
      <c r="H58" s="143"/>
      <c r="I58" s="96"/>
      <c r="J58" s="96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</sheetData>
  <mergeCells count="5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2:J2"/>
    <mergeCell ref="E17:F17"/>
    <mergeCell ref="G16:H16"/>
    <mergeCell ref="G17:H17"/>
    <mergeCell ref="G18:H18"/>
    <mergeCell ref="I17:J17"/>
    <mergeCell ref="E16:F16"/>
    <mergeCell ref="D12:G12"/>
    <mergeCell ref="D13:G13"/>
    <mergeCell ref="I48:J48"/>
    <mergeCell ref="C48:E48"/>
    <mergeCell ref="D35:E35"/>
    <mergeCell ref="G24:I24"/>
    <mergeCell ref="G23:I23"/>
    <mergeCell ref="I47:J47"/>
    <mergeCell ref="C47:E47"/>
    <mergeCell ref="D3:J3"/>
    <mergeCell ref="E19:F19"/>
    <mergeCell ref="C39:E39"/>
    <mergeCell ref="B40:E40"/>
    <mergeCell ref="I46:J46"/>
    <mergeCell ref="E20:F20"/>
    <mergeCell ref="I20:J20"/>
    <mergeCell ref="I21:J21"/>
    <mergeCell ref="G19:H19"/>
    <mergeCell ref="G20:H20"/>
    <mergeCell ref="I18:J18"/>
    <mergeCell ref="E18:F18"/>
    <mergeCell ref="E15:F15"/>
    <mergeCell ref="D11:G11"/>
    <mergeCell ref="G15:H15"/>
    <mergeCell ref="I15:J15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3"/>
  <sheetViews>
    <sheetView workbookViewId="0">
      <selection activeCell="F19" sqref="F19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3" t="s">
        <v>6</v>
      </c>
      <c r="B1" s="303"/>
      <c r="C1" s="303"/>
      <c r="D1" s="303"/>
      <c r="E1" s="303"/>
      <c r="F1" s="303"/>
      <c r="G1" s="303"/>
      <c r="AE1" t="s">
        <v>73</v>
      </c>
    </row>
    <row r="2" spans="1:60" ht="24.95" customHeight="1" x14ac:dyDescent="0.2">
      <c r="A2" s="237" t="s">
        <v>72</v>
      </c>
      <c r="B2" s="236"/>
      <c r="C2" s="327" t="s">
        <v>44</v>
      </c>
      <c r="D2" s="328"/>
      <c r="E2" s="328"/>
      <c r="F2" s="328"/>
      <c r="G2" s="329"/>
      <c r="AE2" t="s">
        <v>74</v>
      </c>
    </row>
    <row r="3" spans="1:60" ht="24.95" customHeight="1" x14ac:dyDescent="0.2">
      <c r="A3" s="237" t="s">
        <v>7</v>
      </c>
      <c r="B3" s="236"/>
      <c r="C3" s="327" t="s">
        <v>163</v>
      </c>
      <c r="D3" s="328"/>
      <c r="E3" s="328"/>
      <c r="F3" s="328"/>
      <c r="G3" s="329"/>
      <c r="AE3" t="s">
        <v>75</v>
      </c>
    </row>
    <row r="4" spans="1:60" ht="24.95" hidden="1" customHeight="1" x14ac:dyDescent="0.2">
      <c r="A4" s="237" t="s">
        <v>8</v>
      </c>
      <c r="B4" s="236"/>
      <c r="C4" s="327"/>
      <c r="D4" s="328"/>
      <c r="E4" s="328"/>
      <c r="F4" s="328"/>
      <c r="G4" s="329"/>
      <c r="AE4" t="s">
        <v>76</v>
      </c>
    </row>
    <row r="5" spans="1:60" hidden="1" x14ac:dyDescent="0.2">
      <c r="A5" s="235" t="s">
        <v>77</v>
      </c>
      <c r="B5" s="151"/>
      <c r="C5" s="152"/>
      <c r="D5" s="153"/>
      <c r="E5" s="153"/>
      <c r="F5" s="153"/>
      <c r="G5" s="234"/>
      <c r="AE5" t="s">
        <v>78</v>
      </c>
    </row>
    <row r="7" spans="1:60" ht="38.25" x14ac:dyDescent="0.2">
      <c r="A7" s="232" t="s">
        <v>79</v>
      </c>
      <c r="B7" s="233" t="s">
        <v>80</v>
      </c>
      <c r="C7" s="233" t="s">
        <v>81</v>
      </c>
      <c r="D7" s="232" t="s">
        <v>82</v>
      </c>
      <c r="E7" s="232" t="s">
        <v>83</v>
      </c>
      <c r="F7" s="155" t="s">
        <v>84</v>
      </c>
      <c r="G7" s="232" t="s">
        <v>28</v>
      </c>
      <c r="H7" s="177" t="s">
        <v>29</v>
      </c>
      <c r="I7" s="177" t="s">
        <v>85</v>
      </c>
      <c r="J7" s="177" t="s">
        <v>30</v>
      </c>
      <c r="K7" s="177" t="s">
        <v>86</v>
      </c>
      <c r="L7" s="177" t="s">
        <v>87</v>
      </c>
      <c r="M7" s="177" t="s">
        <v>88</v>
      </c>
      <c r="N7" s="177" t="s">
        <v>89</v>
      </c>
      <c r="O7" s="177" t="s">
        <v>90</v>
      </c>
      <c r="P7" s="177" t="s">
        <v>91</v>
      </c>
      <c r="Q7" s="177" t="s">
        <v>92</v>
      </c>
      <c r="R7" s="177" t="s">
        <v>93</v>
      </c>
      <c r="S7" s="177" t="s">
        <v>94</v>
      </c>
      <c r="T7" s="177" t="s">
        <v>95</v>
      </c>
      <c r="U7" s="177" t="s">
        <v>96</v>
      </c>
    </row>
    <row r="8" spans="1:60" x14ac:dyDescent="0.2">
      <c r="A8" s="178" t="s">
        <v>97</v>
      </c>
      <c r="B8" s="179" t="s">
        <v>162</v>
      </c>
      <c r="C8" s="180" t="s">
        <v>161</v>
      </c>
      <c r="D8" s="181"/>
      <c r="E8" s="182"/>
      <c r="F8" s="183"/>
      <c r="G8" s="183">
        <f>SUMIF(AE9:AE9,"&lt;&gt;NOR",G9:G9)</f>
        <v>0</v>
      </c>
      <c r="H8" s="183"/>
      <c r="I8" s="183">
        <f>SUM(I9:I9)</f>
        <v>0</v>
      </c>
      <c r="J8" s="183"/>
      <c r="K8" s="183">
        <f>SUM(K9:K9)</f>
        <v>0</v>
      </c>
      <c r="L8" s="183"/>
      <c r="M8" s="183">
        <f>SUM(M9:M9)</f>
        <v>0</v>
      </c>
      <c r="N8" s="161"/>
      <c r="O8" s="161">
        <f>SUM(O9:O9)</f>
        <v>1.7330000000000002E-2</v>
      </c>
      <c r="P8" s="161"/>
      <c r="Q8" s="161">
        <f>SUM(Q9:Q9)</f>
        <v>0</v>
      </c>
      <c r="R8" s="161"/>
      <c r="S8" s="161"/>
      <c r="T8" s="178"/>
      <c r="U8" s="161">
        <f>SUM(U9:U9)</f>
        <v>0.25</v>
      </c>
      <c r="AE8" t="s">
        <v>98</v>
      </c>
    </row>
    <row r="9" spans="1:60" ht="22.5" outlineLevel="1" x14ac:dyDescent="0.2">
      <c r="A9" s="157">
        <v>1</v>
      </c>
      <c r="B9" s="163" t="s">
        <v>193</v>
      </c>
      <c r="C9" s="197" t="s">
        <v>192</v>
      </c>
      <c r="D9" s="165" t="s">
        <v>112</v>
      </c>
      <c r="E9" s="171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1.7330000000000002E-2</v>
      </c>
      <c r="O9" s="166">
        <f>ROUND(E9*N9,5)</f>
        <v>1.7330000000000002E-2</v>
      </c>
      <c r="P9" s="166">
        <v>0</v>
      </c>
      <c r="Q9" s="166">
        <f>ROUND(E9*P9,5)</f>
        <v>0</v>
      </c>
      <c r="R9" s="166"/>
      <c r="S9" s="166"/>
      <c r="T9" s="167">
        <v>0.253</v>
      </c>
      <c r="U9" s="166">
        <f>ROUND(E9*T9,2)</f>
        <v>0.25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102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x14ac:dyDescent="0.2">
      <c r="A10" s="158" t="s">
        <v>97</v>
      </c>
      <c r="B10" s="164" t="s">
        <v>58</v>
      </c>
      <c r="C10" s="198" t="s">
        <v>59</v>
      </c>
      <c r="D10" s="168"/>
      <c r="E10" s="172"/>
      <c r="F10" s="175"/>
      <c r="G10" s="175">
        <f>SUMIF(AE11:AE13,"&lt;&gt;NOR",G11:G13)</f>
        <v>0</v>
      </c>
      <c r="H10" s="175"/>
      <c r="I10" s="175">
        <f>SUM(I11:I13)</f>
        <v>0</v>
      </c>
      <c r="J10" s="175"/>
      <c r="K10" s="175">
        <f>SUM(K11:K13)</f>
        <v>0</v>
      </c>
      <c r="L10" s="175"/>
      <c r="M10" s="175">
        <f>SUM(M11:M13)</f>
        <v>0</v>
      </c>
      <c r="N10" s="169"/>
      <c r="O10" s="169">
        <f>SUM(O11:O13)</f>
        <v>0</v>
      </c>
      <c r="P10" s="169"/>
      <c r="Q10" s="169">
        <f>SUM(Q11:Q13)</f>
        <v>0</v>
      </c>
      <c r="R10" s="169"/>
      <c r="S10" s="169"/>
      <c r="T10" s="170"/>
      <c r="U10" s="169">
        <f>SUM(U11:U13)</f>
        <v>9</v>
      </c>
      <c r="AE10" t="s">
        <v>98</v>
      </c>
    </row>
    <row r="11" spans="1:60" ht="22.5" outlineLevel="1" x14ac:dyDescent="0.2">
      <c r="A11" s="157">
        <v>2</v>
      </c>
      <c r="B11" s="163" t="s">
        <v>99</v>
      </c>
      <c r="C11" s="197" t="s">
        <v>100</v>
      </c>
      <c r="D11" s="165" t="s">
        <v>101</v>
      </c>
      <c r="E11" s="171">
        <v>4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0</v>
      </c>
      <c r="O11" s="166">
        <f>ROUND(E11*N11,5)</f>
        <v>0</v>
      </c>
      <c r="P11" s="166">
        <v>0</v>
      </c>
      <c r="Q11" s="166">
        <f>ROUND(E11*P11,5)</f>
        <v>0</v>
      </c>
      <c r="R11" s="166"/>
      <c r="S11" s="166"/>
      <c r="T11" s="167">
        <v>1</v>
      </c>
      <c r="U11" s="166">
        <f>ROUND(E11*T11,2)</f>
        <v>4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102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3</v>
      </c>
      <c r="B12" s="163" t="s">
        <v>99</v>
      </c>
      <c r="C12" s="197" t="s">
        <v>103</v>
      </c>
      <c r="D12" s="165" t="s">
        <v>101</v>
      </c>
      <c r="E12" s="171">
        <v>2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66">
        <v>0</v>
      </c>
      <c r="O12" s="166">
        <f>ROUND(E12*N12,5)</f>
        <v>0</v>
      </c>
      <c r="P12" s="166">
        <v>0</v>
      </c>
      <c r="Q12" s="166">
        <f>ROUND(E12*P12,5)</f>
        <v>0</v>
      </c>
      <c r="R12" s="166"/>
      <c r="S12" s="166"/>
      <c r="T12" s="167">
        <v>1</v>
      </c>
      <c r="U12" s="166">
        <f>ROUND(E12*T12,2)</f>
        <v>2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102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ht="22.5" outlineLevel="1" x14ac:dyDescent="0.2">
      <c r="A13" s="157">
        <v>4</v>
      </c>
      <c r="B13" s="163" t="s">
        <v>99</v>
      </c>
      <c r="C13" s="197" t="s">
        <v>104</v>
      </c>
      <c r="D13" s="165" t="s">
        <v>101</v>
      </c>
      <c r="E13" s="171">
        <v>3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66">
        <v>0</v>
      </c>
      <c r="O13" s="166">
        <f>ROUND(E13*N13,5)</f>
        <v>0</v>
      </c>
      <c r="P13" s="166">
        <v>0</v>
      </c>
      <c r="Q13" s="166">
        <f>ROUND(E13*P13,5)</f>
        <v>0</v>
      </c>
      <c r="R13" s="166"/>
      <c r="S13" s="166"/>
      <c r="T13" s="167">
        <v>1</v>
      </c>
      <c r="U13" s="166">
        <f>ROUND(E13*T13,2)</f>
        <v>3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102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x14ac:dyDescent="0.2">
      <c r="A14" s="158" t="s">
        <v>97</v>
      </c>
      <c r="B14" s="164" t="s">
        <v>160</v>
      </c>
      <c r="C14" s="198" t="s">
        <v>159</v>
      </c>
      <c r="D14" s="168"/>
      <c r="E14" s="172"/>
      <c r="F14" s="175"/>
      <c r="G14" s="175">
        <f>SUMIF(AE15:AE19,"&lt;&gt;NOR",G15:G19)</f>
        <v>0</v>
      </c>
      <c r="H14" s="175"/>
      <c r="I14" s="175">
        <f>SUM(I15:I19)</f>
        <v>0</v>
      </c>
      <c r="J14" s="175"/>
      <c r="K14" s="175">
        <f>SUM(K15:K19)</f>
        <v>0</v>
      </c>
      <c r="L14" s="175"/>
      <c r="M14" s="175">
        <f>SUM(M15:M19)</f>
        <v>0</v>
      </c>
      <c r="N14" s="169"/>
      <c r="O14" s="169">
        <f>SUM(O15:O19)</f>
        <v>1.16E-3</v>
      </c>
      <c r="P14" s="169"/>
      <c r="Q14" s="169">
        <f>SUM(Q15:Q19)</f>
        <v>2.8999999999999998E-2</v>
      </c>
      <c r="R14" s="169"/>
      <c r="S14" s="169"/>
      <c r="T14" s="170"/>
      <c r="U14" s="169">
        <f>SUM(U15:U19)</f>
        <v>0.81</v>
      </c>
      <c r="AE14" t="s">
        <v>98</v>
      </c>
    </row>
    <row r="15" spans="1:60" ht="22.5" outlineLevel="1" x14ac:dyDescent="0.2">
      <c r="A15" s="157">
        <v>5</v>
      </c>
      <c r="B15" s="163" t="s">
        <v>191</v>
      </c>
      <c r="C15" s="197" t="s">
        <v>190</v>
      </c>
      <c r="D15" s="165" t="s">
        <v>107</v>
      </c>
      <c r="E15" s="171">
        <v>1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66">
        <v>6.7000000000000002E-4</v>
      </c>
      <c r="O15" s="166">
        <f>ROUND(E15*N15,5)</f>
        <v>6.7000000000000002E-4</v>
      </c>
      <c r="P15" s="166">
        <v>2E-3</v>
      </c>
      <c r="Q15" s="166">
        <f>ROUND(E15*P15,5)</f>
        <v>2E-3</v>
      </c>
      <c r="R15" s="166"/>
      <c r="S15" s="166"/>
      <c r="T15" s="167">
        <v>0.35</v>
      </c>
      <c r="U15" s="166">
        <f>ROUND(E15*T15,2)</f>
        <v>0.35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102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">
      <c r="A16" s="157">
        <v>6</v>
      </c>
      <c r="B16" s="163" t="s">
        <v>189</v>
      </c>
      <c r="C16" s="197" t="s">
        <v>188</v>
      </c>
      <c r="D16" s="165" t="s">
        <v>112</v>
      </c>
      <c r="E16" s="171">
        <v>1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4.8999999999999998E-4</v>
      </c>
      <c r="O16" s="166">
        <f>ROUND(E16*N16,5)</f>
        <v>4.8999999999999998E-4</v>
      </c>
      <c r="P16" s="166">
        <v>2.7E-2</v>
      </c>
      <c r="Q16" s="166">
        <f>ROUND(E16*P16,5)</f>
        <v>2.7E-2</v>
      </c>
      <c r="R16" s="166"/>
      <c r="S16" s="166"/>
      <c r="T16" s="167">
        <v>0.42199999999999999</v>
      </c>
      <c r="U16" s="166">
        <f>ROUND(E16*T16,2)</f>
        <v>0.42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102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>
        <v>7</v>
      </c>
      <c r="B17" s="163" t="s">
        <v>187</v>
      </c>
      <c r="C17" s="197" t="s">
        <v>186</v>
      </c>
      <c r="D17" s="165" t="s">
        <v>115</v>
      </c>
      <c r="E17" s="171">
        <v>2.9000000000000001E-2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66">
        <v>0</v>
      </c>
      <c r="O17" s="166">
        <f>ROUND(E17*N17,5)</f>
        <v>0</v>
      </c>
      <c r="P17" s="166">
        <v>0</v>
      </c>
      <c r="Q17" s="166">
        <f>ROUND(E17*P17,5)</f>
        <v>0</v>
      </c>
      <c r="R17" s="166"/>
      <c r="S17" s="166"/>
      <c r="T17" s="167">
        <v>0.94</v>
      </c>
      <c r="U17" s="166">
        <f>ROUND(E17*T17,2)</f>
        <v>0.03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102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ht="22.5" outlineLevel="1" x14ac:dyDescent="0.2">
      <c r="A18" s="157">
        <v>8</v>
      </c>
      <c r="B18" s="163" t="s">
        <v>125</v>
      </c>
      <c r="C18" s="197" t="s">
        <v>185</v>
      </c>
      <c r="D18" s="165" t="s">
        <v>115</v>
      </c>
      <c r="E18" s="171">
        <v>2.9000000000000001E-2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6">
        <v>0</v>
      </c>
      <c r="O18" s="166">
        <f>ROUND(E18*N18,5)</f>
        <v>0</v>
      </c>
      <c r="P18" s="166">
        <v>0</v>
      </c>
      <c r="Q18" s="166">
        <f>ROUND(E18*P18,5)</f>
        <v>0</v>
      </c>
      <c r="R18" s="166"/>
      <c r="S18" s="166"/>
      <c r="T18" s="167">
        <v>0.49</v>
      </c>
      <c r="U18" s="166">
        <f>ROUND(E18*T18,2)</f>
        <v>0.01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102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>
        <v>9</v>
      </c>
      <c r="B19" s="163" t="s">
        <v>184</v>
      </c>
      <c r="C19" s="197" t="s">
        <v>183</v>
      </c>
      <c r="D19" s="165" t="s">
        <v>115</v>
      </c>
      <c r="E19" s="171">
        <v>2E-3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66">
        <v>0</v>
      </c>
      <c r="O19" s="166">
        <f>ROUND(E19*N19,5)</f>
        <v>0</v>
      </c>
      <c r="P19" s="166">
        <v>0</v>
      </c>
      <c r="Q19" s="166">
        <f>ROUND(E19*P19,5)</f>
        <v>0</v>
      </c>
      <c r="R19" s="166"/>
      <c r="S19" s="166"/>
      <c r="T19" s="167">
        <v>0</v>
      </c>
      <c r="U19" s="166">
        <f>ROUND(E19*T19,2)</f>
        <v>0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102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x14ac:dyDescent="0.2">
      <c r="A20" s="158" t="s">
        <v>97</v>
      </c>
      <c r="B20" s="164" t="s">
        <v>158</v>
      </c>
      <c r="C20" s="198" t="s">
        <v>157</v>
      </c>
      <c r="D20" s="168"/>
      <c r="E20" s="172"/>
      <c r="F20" s="175"/>
      <c r="G20" s="175">
        <f>SUMIF(AE21:AE23,"&lt;&gt;NOR",G21:G23)</f>
        <v>0</v>
      </c>
      <c r="H20" s="175"/>
      <c r="I20" s="175">
        <f>SUM(I21:I23)</f>
        <v>0</v>
      </c>
      <c r="J20" s="175"/>
      <c r="K20" s="175">
        <f>SUM(K21:K23)</f>
        <v>0</v>
      </c>
      <c r="L20" s="175"/>
      <c r="M20" s="175">
        <f>SUM(M21:M23)</f>
        <v>0</v>
      </c>
      <c r="N20" s="169"/>
      <c r="O20" s="169">
        <f>SUM(O21:O23)</f>
        <v>1.0200000000000001E-3</v>
      </c>
      <c r="P20" s="169"/>
      <c r="Q20" s="169">
        <f>SUM(Q21:Q23)</f>
        <v>0</v>
      </c>
      <c r="R20" s="169"/>
      <c r="S20" s="169"/>
      <c r="T20" s="170"/>
      <c r="U20" s="169">
        <f>SUM(U21:U23)</f>
        <v>0.3</v>
      </c>
      <c r="AE20" t="s">
        <v>98</v>
      </c>
    </row>
    <row r="21" spans="1:60" outlineLevel="1" x14ac:dyDescent="0.2">
      <c r="A21" s="157">
        <v>10</v>
      </c>
      <c r="B21" s="163" t="s">
        <v>182</v>
      </c>
      <c r="C21" s="197" t="s">
        <v>181</v>
      </c>
      <c r="D21" s="165" t="s">
        <v>122</v>
      </c>
      <c r="E21" s="171">
        <v>0.25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66">
        <v>2.0500000000000002E-3</v>
      </c>
      <c r="O21" s="166">
        <f>ROUND(E21*N21,5)</f>
        <v>5.1000000000000004E-4</v>
      </c>
      <c r="P21" s="166">
        <v>0</v>
      </c>
      <c r="Q21" s="166">
        <f>ROUND(E21*P21,5)</f>
        <v>0</v>
      </c>
      <c r="R21" s="166"/>
      <c r="S21" s="166"/>
      <c r="T21" s="167">
        <v>0.60699999999999998</v>
      </c>
      <c r="U21" s="166">
        <f>ROUND(E21*T21,2)</f>
        <v>0.15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102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">
      <c r="A22" s="157">
        <v>11</v>
      </c>
      <c r="B22" s="163" t="s">
        <v>129</v>
      </c>
      <c r="C22" s="197" t="s">
        <v>180</v>
      </c>
      <c r="D22" s="165" t="s">
        <v>122</v>
      </c>
      <c r="E22" s="171">
        <v>0.25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66">
        <v>2.0500000000000002E-3</v>
      </c>
      <c r="O22" s="166">
        <f>ROUND(E22*N22,5)</f>
        <v>5.1000000000000004E-4</v>
      </c>
      <c r="P22" s="166">
        <v>0</v>
      </c>
      <c r="Q22" s="166">
        <f>ROUND(E22*P22,5)</f>
        <v>0</v>
      </c>
      <c r="R22" s="166"/>
      <c r="S22" s="166"/>
      <c r="T22" s="167">
        <v>0.60699999999999998</v>
      </c>
      <c r="U22" s="166">
        <f>ROUND(E22*T22,2)</f>
        <v>0.15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131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>
        <v>12</v>
      </c>
      <c r="B23" s="163" t="s">
        <v>179</v>
      </c>
      <c r="C23" s="197" t="s">
        <v>178</v>
      </c>
      <c r="D23" s="165" t="s">
        <v>115</v>
      </c>
      <c r="E23" s="171">
        <v>1E-3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66">
        <v>0</v>
      </c>
      <c r="O23" s="166">
        <f>ROUND(E23*N23,5)</f>
        <v>0</v>
      </c>
      <c r="P23" s="166">
        <v>0</v>
      </c>
      <c r="Q23" s="166">
        <f>ROUND(E23*P23,5)</f>
        <v>0</v>
      </c>
      <c r="R23" s="166"/>
      <c r="S23" s="166"/>
      <c r="T23" s="167">
        <v>1.831</v>
      </c>
      <c r="U23" s="166">
        <f>ROUND(E23*T23,2)</f>
        <v>0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102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x14ac:dyDescent="0.2">
      <c r="A24" s="158" t="s">
        <v>97</v>
      </c>
      <c r="B24" s="164" t="s">
        <v>60</v>
      </c>
      <c r="C24" s="198" t="s">
        <v>61</v>
      </c>
      <c r="D24" s="168"/>
      <c r="E24" s="172"/>
      <c r="F24" s="175"/>
      <c r="G24" s="175">
        <f>SUMIF(AE25:AE31,"&lt;&gt;NOR",G25:G31)</f>
        <v>0</v>
      </c>
      <c r="H24" s="175"/>
      <c r="I24" s="175">
        <f>SUM(I25:I31)</f>
        <v>0</v>
      </c>
      <c r="J24" s="175"/>
      <c r="K24" s="175">
        <f>SUM(K25:K31)</f>
        <v>0</v>
      </c>
      <c r="L24" s="175"/>
      <c r="M24" s="175">
        <f>SUM(M25:M31)</f>
        <v>0</v>
      </c>
      <c r="N24" s="169"/>
      <c r="O24" s="169">
        <f>SUM(O25:O31)</f>
        <v>1.2459999999999999E-2</v>
      </c>
      <c r="P24" s="169"/>
      <c r="Q24" s="169">
        <f>SUM(Q25:Q31)</f>
        <v>0</v>
      </c>
      <c r="R24" s="169"/>
      <c r="S24" s="169"/>
      <c r="T24" s="170"/>
      <c r="U24" s="169">
        <f>SUM(U25:U31)</f>
        <v>4.5699999999999994</v>
      </c>
      <c r="AE24" t="s">
        <v>98</v>
      </c>
    </row>
    <row r="25" spans="1:60" ht="22.5" outlineLevel="1" x14ac:dyDescent="0.2">
      <c r="A25" s="157">
        <v>13</v>
      </c>
      <c r="B25" s="163" t="s">
        <v>177</v>
      </c>
      <c r="C25" s="197" t="s">
        <v>176</v>
      </c>
      <c r="D25" s="165" t="s">
        <v>107</v>
      </c>
      <c r="E25" s="171">
        <v>2</v>
      </c>
      <c r="F25" s="173"/>
      <c r="G25" s="174">
        <f t="shared" ref="G25:G31" si="0">ROUND(E25*F25,2)</f>
        <v>0</v>
      </c>
      <c r="H25" s="173"/>
      <c r="I25" s="174">
        <f t="shared" ref="I25:I31" si="1">ROUND(E25*H25,2)</f>
        <v>0</v>
      </c>
      <c r="J25" s="173"/>
      <c r="K25" s="174">
        <f t="shared" ref="K25:K31" si="2">ROUND(E25*J25,2)</f>
        <v>0</v>
      </c>
      <c r="L25" s="174">
        <v>21</v>
      </c>
      <c r="M25" s="174">
        <f t="shared" ref="M25:M31" si="3">G25*(1+L25/100)</f>
        <v>0</v>
      </c>
      <c r="N25" s="166">
        <v>2.7E-4</v>
      </c>
      <c r="O25" s="166">
        <f t="shared" ref="O25:O31" si="4">ROUND(E25*N25,5)</f>
        <v>5.4000000000000001E-4</v>
      </c>
      <c r="P25" s="166">
        <v>0</v>
      </c>
      <c r="Q25" s="166">
        <f t="shared" ref="Q25:Q31" si="5">ROUND(E25*P25,5)</f>
        <v>0</v>
      </c>
      <c r="R25" s="166"/>
      <c r="S25" s="166"/>
      <c r="T25" s="167">
        <v>0.13739999999999999</v>
      </c>
      <c r="U25" s="166">
        <f t="shared" ref="U25:U31" si="6">ROUND(E25*T25,2)</f>
        <v>0.27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102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14</v>
      </c>
      <c r="B26" s="163" t="s">
        <v>105</v>
      </c>
      <c r="C26" s="197" t="s">
        <v>175</v>
      </c>
      <c r="D26" s="165" t="s">
        <v>107</v>
      </c>
      <c r="E26" s="171">
        <v>2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66">
        <v>0</v>
      </c>
      <c r="O26" s="166">
        <f t="shared" si="4"/>
        <v>0</v>
      </c>
      <c r="P26" s="166">
        <v>0</v>
      </c>
      <c r="Q26" s="166">
        <f t="shared" si="5"/>
        <v>0</v>
      </c>
      <c r="R26" s="166"/>
      <c r="S26" s="166"/>
      <c r="T26" s="167">
        <v>0.23</v>
      </c>
      <c r="U26" s="166">
        <f t="shared" si="6"/>
        <v>0.46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102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ht="22.5" outlineLevel="1" x14ac:dyDescent="0.2">
      <c r="A27" s="157">
        <v>15</v>
      </c>
      <c r="B27" s="163" t="s">
        <v>108</v>
      </c>
      <c r="C27" s="197" t="s">
        <v>109</v>
      </c>
      <c r="D27" s="165" t="s">
        <v>107</v>
      </c>
      <c r="E27" s="171">
        <v>4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21</v>
      </c>
      <c r="M27" s="174">
        <f t="shared" si="3"/>
        <v>0</v>
      </c>
      <c r="N27" s="166">
        <v>1.25E-3</v>
      </c>
      <c r="O27" s="166">
        <f t="shared" si="4"/>
        <v>5.0000000000000001E-3</v>
      </c>
      <c r="P27" s="166">
        <v>0</v>
      </c>
      <c r="Q27" s="166">
        <f t="shared" si="5"/>
        <v>0</v>
      </c>
      <c r="R27" s="166"/>
      <c r="S27" s="166"/>
      <c r="T27" s="167">
        <v>0.3</v>
      </c>
      <c r="U27" s="166">
        <f t="shared" si="6"/>
        <v>1.2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102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ht="22.5" outlineLevel="1" x14ac:dyDescent="0.2">
      <c r="A28" s="157">
        <v>16</v>
      </c>
      <c r="B28" s="163" t="s">
        <v>174</v>
      </c>
      <c r="C28" s="197" t="s">
        <v>173</v>
      </c>
      <c r="D28" s="165" t="s">
        <v>112</v>
      </c>
      <c r="E28" s="171">
        <v>1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21</v>
      </c>
      <c r="M28" s="174">
        <f t="shared" si="3"/>
        <v>0</v>
      </c>
      <c r="N28" s="166">
        <v>7.6000000000000004E-4</v>
      </c>
      <c r="O28" s="166">
        <f t="shared" si="4"/>
        <v>7.6000000000000004E-4</v>
      </c>
      <c r="P28" s="166">
        <v>0</v>
      </c>
      <c r="Q28" s="166">
        <f t="shared" si="5"/>
        <v>0</v>
      </c>
      <c r="R28" s="166"/>
      <c r="S28" s="166"/>
      <c r="T28" s="167">
        <v>0.29737999999999998</v>
      </c>
      <c r="U28" s="166">
        <f t="shared" si="6"/>
        <v>0.3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102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ht="22.5" outlineLevel="1" x14ac:dyDescent="0.2">
      <c r="A29" s="157">
        <v>17</v>
      </c>
      <c r="B29" s="163" t="s">
        <v>172</v>
      </c>
      <c r="C29" s="197" t="s">
        <v>171</v>
      </c>
      <c r="D29" s="165" t="s">
        <v>112</v>
      </c>
      <c r="E29" s="171">
        <v>7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21</v>
      </c>
      <c r="M29" s="174">
        <f t="shared" si="3"/>
        <v>0</v>
      </c>
      <c r="N29" s="166">
        <v>8.8000000000000003E-4</v>
      </c>
      <c r="O29" s="166">
        <f t="shared" si="4"/>
        <v>6.1599999999999997E-3</v>
      </c>
      <c r="P29" s="166">
        <v>0</v>
      </c>
      <c r="Q29" s="166">
        <f t="shared" si="5"/>
        <v>0</v>
      </c>
      <c r="R29" s="166"/>
      <c r="S29" s="166"/>
      <c r="T29" s="167">
        <v>0.30737999999999999</v>
      </c>
      <c r="U29" s="166">
        <f t="shared" si="6"/>
        <v>2.15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102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">
      <c r="A30" s="157">
        <v>18</v>
      </c>
      <c r="B30" s="163" t="s">
        <v>110</v>
      </c>
      <c r="C30" s="197" t="s">
        <v>111</v>
      </c>
      <c r="D30" s="165" t="s">
        <v>112</v>
      </c>
      <c r="E30" s="171">
        <v>8</v>
      </c>
      <c r="F30" s="173"/>
      <c r="G30" s="174">
        <f t="shared" si="0"/>
        <v>0</v>
      </c>
      <c r="H30" s="173"/>
      <c r="I30" s="174">
        <f t="shared" si="1"/>
        <v>0</v>
      </c>
      <c r="J30" s="173"/>
      <c r="K30" s="174">
        <f t="shared" si="2"/>
        <v>0</v>
      </c>
      <c r="L30" s="174">
        <v>21</v>
      </c>
      <c r="M30" s="174">
        <f t="shared" si="3"/>
        <v>0</v>
      </c>
      <c r="N30" s="166">
        <v>0</v>
      </c>
      <c r="O30" s="166">
        <f t="shared" si="4"/>
        <v>0</v>
      </c>
      <c r="P30" s="166">
        <v>0</v>
      </c>
      <c r="Q30" s="166">
        <f t="shared" si="5"/>
        <v>0</v>
      </c>
      <c r="R30" s="166"/>
      <c r="S30" s="166"/>
      <c r="T30" s="167">
        <v>1.7999999999999999E-2</v>
      </c>
      <c r="U30" s="166">
        <f t="shared" si="6"/>
        <v>0.14000000000000001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102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">
      <c r="A31" s="157">
        <v>19</v>
      </c>
      <c r="B31" s="163" t="s">
        <v>113</v>
      </c>
      <c r="C31" s="197" t="s">
        <v>114</v>
      </c>
      <c r="D31" s="165" t="s">
        <v>115</v>
      </c>
      <c r="E31" s="171">
        <v>1.2999999999999999E-2</v>
      </c>
      <c r="F31" s="173"/>
      <c r="G31" s="174">
        <f t="shared" si="0"/>
        <v>0</v>
      </c>
      <c r="H31" s="173"/>
      <c r="I31" s="174">
        <f t="shared" si="1"/>
        <v>0</v>
      </c>
      <c r="J31" s="173"/>
      <c r="K31" s="174">
        <f t="shared" si="2"/>
        <v>0</v>
      </c>
      <c r="L31" s="174">
        <v>21</v>
      </c>
      <c r="M31" s="174">
        <f t="shared" si="3"/>
        <v>0</v>
      </c>
      <c r="N31" s="166">
        <v>0</v>
      </c>
      <c r="O31" s="166">
        <f t="shared" si="4"/>
        <v>0</v>
      </c>
      <c r="P31" s="166">
        <v>0</v>
      </c>
      <c r="Q31" s="166">
        <f t="shared" si="5"/>
        <v>0</v>
      </c>
      <c r="R31" s="166"/>
      <c r="S31" s="166"/>
      <c r="T31" s="167">
        <v>3.5630000000000002</v>
      </c>
      <c r="U31" s="166">
        <f t="shared" si="6"/>
        <v>0.05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102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x14ac:dyDescent="0.2">
      <c r="A32" s="158" t="s">
        <v>97</v>
      </c>
      <c r="B32" s="164" t="s">
        <v>62</v>
      </c>
      <c r="C32" s="198" t="s">
        <v>63</v>
      </c>
      <c r="D32" s="168"/>
      <c r="E32" s="172"/>
      <c r="F32" s="175"/>
      <c r="G32" s="175">
        <f>SUMIF(AE33:AE36,"&lt;&gt;NOR",G33:G36)</f>
        <v>0</v>
      </c>
      <c r="H32" s="175"/>
      <c r="I32" s="175">
        <f>SUM(I33:I36)</f>
        <v>0</v>
      </c>
      <c r="J32" s="175"/>
      <c r="K32" s="175">
        <f>SUM(K33:K36)</f>
        <v>0</v>
      </c>
      <c r="L32" s="175"/>
      <c r="M32" s="175">
        <f>SUM(M33:M36)</f>
        <v>0</v>
      </c>
      <c r="N32" s="169"/>
      <c r="O32" s="169">
        <f>SUM(O33:O36)</f>
        <v>2.5999999999999998E-4</v>
      </c>
      <c r="P32" s="169"/>
      <c r="Q32" s="169">
        <f>SUM(Q33:Q36)</f>
        <v>0</v>
      </c>
      <c r="R32" s="169"/>
      <c r="S32" s="169"/>
      <c r="T32" s="170"/>
      <c r="U32" s="169">
        <f>SUM(U33:U36)</f>
        <v>0.43000000000000005</v>
      </c>
      <c r="AE32" t="s">
        <v>98</v>
      </c>
    </row>
    <row r="33" spans="1:60" outlineLevel="1" x14ac:dyDescent="0.2">
      <c r="A33" s="157">
        <v>20</v>
      </c>
      <c r="B33" s="163" t="s">
        <v>170</v>
      </c>
      <c r="C33" s="197" t="s">
        <v>169</v>
      </c>
      <c r="D33" s="165" t="s">
        <v>107</v>
      </c>
      <c r="E33" s="171">
        <v>1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66">
        <v>2.5999999999999998E-4</v>
      </c>
      <c r="O33" s="166">
        <f>ROUND(E33*N33,5)</f>
        <v>2.5999999999999998E-4</v>
      </c>
      <c r="P33" s="166">
        <v>0</v>
      </c>
      <c r="Q33" s="166">
        <f>ROUND(E33*P33,5)</f>
        <v>0</v>
      </c>
      <c r="R33" s="166"/>
      <c r="S33" s="166"/>
      <c r="T33" s="167">
        <v>7.0000000000000007E-2</v>
      </c>
      <c r="U33" s="166">
        <f>ROUND(E33*T33,2)</f>
        <v>7.0000000000000007E-2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102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ht="22.5" outlineLevel="1" x14ac:dyDescent="0.2">
      <c r="A34" s="157">
        <v>21</v>
      </c>
      <c r="B34" s="163" t="s">
        <v>168</v>
      </c>
      <c r="C34" s="197" t="s">
        <v>167</v>
      </c>
      <c r="D34" s="165" t="s">
        <v>107</v>
      </c>
      <c r="E34" s="171">
        <v>1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66">
        <v>0</v>
      </c>
      <c r="O34" s="166">
        <f>ROUND(E34*N34,5)</f>
        <v>0</v>
      </c>
      <c r="P34" s="166">
        <v>0</v>
      </c>
      <c r="Q34" s="166">
        <f>ROUND(E34*P34,5)</f>
        <v>0</v>
      </c>
      <c r="R34" s="166"/>
      <c r="S34" s="166"/>
      <c r="T34" s="167">
        <v>0.19</v>
      </c>
      <c r="U34" s="166">
        <f>ROUND(E34*T34,2)</f>
        <v>0.19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102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22</v>
      </c>
      <c r="B35" s="163" t="s">
        <v>116</v>
      </c>
      <c r="C35" s="197" t="s">
        <v>117</v>
      </c>
      <c r="D35" s="165" t="s">
        <v>107</v>
      </c>
      <c r="E35" s="171">
        <v>2</v>
      </c>
      <c r="F35" s="173"/>
      <c r="G35" s="174">
        <f>ROUND(E35*F35,2)</f>
        <v>0</v>
      </c>
      <c r="H35" s="173"/>
      <c r="I35" s="174">
        <f>ROUND(E35*H35,2)</f>
        <v>0</v>
      </c>
      <c r="J35" s="173"/>
      <c r="K35" s="174">
        <f>ROUND(E35*J35,2)</f>
        <v>0</v>
      </c>
      <c r="L35" s="174">
        <v>21</v>
      </c>
      <c r="M35" s="174">
        <f>G35*(1+L35/100)</f>
        <v>0</v>
      </c>
      <c r="N35" s="166">
        <v>0</v>
      </c>
      <c r="O35" s="166">
        <f>ROUND(E35*N35,5)</f>
        <v>0</v>
      </c>
      <c r="P35" s="166">
        <v>0</v>
      </c>
      <c r="Q35" s="166">
        <f>ROUND(E35*P35,5)</f>
        <v>0</v>
      </c>
      <c r="R35" s="166"/>
      <c r="S35" s="166"/>
      <c r="T35" s="167">
        <v>0.08</v>
      </c>
      <c r="U35" s="166">
        <f>ROUND(E35*T35,2)</f>
        <v>0.16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102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23</v>
      </c>
      <c r="B36" s="163" t="s">
        <v>118</v>
      </c>
      <c r="C36" s="197" t="s">
        <v>119</v>
      </c>
      <c r="D36" s="165" t="s">
        <v>115</v>
      </c>
      <c r="E36" s="171">
        <v>3.0000000000000001E-3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66">
        <v>0</v>
      </c>
      <c r="O36" s="166">
        <f>ROUND(E36*N36,5)</f>
        <v>0</v>
      </c>
      <c r="P36" s="166">
        <v>0</v>
      </c>
      <c r="Q36" s="166">
        <f>ROUND(E36*P36,5)</f>
        <v>0</v>
      </c>
      <c r="R36" s="166"/>
      <c r="S36" s="166"/>
      <c r="T36" s="167">
        <v>2.351</v>
      </c>
      <c r="U36" s="166">
        <f>ROUND(E36*T36,2)</f>
        <v>0.01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102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x14ac:dyDescent="0.2">
      <c r="A37" s="158" t="s">
        <v>97</v>
      </c>
      <c r="B37" s="164" t="s">
        <v>64</v>
      </c>
      <c r="C37" s="198" t="s">
        <v>65</v>
      </c>
      <c r="D37" s="168"/>
      <c r="E37" s="172"/>
      <c r="F37" s="175"/>
      <c r="G37" s="175">
        <f>SUMIF(AE38:AE41,"&lt;&gt;NOR",G38:G41)</f>
        <v>0</v>
      </c>
      <c r="H37" s="175"/>
      <c r="I37" s="175">
        <f>SUM(I38:I41)</f>
        <v>0</v>
      </c>
      <c r="J37" s="175"/>
      <c r="K37" s="175">
        <f>SUM(K38:K41)</f>
        <v>0</v>
      </c>
      <c r="L37" s="175"/>
      <c r="M37" s="175">
        <f>SUM(M38:M41)</f>
        <v>0</v>
      </c>
      <c r="N37" s="169"/>
      <c r="O37" s="169">
        <f>SUM(O38:O41)</f>
        <v>1.2999999999999999E-2</v>
      </c>
      <c r="P37" s="169"/>
      <c r="Q37" s="169">
        <f>SUM(Q38:Q41)</f>
        <v>0</v>
      </c>
      <c r="R37" s="169"/>
      <c r="S37" s="169"/>
      <c r="T37" s="170"/>
      <c r="U37" s="169">
        <f>SUM(U38:U41)</f>
        <v>2.68</v>
      </c>
      <c r="AE37" t="s">
        <v>98</v>
      </c>
    </row>
    <row r="38" spans="1:60" ht="22.5" outlineLevel="1" x14ac:dyDescent="0.2">
      <c r="A38" s="157">
        <v>24</v>
      </c>
      <c r="B38" s="163" t="s">
        <v>127</v>
      </c>
      <c r="C38" s="197" t="s">
        <v>128</v>
      </c>
      <c r="D38" s="165" t="s">
        <v>107</v>
      </c>
      <c r="E38" s="171">
        <v>1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66">
        <v>0</v>
      </c>
      <c r="O38" s="166">
        <f>ROUND(E38*N38,5)</f>
        <v>0</v>
      </c>
      <c r="P38" s="166">
        <v>0</v>
      </c>
      <c r="Q38" s="166">
        <f>ROUND(E38*P38,5)</f>
        <v>0</v>
      </c>
      <c r="R38" s="166"/>
      <c r="S38" s="166"/>
      <c r="T38" s="167">
        <v>1.008</v>
      </c>
      <c r="U38" s="166">
        <f>ROUND(E38*T38,2)</f>
        <v>1.01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102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ht="22.5" outlineLevel="1" x14ac:dyDescent="0.2">
      <c r="A39" s="157">
        <v>25</v>
      </c>
      <c r="B39" s="163" t="s">
        <v>129</v>
      </c>
      <c r="C39" s="197" t="s">
        <v>166</v>
      </c>
      <c r="D39" s="165" t="s">
        <v>107</v>
      </c>
      <c r="E39" s="171">
        <v>1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66">
        <v>1.2999999999999999E-2</v>
      </c>
      <c r="O39" s="166">
        <f>ROUND(E39*N39,5)</f>
        <v>1.2999999999999999E-2</v>
      </c>
      <c r="P39" s="166">
        <v>0</v>
      </c>
      <c r="Q39" s="166">
        <f>ROUND(E39*P39,5)</f>
        <v>0</v>
      </c>
      <c r="R39" s="166"/>
      <c r="S39" s="166"/>
      <c r="T39" s="167">
        <v>1.008</v>
      </c>
      <c r="U39" s="166">
        <f>ROUND(E39*T39,2)</f>
        <v>1.01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131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ht="22.5" outlineLevel="1" x14ac:dyDescent="0.2">
      <c r="A40" s="157">
        <v>26</v>
      </c>
      <c r="B40" s="163" t="s">
        <v>132</v>
      </c>
      <c r="C40" s="197" t="s">
        <v>133</v>
      </c>
      <c r="D40" s="165" t="s">
        <v>107</v>
      </c>
      <c r="E40" s="171">
        <v>1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66">
        <v>0</v>
      </c>
      <c r="O40" s="166">
        <f>ROUND(E40*N40,5)</f>
        <v>0</v>
      </c>
      <c r="P40" s="166">
        <v>0</v>
      </c>
      <c r="Q40" s="166">
        <f>ROUND(E40*P40,5)</f>
        <v>0</v>
      </c>
      <c r="R40" s="166"/>
      <c r="S40" s="166"/>
      <c r="T40" s="167">
        <v>0.62</v>
      </c>
      <c r="U40" s="166">
        <f>ROUND(E40*T40,2)</f>
        <v>0.62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102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">
      <c r="A41" s="157">
        <v>27</v>
      </c>
      <c r="B41" s="163" t="s">
        <v>134</v>
      </c>
      <c r="C41" s="197" t="s">
        <v>135</v>
      </c>
      <c r="D41" s="165" t="s">
        <v>115</v>
      </c>
      <c r="E41" s="171">
        <v>1.2999999999999999E-2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66">
        <v>0</v>
      </c>
      <c r="O41" s="166">
        <f>ROUND(E41*N41,5)</f>
        <v>0</v>
      </c>
      <c r="P41" s="166">
        <v>0</v>
      </c>
      <c r="Q41" s="166">
        <f>ROUND(E41*P41,5)</f>
        <v>0</v>
      </c>
      <c r="R41" s="166"/>
      <c r="S41" s="166"/>
      <c r="T41" s="167">
        <v>2.71</v>
      </c>
      <c r="U41" s="166">
        <f>ROUND(E41*T41,2)</f>
        <v>0.04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102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x14ac:dyDescent="0.2">
      <c r="A42" s="158" t="s">
        <v>97</v>
      </c>
      <c r="B42" s="164" t="s">
        <v>66</v>
      </c>
      <c r="C42" s="198" t="s">
        <v>67</v>
      </c>
      <c r="D42" s="168"/>
      <c r="E42" s="172"/>
      <c r="F42" s="175"/>
      <c r="G42" s="175">
        <f>SUMIF(AE43:AE44,"&lt;&gt;NOR",G43:G44)</f>
        <v>0</v>
      </c>
      <c r="H42" s="175"/>
      <c r="I42" s="175">
        <f>SUM(I43:I44)</f>
        <v>0</v>
      </c>
      <c r="J42" s="175"/>
      <c r="K42" s="175">
        <f>SUM(K43:K44)</f>
        <v>0</v>
      </c>
      <c r="L42" s="175"/>
      <c r="M42" s="175">
        <f>SUM(M43:M44)</f>
        <v>0</v>
      </c>
      <c r="N42" s="169"/>
      <c r="O42" s="169">
        <f>SUM(O43:O44)</f>
        <v>5.0000000000000001E-3</v>
      </c>
      <c r="P42" s="169"/>
      <c r="Q42" s="169">
        <f>SUM(Q43:Q44)</f>
        <v>0</v>
      </c>
      <c r="R42" s="169"/>
      <c r="S42" s="169"/>
      <c r="T42" s="170"/>
      <c r="U42" s="169">
        <f>SUM(U43:U44)</f>
        <v>1.54</v>
      </c>
      <c r="AE42" t="s">
        <v>98</v>
      </c>
    </row>
    <row r="43" spans="1:60" outlineLevel="1" x14ac:dyDescent="0.2">
      <c r="A43" s="157">
        <v>28</v>
      </c>
      <c r="B43" s="163" t="s">
        <v>136</v>
      </c>
      <c r="C43" s="197" t="s">
        <v>137</v>
      </c>
      <c r="D43" s="165" t="s">
        <v>138</v>
      </c>
      <c r="E43" s="171">
        <v>5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66">
        <v>1E-3</v>
      </c>
      <c r="O43" s="166">
        <f>ROUND(E43*N43,5)</f>
        <v>5.0000000000000001E-3</v>
      </c>
      <c r="P43" s="166">
        <v>0</v>
      </c>
      <c r="Q43" s="166">
        <f>ROUND(E43*P43,5)</f>
        <v>0</v>
      </c>
      <c r="R43" s="166"/>
      <c r="S43" s="166"/>
      <c r="T43" s="167">
        <v>0.30399999999999999</v>
      </c>
      <c r="U43" s="166">
        <f>ROUND(E43*T43,2)</f>
        <v>1.52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102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">
      <c r="A44" s="157">
        <v>29</v>
      </c>
      <c r="B44" s="163" t="s">
        <v>139</v>
      </c>
      <c r="C44" s="197" t="s">
        <v>140</v>
      </c>
      <c r="D44" s="165" t="s">
        <v>115</v>
      </c>
      <c r="E44" s="171">
        <v>5.0000000000000001E-3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66">
        <v>0</v>
      </c>
      <c r="O44" s="166">
        <f>ROUND(E44*N44,5)</f>
        <v>0</v>
      </c>
      <c r="P44" s="166">
        <v>0</v>
      </c>
      <c r="Q44" s="166">
        <f>ROUND(E44*P44,5)</f>
        <v>0</v>
      </c>
      <c r="R44" s="166"/>
      <c r="S44" s="166"/>
      <c r="T44" s="167">
        <v>3.327</v>
      </c>
      <c r="U44" s="166">
        <f>ROUND(E44*T44,2)</f>
        <v>0.02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102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x14ac:dyDescent="0.2">
      <c r="A45" s="158" t="s">
        <v>97</v>
      </c>
      <c r="B45" s="164" t="s">
        <v>68</v>
      </c>
      <c r="C45" s="198" t="s">
        <v>156</v>
      </c>
      <c r="D45" s="168"/>
      <c r="E45" s="172"/>
      <c r="F45" s="175"/>
      <c r="G45" s="175">
        <f>SUMIF(AE46:AE48,"&lt;&gt;NOR",G46:G48)</f>
        <v>0</v>
      </c>
      <c r="H45" s="175"/>
      <c r="I45" s="175">
        <f>SUM(I46:I48)</f>
        <v>0</v>
      </c>
      <c r="J45" s="175"/>
      <c r="K45" s="175">
        <f>SUM(K46:K48)</f>
        <v>0</v>
      </c>
      <c r="L45" s="175"/>
      <c r="M45" s="175">
        <f>SUM(M46:M48)</f>
        <v>0</v>
      </c>
      <c r="N45" s="169"/>
      <c r="O45" s="169">
        <f>SUM(O46:O48)</f>
        <v>3.62E-3</v>
      </c>
      <c r="P45" s="169"/>
      <c r="Q45" s="169">
        <f>SUM(Q46:Q48)</f>
        <v>0</v>
      </c>
      <c r="R45" s="169"/>
      <c r="S45" s="169"/>
      <c r="T45" s="170"/>
      <c r="U45" s="169">
        <f>SUM(U46:U48)</f>
        <v>3.2199999999999998</v>
      </c>
      <c r="AE45" t="s">
        <v>98</v>
      </c>
    </row>
    <row r="46" spans="1:60" outlineLevel="1" x14ac:dyDescent="0.2">
      <c r="A46" s="157">
        <v>30</v>
      </c>
      <c r="B46" s="163" t="s">
        <v>141</v>
      </c>
      <c r="C46" s="197" t="s">
        <v>142</v>
      </c>
      <c r="D46" s="165" t="s">
        <v>122</v>
      </c>
      <c r="E46" s="171">
        <v>0.5</v>
      </c>
      <c r="F46" s="173"/>
      <c r="G46" s="174">
        <f>ROUND(E46*F46,2)</f>
        <v>0</v>
      </c>
      <c r="H46" s="173"/>
      <c r="I46" s="174">
        <f>ROUND(E46*H46,2)</f>
        <v>0</v>
      </c>
      <c r="J46" s="173"/>
      <c r="K46" s="174">
        <f>ROUND(E46*J46,2)</f>
        <v>0</v>
      </c>
      <c r="L46" s="174">
        <v>21</v>
      </c>
      <c r="M46" s="174">
        <f>G46*(1+L46/100)</f>
        <v>0</v>
      </c>
      <c r="N46" s="166">
        <v>2.4000000000000001E-4</v>
      </c>
      <c r="O46" s="166">
        <f>ROUND(E46*N46,5)</f>
        <v>1.2E-4</v>
      </c>
      <c r="P46" s="166">
        <v>0</v>
      </c>
      <c r="Q46" s="166">
        <f>ROUND(E46*P46,5)</f>
        <v>0</v>
      </c>
      <c r="R46" s="166"/>
      <c r="S46" s="166"/>
      <c r="T46" s="167">
        <v>0.28999999999999998</v>
      </c>
      <c r="U46" s="166">
        <f>ROUND(E46*T46,2)</f>
        <v>0.15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102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>
        <v>31</v>
      </c>
      <c r="B47" s="163" t="s">
        <v>143</v>
      </c>
      <c r="C47" s="197" t="s">
        <v>144</v>
      </c>
      <c r="D47" s="165" t="s">
        <v>112</v>
      </c>
      <c r="E47" s="171">
        <v>8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66">
        <v>1E-4</v>
      </c>
      <c r="O47" s="166">
        <f>ROUND(E47*N47,5)</f>
        <v>8.0000000000000004E-4</v>
      </c>
      <c r="P47" s="166">
        <v>0</v>
      </c>
      <c r="Q47" s="166">
        <f>ROUND(E47*P47,5)</f>
        <v>0</v>
      </c>
      <c r="R47" s="166"/>
      <c r="S47" s="166"/>
      <c r="T47" s="167">
        <v>0.107</v>
      </c>
      <c r="U47" s="166">
        <f>ROUND(E47*T47,2)</f>
        <v>0.86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102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ht="22.5" outlineLevel="1" x14ac:dyDescent="0.2">
      <c r="A48" s="157">
        <v>32</v>
      </c>
      <c r="B48" s="163" t="s">
        <v>165</v>
      </c>
      <c r="C48" s="197" t="s">
        <v>164</v>
      </c>
      <c r="D48" s="165" t="s">
        <v>122</v>
      </c>
      <c r="E48" s="171">
        <v>9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21</v>
      </c>
      <c r="M48" s="174">
        <f>G48*(1+L48/100)</f>
        <v>0</v>
      </c>
      <c r="N48" s="166">
        <v>2.9999999999999997E-4</v>
      </c>
      <c r="O48" s="166">
        <f>ROUND(E48*N48,5)</f>
        <v>2.7000000000000001E-3</v>
      </c>
      <c r="P48" s="166">
        <v>0</v>
      </c>
      <c r="Q48" s="166">
        <f>ROUND(E48*P48,5)</f>
        <v>0</v>
      </c>
      <c r="R48" s="166"/>
      <c r="S48" s="166"/>
      <c r="T48" s="167">
        <v>0.246</v>
      </c>
      <c r="U48" s="166">
        <f>ROUND(E48*T48,2)</f>
        <v>2.21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102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x14ac:dyDescent="0.2">
      <c r="A49" s="158" t="s">
        <v>97</v>
      </c>
      <c r="B49" s="164" t="s">
        <v>70</v>
      </c>
      <c r="C49" s="198" t="s">
        <v>26</v>
      </c>
      <c r="D49" s="168"/>
      <c r="E49" s="172"/>
      <c r="F49" s="175"/>
      <c r="G49" s="175">
        <f>SUMIF(AE50:AE51,"&lt;&gt;NOR",G50:G51)</f>
        <v>0</v>
      </c>
      <c r="H49" s="175"/>
      <c r="I49" s="175">
        <f>SUM(I50:I51)</f>
        <v>0</v>
      </c>
      <c r="J49" s="175"/>
      <c r="K49" s="175">
        <f>SUM(K50:K51)</f>
        <v>0</v>
      </c>
      <c r="L49" s="175"/>
      <c r="M49" s="175">
        <f>SUM(M50:M51)</f>
        <v>0</v>
      </c>
      <c r="N49" s="169"/>
      <c r="O49" s="169">
        <f>SUM(O50:O51)</f>
        <v>0</v>
      </c>
      <c r="P49" s="169"/>
      <c r="Q49" s="169">
        <f>SUM(Q50:Q51)</f>
        <v>0</v>
      </c>
      <c r="R49" s="169"/>
      <c r="S49" s="169"/>
      <c r="T49" s="170"/>
      <c r="U49" s="169">
        <f>SUM(U50:U51)</f>
        <v>0</v>
      </c>
      <c r="AE49" t="s">
        <v>98</v>
      </c>
    </row>
    <row r="50" spans="1:60" outlineLevel="1" x14ac:dyDescent="0.2">
      <c r="A50" s="157">
        <v>33</v>
      </c>
      <c r="B50" s="163" t="s">
        <v>147</v>
      </c>
      <c r="C50" s="197" t="s">
        <v>148</v>
      </c>
      <c r="D50" s="165" t="s">
        <v>149</v>
      </c>
      <c r="E50" s="171">
        <v>2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21</v>
      </c>
      <c r="M50" s="174">
        <f>G50*(1+L50/100)</f>
        <v>0</v>
      </c>
      <c r="N50" s="166">
        <v>0</v>
      </c>
      <c r="O50" s="166">
        <f>ROUND(E50*N50,5)</f>
        <v>0</v>
      </c>
      <c r="P50" s="166">
        <v>0</v>
      </c>
      <c r="Q50" s="166">
        <f>ROUND(E50*P50,5)</f>
        <v>0</v>
      </c>
      <c r="R50" s="166"/>
      <c r="S50" s="166"/>
      <c r="T50" s="167">
        <v>0</v>
      </c>
      <c r="U50" s="166">
        <f>ROUND(E50*T50,2)</f>
        <v>0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102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84">
        <v>34</v>
      </c>
      <c r="B51" s="185" t="s">
        <v>150</v>
      </c>
      <c r="C51" s="199" t="s">
        <v>151</v>
      </c>
      <c r="D51" s="186" t="s">
        <v>149</v>
      </c>
      <c r="E51" s="187">
        <v>0.5</v>
      </c>
      <c r="F51" s="188"/>
      <c r="G51" s="189">
        <f>ROUND(E51*F51,2)</f>
        <v>0</v>
      </c>
      <c r="H51" s="188"/>
      <c r="I51" s="189">
        <f>ROUND(E51*H51,2)</f>
        <v>0</v>
      </c>
      <c r="J51" s="188"/>
      <c r="K51" s="189">
        <f>ROUND(E51*J51,2)</f>
        <v>0</v>
      </c>
      <c r="L51" s="189">
        <v>21</v>
      </c>
      <c r="M51" s="189">
        <f>G51*(1+L51/100)</f>
        <v>0</v>
      </c>
      <c r="N51" s="190">
        <v>0</v>
      </c>
      <c r="O51" s="190">
        <f>ROUND(E51*N51,5)</f>
        <v>0</v>
      </c>
      <c r="P51" s="190">
        <v>0</v>
      </c>
      <c r="Q51" s="190">
        <f>ROUND(E51*P51,5)</f>
        <v>0</v>
      </c>
      <c r="R51" s="190"/>
      <c r="S51" s="190"/>
      <c r="T51" s="191">
        <v>0</v>
      </c>
      <c r="U51" s="190">
        <f>ROUND(E51*T51,2)</f>
        <v>0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102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x14ac:dyDescent="0.2">
      <c r="A52" s="195"/>
      <c r="B52" s="7" t="s">
        <v>152</v>
      </c>
      <c r="C52" s="200" t="s">
        <v>152</v>
      </c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AC52">
        <v>15</v>
      </c>
      <c r="AD52">
        <v>21</v>
      </c>
    </row>
    <row r="53" spans="1:60" x14ac:dyDescent="0.2">
      <c r="A53" s="231"/>
      <c r="B53" s="230">
        <v>26</v>
      </c>
      <c r="C53" s="229" t="s">
        <v>152</v>
      </c>
      <c r="D53" s="228"/>
      <c r="E53" s="228"/>
      <c r="F53" s="228"/>
      <c r="G53" s="227">
        <f>G8+G10+G14+G20+G24+G32+G37+G42+G45+G49</f>
        <v>0</v>
      </c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AC53">
        <f>SUMIF(L7:L51,AC52,G7:G51)</f>
        <v>0</v>
      </c>
      <c r="AD53">
        <f>SUMIF(L7:L51,AD52,G7:G51)</f>
        <v>0</v>
      </c>
      <c r="AE53" t="s">
        <v>153</v>
      </c>
    </row>
    <row r="54" spans="1:60" x14ac:dyDescent="0.2">
      <c r="A54" s="195"/>
      <c r="B54" s="7" t="s">
        <v>152</v>
      </c>
      <c r="C54" s="200" t="s">
        <v>152</v>
      </c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</row>
    <row r="55" spans="1:60" x14ac:dyDescent="0.2">
      <c r="A55" s="195"/>
      <c r="B55" s="7" t="s">
        <v>152</v>
      </c>
      <c r="C55" s="200" t="s">
        <v>152</v>
      </c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</row>
    <row r="56" spans="1:60" x14ac:dyDescent="0.2">
      <c r="A56" s="310">
        <v>33</v>
      </c>
      <c r="B56" s="310"/>
      <c r="C56" s="311"/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</row>
    <row r="57" spans="1:60" x14ac:dyDescent="0.2">
      <c r="A57" s="291"/>
      <c r="B57" s="292"/>
      <c r="C57" s="293"/>
      <c r="D57" s="292"/>
      <c r="E57" s="292"/>
      <c r="F57" s="292"/>
      <c r="G57" s="294"/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AE57" t="s">
        <v>154</v>
      </c>
    </row>
    <row r="58" spans="1:60" x14ac:dyDescent="0.2">
      <c r="A58" s="295"/>
      <c r="B58" s="296"/>
      <c r="C58" s="297"/>
      <c r="D58" s="296"/>
      <c r="E58" s="296"/>
      <c r="F58" s="296"/>
      <c r="G58" s="298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</row>
    <row r="59" spans="1:60" x14ac:dyDescent="0.2">
      <c r="A59" s="295"/>
      <c r="B59" s="296"/>
      <c r="C59" s="297"/>
      <c r="D59" s="296"/>
      <c r="E59" s="296"/>
      <c r="F59" s="296"/>
      <c r="G59" s="298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</row>
    <row r="60" spans="1:60" x14ac:dyDescent="0.2">
      <c r="A60" s="295"/>
      <c r="B60" s="296"/>
      <c r="C60" s="297"/>
      <c r="D60" s="296"/>
      <c r="E60" s="296"/>
      <c r="F60" s="296"/>
      <c r="G60" s="298"/>
      <c r="H60" s="195"/>
      <c r="I60" s="195"/>
      <c r="J60" s="195"/>
      <c r="K60" s="195"/>
      <c r="L60" s="195"/>
      <c r="M60" s="195"/>
      <c r="N60" s="195"/>
      <c r="O60" s="195"/>
      <c r="P60" s="195"/>
      <c r="Q60" s="195"/>
      <c r="R60" s="195"/>
      <c r="S60" s="195"/>
      <c r="T60" s="195"/>
      <c r="U60" s="195"/>
    </row>
    <row r="61" spans="1:60" x14ac:dyDescent="0.2">
      <c r="A61" s="299"/>
      <c r="B61" s="300"/>
      <c r="C61" s="301"/>
      <c r="D61" s="300"/>
      <c r="E61" s="300"/>
      <c r="F61" s="300"/>
      <c r="G61" s="302"/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5"/>
      <c r="U61" s="195"/>
    </row>
    <row r="62" spans="1:60" x14ac:dyDescent="0.2">
      <c r="A62" s="195"/>
      <c r="B62" s="7" t="s">
        <v>152</v>
      </c>
      <c r="C62" s="200" t="s">
        <v>152</v>
      </c>
      <c r="D62" s="195"/>
      <c r="E62" s="195"/>
      <c r="F62" s="195"/>
      <c r="G62" s="195"/>
      <c r="H62" s="195"/>
      <c r="I62" s="195"/>
      <c r="J62" s="195"/>
      <c r="K62" s="195"/>
      <c r="L62" s="195"/>
      <c r="M62" s="195"/>
      <c r="N62" s="195"/>
      <c r="O62" s="195"/>
      <c r="P62" s="195"/>
      <c r="Q62" s="195"/>
      <c r="R62" s="195"/>
      <c r="S62" s="195"/>
      <c r="T62" s="195"/>
      <c r="U62" s="195"/>
    </row>
    <row r="63" spans="1:60" x14ac:dyDescent="0.2">
      <c r="C63" s="202"/>
      <c r="AE63" t="s">
        <v>155</v>
      </c>
    </row>
  </sheetData>
  <mergeCells count="6">
    <mergeCell ref="A57:G61"/>
    <mergeCell ref="A1:G1"/>
    <mergeCell ref="C2:G2"/>
    <mergeCell ref="C3:G3"/>
    <mergeCell ref="C4:G4"/>
    <mergeCell ref="A56:C56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60"/>
  <sheetViews>
    <sheetView showGridLines="0" topLeftCell="B1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9" t="s">
        <v>40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 x14ac:dyDescent="0.2">
      <c r="A2" s="4"/>
      <c r="B2" s="81" t="s">
        <v>38</v>
      </c>
      <c r="C2" s="82"/>
      <c r="D2" s="242" t="s">
        <v>44</v>
      </c>
      <c r="E2" s="243"/>
      <c r="F2" s="243"/>
      <c r="G2" s="243"/>
      <c r="H2" s="243"/>
      <c r="I2" s="243"/>
      <c r="J2" s="244"/>
      <c r="O2" s="2"/>
    </row>
    <row r="3" spans="1:15" ht="23.25" customHeight="1" x14ac:dyDescent="0.2">
      <c r="A3" s="4"/>
      <c r="B3" s="83" t="s">
        <v>43</v>
      </c>
      <c r="C3" s="84"/>
      <c r="D3" s="245" t="s">
        <v>194</v>
      </c>
      <c r="E3" s="246"/>
      <c r="F3" s="246"/>
      <c r="G3" s="246"/>
      <c r="H3" s="246"/>
      <c r="I3" s="246"/>
      <c r="J3" s="247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8" t="s">
        <v>49</v>
      </c>
      <c r="E11" s="248"/>
      <c r="F11" s="248"/>
      <c r="G11" s="248"/>
      <c r="H11" s="28" t="s">
        <v>33</v>
      </c>
      <c r="I11" s="94" t="s">
        <v>53</v>
      </c>
      <c r="J11" s="11"/>
    </row>
    <row r="12" spans="1:15" ht="15.75" customHeight="1" x14ac:dyDescent="0.2">
      <c r="A12" s="4"/>
      <c r="B12" s="41"/>
      <c r="C12" s="26"/>
      <c r="D12" s="249" t="s">
        <v>50</v>
      </c>
      <c r="E12" s="249"/>
      <c r="F12" s="249"/>
      <c r="G12" s="249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52</v>
      </c>
      <c r="D13" s="238" t="s">
        <v>51</v>
      </c>
      <c r="E13" s="238"/>
      <c r="F13" s="238"/>
      <c r="G13" s="23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0"/>
      <c r="F15" s="250"/>
      <c r="G15" s="251"/>
      <c r="H15" s="251"/>
      <c r="I15" s="251" t="s">
        <v>28</v>
      </c>
      <c r="J15" s="252"/>
    </row>
    <row r="16" spans="1:15" ht="23.25" customHeight="1" x14ac:dyDescent="0.2">
      <c r="A16" s="144" t="s">
        <v>23</v>
      </c>
      <c r="B16" s="145" t="s">
        <v>23</v>
      </c>
      <c r="C16" s="222"/>
      <c r="D16" s="221"/>
      <c r="E16" s="312"/>
      <c r="F16" s="313"/>
      <c r="G16" s="312"/>
      <c r="H16" s="313"/>
      <c r="I16" s="312">
        <f>SUMIF(F47:F56,A16,I47:I56)+SUMIF(F47:F56,"PSU",I47:I56)</f>
        <v>0</v>
      </c>
      <c r="J16" s="255"/>
    </row>
    <row r="17" spans="1:10" ht="23.25" customHeight="1" x14ac:dyDescent="0.2">
      <c r="A17" s="144" t="s">
        <v>24</v>
      </c>
      <c r="B17" s="145" t="s">
        <v>24</v>
      </c>
      <c r="C17" s="222"/>
      <c r="D17" s="221"/>
      <c r="E17" s="312"/>
      <c r="F17" s="313"/>
      <c r="G17" s="312"/>
      <c r="H17" s="313"/>
      <c r="I17" s="312">
        <f>SUMIF(F47:F56,A17,I47:I56)</f>
        <v>0</v>
      </c>
      <c r="J17" s="255"/>
    </row>
    <row r="18" spans="1:10" ht="23.25" customHeight="1" x14ac:dyDescent="0.2">
      <c r="A18" s="144" t="s">
        <v>25</v>
      </c>
      <c r="B18" s="145" t="s">
        <v>25</v>
      </c>
      <c r="C18" s="222"/>
      <c r="D18" s="221"/>
      <c r="E18" s="312"/>
      <c r="F18" s="313"/>
      <c r="G18" s="312"/>
      <c r="H18" s="313"/>
      <c r="I18" s="312">
        <f>SUMIF(F47:F56,A18,I47:I56)</f>
        <v>0</v>
      </c>
      <c r="J18" s="255"/>
    </row>
    <row r="19" spans="1:10" ht="23.25" customHeight="1" x14ac:dyDescent="0.2">
      <c r="A19" s="144" t="s">
        <v>70</v>
      </c>
      <c r="B19" s="145" t="s">
        <v>26</v>
      </c>
      <c r="C19" s="222"/>
      <c r="D19" s="221"/>
      <c r="E19" s="312"/>
      <c r="F19" s="313"/>
      <c r="G19" s="312"/>
      <c r="H19" s="313"/>
      <c r="I19" s="312">
        <f>SUMIF(F47:F56,A19,I47:I56)</f>
        <v>0</v>
      </c>
      <c r="J19" s="255"/>
    </row>
    <row r="20" spans="1:10" ht="23.25" customHeight="1" x14ac:dyDescent="0.2">
      <c r="A20" s="144" t="s">
        <v>71</v>
      </c>
      <c r="B20" s="145" t="s">
        <v>27</v>
      </c>
      <c r="C20" s="222"/>
      <c r="D20" s="221"/>
      <c r="E20" s="312"/>
      <c r="F20" s="313"/>
      <c r="G20" s="312"/>
      <c r="H20" s="313"/>
      <c r="I20" s="312">
        <f>SUMIF(F47:F56,A20,I47:I56)</f>
        <v>0</v>
      </c>
      <c r="J20" s="255"/>
    </row>
    <row r="21" spans="1:10" ht="23.25" customHeight="1" x14ac:dyDescent="0.2">
      <c r="A21" s="4"/>
      <c r="B21" s="74" t="s">
        <v>28</v>
      </c>
      <c r="C21" s="226"/>
      <c r="D21" s="225"/>
      <c r="E21" s="320"/>
      <c r="F21" s="326"/>
      <c r="G21" s="320"/>
      <c r="H21" s="326"/>
      <c r="I21" s="320">
        <f>SUM(I16:J20)</f>
        <v>0</v>
      </c>
      <c r="J21" s="260"/>
    </row>
    <row r="22" spans="1:10" ht="33" customHeight="1" x14ac:dyDescent="0.2">
      <c r="A22" s="4"/>
      <c r="B22" s="65" t="s">
        <v>32</v>
      </c>
      <c r="C22" s="222"/>
      <c r="D22" s="221"/>
      <c r="E22" s="224"/>
      <c r="F22" s="219"/>
      <c r="G22" s="223"/>
      <c r="H22" s="223"/>
      <c r="I22" s="223"/>
      <c r="J22" s="62"/>
    </row>
    <row r="23" spans="1:10" ht="23.25" customHeight="1" x14ac:dyDescent="0.2">
      <c r="A23" s="4"/>
      <c r="B23" s="57" t="s">
        <v>11</v>
      </c>
      <c r="C23" s="222"/>
      <c r="D23" s="221"/>
      <c r="E23" s="220">
        <v>15</v>
      </c>
      <c r="F23" s="219" t="s">
        <v>0</v>
      </c>
      <c r="G23" s="323">
        <f>ZakladDPHSniVypocet</f>
        <v>0</v>
      </c>
      <c r="H23" s="324"/>
      <c r="I23" s="3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222"/>
      <c r="D24" s="221"/>
      <c r="E24" s="220">
        <f>SazbaDPH1</f>
        <v>15</v>
      </c>
      <c r="F24" s="219" t="s">
        <v>0</v>
      </c>
      <c r="G24" s="321">
        <f>ZakladDPHSni*SazbaDPH1/100</f>
        <v>0</v>
      </c>
      <c r="H24" s="322"/>
      <c r="I24" s="32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222"/>
      <c r="D25" s="221"/>
      <c r="E25" s="220">
        <v>21</v>
      </c>
      <c r="F25" s="219" t="s">
        <v>0</v>
      </c>
      <c r="G25" s="323">
        <f>ZakladDPHZaklVypocet</f>
        <v>0</v>
      </c>
      <c r="H25" s="324"/>
      <c r="I25" s="3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68">
        <f>ZakladDPHZakl*SazbaDPH2/100</f>
        <v>0</v>
      </c>
      <c r="H26" s="269"/>
      <c r="I26" s="26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70">
        <f>0</f>
        <v>0</v>
      </c>
      <c r="H27" s="270"/>
      <c r="I27" s="27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71">
        <f>ZakladDPHSniVypocet+ZakladDPHZaklVypocet</f>
        <v>0</v>
      </c>
      <c r="H28" s="271"/>
      <c r="I28" s="27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72">
        <f>ZakladDPHSni+DPHSni+ZakladDPHZakl+DPHZakl+Zaokrouhleni</f>
        <v>0</v>
      </c>
      <c r="H29" s="272"/>
      <c r="I29" s="272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73" t="s">
        <v>2</v>
      </c>
      <c r="E35" s="27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218" t="s">
        <v>16</v>
      </c>
      <c r="C38" s="100" t="s">
        <v>5</v>
      </c>
      <c r="D38" s="101"/>
      <c r="E38" s="101"/>
      <c r="F38" s="217" t="str">
        <f>B23</f>
        <v>Základ pro sníženou DPH</v>
      </c>
      <c r="G38" s="217" t="str">
        <f>B25</f>
        <v>Základ pro základní DPH</v>
      </c>
      <c r="H38" s="216" t="s">
        <v>17</v>
      </c>
      <c r="I38" s="216" t="s">
        <v>1</v>
      </c>
      <c r="J38" s="215" t="s">
        <v>0</v>
      </c>
    </row>
    <row r="39" spans="1:10" ht="25.5" hidden="1" customHeight="1" x14ac:dyDescent="0.2">
      <c r="A39" s="97">
        <v>1</v>
      </c>
      <c r="B39" s="214"/>
      <c r="C39" s="314"/>
      <c r="D39" s="315"/>
      <c r="E39" s="315"/>
      <c r="F39" s="213">
        <f>' Pol C8'!AC67</f>
        <v>0</v>
      </c>
      <c r="G39" s="212">
        <f>' Pol C8'!AD67</f>
        <v>0</v>
      </c>
      <c r="H39" s="211">
        <f>(F39*SazbaDPH1/100)+(G39*SazbaDPH2/100)</f>
        <v>0</v>
      </c>
      <c r="I39" s="211">
        <f>F39+G39+H39</f>
        <v>0</v>
      </c>
      <c r="J39" s="210" t="str">
        <f>IF(CenaCelkemVypocet=0,"",I39/CenaCelkemVypocet*100)</f>
        <v/>
      </c>
    </row>
    <row r="40" spans="1:10" ht="25.5" hidden="1" customHeight="1" x14ac:dyDescent="0.2">
      <c r="A40" s="97"/>
      <c r="B40" s="316" t="s">
        <v>54</v>
      </c>
      <c r="C40" s="317"/>
      <c r="D40" s="317"/>
      <c r="E40" s="318"/>
      <c r="F40" s="209">
        <f>SUMIF(A39:A39,"=1",F39:F39)</f>
        <v>0</v>
      </c>
      <c r="G40" s="208">
        <f>SUMIF(A39:A39,"=1",G39:G39)</f>
        <v>0</v>
      </c>
      <c r="H40" s="208">
        <f>SUMIF(A39:A39,"=1",H39:H39)</f>
        <v>0</v>
      </c>
      <c r="I40" s="208">
        <f>SUMIF(A39:A39,"=1",I39:I39)</f>
        <v>0</v>
      </c>
      <c r="J40" s="207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206" t="s">
        <v>57</v>
      </c>
      <c r="G46" s="206"/>
      <c r="H46" s="206"/>
      <c r="I46" s="319" t="s">
        <v>28</v>
      </c>
      <c r="J46" s="319"/>
    </row>
    <row r="47" spans="1:10" ht="25.5" customHeight="1" x14ac:dyDescent="0.2">
      <c r="A47" s="122"/>
      <c r="B47" s="130" t="s">
        <v>162</v>
      </c>
      <c r="C47" s="281" t="s">
        <v>161</v>
      </c>
      <c r="D47" s="282"/>
      <c r="E47" s="282"/>
      <c r="F47" s="205" t="s">
        <v>23</v>
      </c>
      <c r="G47" s="204"/>
      <c r="H47" s="204"/>
      <c r="I47" s="325">
        <f>' Pol C8'!G8</f>
        <v>0</v>
      </c>
      <c r="J47" s="325"/>
    </row>
    <row r="48" spans="1:10" ht="25.5" customHeight="1" x14ac:dyDescent="0.2">
      <c r="A48" s="122"/>
      <c r="B48" s="124" t="s">
        <v>58</v>
      </c>
      <c r="C48" s="277" t="s">
        <v>59</v>
      </c>
      <c r="D48" s="278"/>
      <c r="E48" s="278"/>
      <c r="F48" s="134" t="s">
        <v>23</v>
      </c>
      <c r="G48" s="136"/>
      <c r="H48" s="136"/>
      <c r="I48" s="276">
        <f>' Pol C8'!G10</f>
        <v>0</v>
      </c>
      <c r="J48" s="276"/>
    </row>
    <row r="49" spans="1:10" ht="25.5" customHeight="1" x14ac:dyDescent="0.2">
      <c r="A49" s="122"/>
      <c r="B49" s="124" t="s">
        <v>160</v>
      </c>
      <c r="C49" s="277" t="s">
        <v>159</v>
      </c>
      <c r="D49" s="278"/>
      <c r="E49" s="278"/>
      <c r="F49" s="134" t="s">
        <v>23</v>
      </c>
      <c r="G49" s="136"/>
      <c r="H49" s="136"/>
      <c r="I49" s="276">
        <f>' Pol C8'!G14</f>
        <v>0</v>
      </c>
      <c r="J49" s="276"/>
    </row>
    <row r="50" spans="1:10" ht="25.5" customHeight="1" x14ac:dyDescent="0.2">
      <c r="A50" s="122"/>
      <c r="B50" s="124" t="s">
        <v>158</v>
      </c>
      <c r="C50" s="277" t="s">
        <v>157</v>
      </c>
      <c r="D50" s="278"/>
      <c r="E50" s="278"/>
      <c r="F50" s="134" t="s">
        <v>24</v>
      </c>
      <c r="G50" s="136"/>
      <c r="H50" s="136"/>
      <c r="I50" s="276">
        <f>' Pol C8'!G20</f>
        <v>0</v>
      </c>
      <c r="J50" s="276"/>
    </row>
    <row r="51" spans="1:10" ht="25.5" customHeight="1" x14ac:dyDescent="0.2">
      <c r="A51" s="122"/>
      <c r="B51" s="124" t="s">
        <v>60</v>
      </c>
      <c r="C51" s="277" t="s">
        <v>61</v>
      </c>
      <c r="D51" s="278"/>
      <c r="E51" s="278"/>
      <c r="F51" s="134" t="s">
        <v>24</v>
      </c>
      <c r="G51" s="136"/>
      <c r="H51" s="136"/>
      <c r="I51" s="276">
        <f>' Pol C8'!G24</f>
        <v>0</v>
      </c>
      <c r="J51" s="276"/>
    </row>
    <row r="52" spans="1:10" ht="25.5" customHeight="1" x14ac:dyDescent="0.2">
      <c r="A52" s="122"/>
      <c r="B52" s="124" t="s">
        <v>62</v>
      </c>
      <c r="C52" s="277" t="s">
        <v>63</v>
      </c>
      <c r="D52" s="278"/>
      <c r="E52" s="278"/>
      <c r="F52" s="134" t="s">
        <v>24</v>
      </c>
      <c r="G52" s="136"/>
      <c r="H52" s="136"/>
      <c r="I52" s="276">
        <f>' Pol C8'!G35</f>
        <v>0</v>
      </c>
      <c r="J52" s="276"/>
    </row>
    <row r="53" spans="1:10" ht="25.5" customHeight="1" x14ac:dyDescent="0.2">
      <c r="A53" s="122"/>
      <c r="B53" s="124" t="s">
        <v>64</v>
      </c>
      <c r="C53" s="277" t="s">
        <v>65</v>
      </c>
      <c r="D53" s="278"/>
      <c r="E53" s="278"/>
      <c r="F53" s="134" t="s">
        <v>24</v>
      </c>
      <c r="G53" s="136"/>
      <c r="H53" s="136"/>
      <c r="I53" s="276">
        <f>' Pol C8'!G44</f>
        <v>0</v>
      </c>
      <c r="J53" s="276"/>
    </row>
    <row r="54" spans="1:10" ht="25.5" customHeight="1" x14ac:dyDescent="0.2">
      <c r="A54" s="122"/>
      <c r="B54" s="124" t="s">
        <v>66</v>
      </c>
      <c r="C54" s="277" t="s">
        <v>67</v>
      </c>
      <c r="D54" s="278"/>
      <c r="E54" s="278"/>
      <c r="F54" s="134" t="s">
        <v>24</v>
      </c>
      <c r="G54" s="136"/>
      <c r="H54" s="136"/>
      <c r="I54" s="276">
        <f>' Pol C8'!G57</f>
        <v>0</v>
      </c>
      <c r="J54" s="276"/>
    </row>
    <row r="55" spans="1:10" ht="25.5" customHeight="1" x14ac:dyDescent="0.2">
      <c r="A55" s="122"/>
      <c r="B55" s="124" t="s">
        <v>68</v>
      </c>
      <c r="C55" s="277" t="s">
        <v>156</v>
      </c>
      <c r="D55" s="278"/>
      <c r="E55" s="278"/>
      <c r="F55" s="134" t="s">
        <v>24</v>
      </c>
      <c r="G55" s="136"/>
      <c r="H55" s="136"/>
      <c r="I55" s="276">
        <f>' Pol C8'!G61</f>
        <v>0</v>
      </c>
      <c r="J55" s="276"/>
    </row>
    <row r="56" spans="1:10" ht="25.5" customHeight="1" x14ac:dyDescent="0.2">
      <c r="A56" s="122"/>
      <c r="B56" s="131" t="s">
        <v>70</v>
      </c>
      <c r="C56" s="284" t="s">
        <v>26</v>
      </c>
      <c r="D56" s="285"/>
      <c r="E56" s="285"/>
      <c r="F56" s="137" t="s">
        <v>70</v>
      </c>
      <c r="G56" s="139"/>
      <c r="H56" s="139"/>
      <c r="I56" s="283">
        <f>' Pol C8'!G63</f>
        <v>0</v>
      </c>
      <c r="J56" s="283"/>
    </row>
    <row r="57" spans="1:10" ht="25.5" customHeight="1" x14ac:dyDescent="0.2">
      <c r="A57" s="123"/>
      <c r="B57" s="127" t="s">
        <v>1</v>
      </c>
      <c r="C57" s="127"/>
      <c r="D57" s="128"/>
      <c r="E57" s="128"/>
      <c r="F57" s="140"/>
      <c r="G57" s="142"/>
      <c r="H57" s="142"/>
      <c r="I57" s="286">
        <f>SUM(I47:I56)</f>
        <v>0</v>
      </c>
      <c r="J57" s="286"/>
    </row>
    <row r="58" spans="1:10" x14ac:dyDescent="0.2">
      <c r="F58" s="143"/>
      <c r="G58" s="96"/>
      <c r="H58" s="143"/>
      <c r="I58" s="96"/>
      <c r="J58" s="96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</sheetData>
  <mergeCells count="5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2:J2"/>
    <mergeCell ref="E17:F17"/>
    <mergeCell ref="G16:H16"/>
    <mergeCell ref="G17:H17"/>
    <mergeCell ref="G18:H18"/>
    <mergeCell ref="I17:J17"/>
    <mergeCell ref="E16:F16"/>
    <mergeCell ref="D12:G12"/>
    <mergeCell ref="D13:G13"/>
    <mergeCell ref="I48:J48"/>
    <mergeCell ref="C48:E48"/>
    <mergeCell ref="D35:E35"/>
    <mergeCell ref="G24:I24"/>
    <mergeCell ref="G23:I23"/>
    <mergeCell ref="I47:J47"/>
    <mergeCell ref="C47:E47"/>
    <mergeCell ref="D3:J3"/>
    <mergeCell ref="E19:F19"/>
    <mergeCell ref="C39:E39"/>
    <mergeCell ref="B40:E40"/>
    <mergeCell ref="I46:J46"/>
    <mergeCell ref="E20:F20"/>
    <mergeCell ref="I20:J20"/>
    <mergeCell ref="I21:J21"/>
    <mergeCell ref="G19:H19"/>
    <mergeCell ref="G20:H20"/>
    <mergeCell ref="I18:J18"/>
    <mergeCell ref="E18:F18"/>
    <mergeCell ref="E15:F15"/>
    <mergeCell ref="D11:G11"/>
    <mergeCell ref="G15:H15"/>
    <mergeCell ref="I15:J15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3" t="s">
        <v>6</v>
      </c>
      <c r="B1" s="303"/>
      <c r="C1" s="303"/>
      <c r="D1" s="303"/>
      <c r="E1" s="303"/>
      <c r="F1" s="303"/>
      <c r="G1" s="303"/>
      <c r="AE1" t="s">
        <v>73</v>
      </c>
    </row>
    <row r="2" spans="1:60" ht="24.95" customHeight="1" x14ac:dyDescent="0.2">
      <c r="A2" s="237" t="s">
        <v>72</v>
      </c>
      <c r="B2" s="236"/>
      <c r="C2" s="327" t="s">
        <v>44</v>
      </c>
      <c r="D2" s="328"/>
      <c r="E2" s="328"/>
      <c r="F2" s="328"/>
      <c r="G2" s="329"/>
      <c r="AE2" t="s">
        <v>74</v>
      </c>
    </row>
    <row r="3" spans="1:60" ht="24.95" customHeight="1" x14ac:dyDescent="0.2">
      <c r="A3" s="237" t="s">
        <v>7</v>
      </c>
      <c r="B3" s="236"/>
      <c r="C3" s="327" t="s">
        <v>194</v>
      </c>
      <c r="D3" s="328"/>
      <c r="E3" s="328"/>
      <c r="F3" s="328"/>
      <c r="G3" s="329"/>
      <c r="AE3" t="s">
        <v>75</v>
      </c>
    </row>
    <row r="4" spans="1:60" ht="24.95" hidden="1" customHeight="1" x14ac:dyDescent="0.2">
      <c r="A4" s="237" t="s">
        <v>8</v>
      </c>
      <c r="B4" s="236"/>
      <c r="C4" s="327"/>
      <c r="D4" s="328"/>
      <c r="E4" s="328"/>
      <c r="F4" s="328"/>
      <c r="G4" s="329"/>
      <c r="AE4" t="s">
        <v>76</v>
      </c>
    </row>
    <row r="5" spans="1:60" hidden="1" x14ac:dyDescent="0.2">
      <c r="A5" s="235" t="s">
        <v>77</v>
      </c>
      <c r="B5" s="151"/>
      <c r="C5" s="152"/>
      <c r="D5" s="153"/>
      <c r="E5" s="153"/>
      <c r="F5" s="153"/>
      <c r="G5" s="234"/>
      <c r="AE5" t="s">
        <v>78</v>
      </c>
    </row>
    <row r="7" spans="1:60" ht="38.25" x14ac:dyDescent="0.2">
      <c r="A7" s="232" t="s">
        <v>79</v>
      </c>
      <c r="B7" s="233" t="s">
        <v>80</v>
      </c>
      <c r="C7" s="233" t="s">
        <v>81</v>
      </c>
      <c r="D7" s="232" t="s">
        <v>82</v>
      </c>
      <c r="E7" s="232" t="s">
        <v>83</v>
      </c>
      <c r="F7" s="155" t="s">
        <v>84</v>
      </c>
      <c r="G7" s="232" t="s">
        <v>28</v>
      </c>
      <c r="H7" s="177" t="s">
        <v>29</v>
      </c>
      <c r="I7" s="177" t="s">
        <v>85</v>
      </c>
      <c r="J7" s="177" t="s">
        <v>30</v>
      </c>
      <c r="K7" s="177" t="s">
        <v>86</v>
      </c>
      <c r="L7" s="177" t="s">
        <v>87</v>
      </c>
      <c r="M7" s="177" t="s">
        <v>88</v>
      </c>
      <c r="N7" s="177" t="s">
        <v>89</v>
      </c>
      <c r="O7" s="177" t="s">
        <v>90</v>
      </c>
      <c r="P7" s="177" t="s">
        <v>91</v>
      </c>
      <c r="Q7" s="177" t="s">
        <v>92</v>
      </c>
      <c r="R7" s="177" t="s">
        <v>93</v>
      </c>
      <c r="S7" s="177" t="s">
        <v>94</v>
      </c>
      <c r="T7" s="177" t="s">
        <v>95</v>
      </c>
      <c r="U7" s="177" t="s">
        <v>96</v>
      </c>
    </row>
    <row r="8" spans="1:60" x14ac:dyDescent="0.2">
      <c r="A8" s="178" t="s">
        <v>97</v>
      </c>
      <c r="B8" s="179" t="s">
        <v>162</v>
      </c>
      <c r="C8" s="180" t="s">
        <v>161</v>
      </c>
      <c r="D8" s="181"/>
      <c r="E8" s="182"/>
      <c r="F8" s="183"/>
      <c r="G8" s="183">
        <f>SUMIF(AE9:AE9,"&lt;&gt;NOR",G9:G9)</f>
        <v>0</v>
      </c>
      <c r="H8" s="183"/>
      <c r="I8" s="183">
        <f>SUM(I9:I9)</f>
        <v>0</v>
      </c>
      <c r="J8" s="183"/>
      <c r="K8" s="183">
        <f>SUM(K9:K9)</f>
        <v>0</v>
      </c>
      <c r="L8" s="183"/>
      <c r="M8" s="183">
        <f>SUM(M9:M9)</f>
        <v>0</v>
      </c>
      <c r="N8" s="161"/>
      <c r="O8" s="161">
        <f>SUM(O9:O9)</f>
        <v>0.20796000000000001</v>
      </c>
      <c r="P8" s="161"/>
      <c r="Q8" s="161">
        <f>SUM(Q9:Q9)</f>
        <v>0</v>
      </c>
      <c r="R8" s="161"/>
      <c r="S8" s="161"/>
      <c r="T8" s="178"/>
      <c r="U8" s="161">
        <f>SUM(U9:U9)</f>
        <v>3.04</v>
      </c>
      <c r="AE8" t="s">
        <v>98</v>
      </c>
    </row>
    <row r="9" spans="1:60" ht="22.5" outlineLevel="1" x14ac:dyDescent="0.2">
      <c r="A9" s="157">
        <v>1</v>
      </c>
      <c r="B9" s="163" t="s">
        <v>193</v>
      </c>
      <c r="C9" s="197" t="s">
        <v>192</v>
      </c>
      <c r="D9" s="165" t="s">
        <v>112</v>
      </c>
      <c r="E9" s="171">
        <v>12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1.7330000000000002E-2</v>
      </c>
      <c r="O9" s="166">
        <f>ROUND(E9*N9,5)</f>
        <v>0.20796000000000001</v>
      </c>
      <c r="P9" s="166">
        <v>0</v>
      </c>
      <c r="Q9" s="166">
        <f>ROUND(E9*P9,5)</f>
        <v>0</v>
      </c>
      <c r="R9" s="166"/>
      <c r="S9" s="166"/>
      <c r="T9" s="167">
        <v>0.253</v>
      </c>
      <c r="U9" s="166">
        <f>ROUND(E9*T9,2)</f>
        <v>3.04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102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x14ac:dyDescent="0.2">
      <c r="A10" s="158" t="s">
        <v>97</v>
      </c>
      <c r="B10" s="164" t="s">
        <v>58</v>
      </c>
      <c r="C10" s="198" t="s">
        <v>59</v>
      </c>
      <c r="D10" s="168"/>
      <c r="E10" s="172"/>
      <c r="F10" s="175"/>
      <c r="G10" s="175">
        <f>SUMIF(AE11:AE13,"&lt;&gt;NOR",G11:G13)</f>
        <v>0</v>
      </c>
      <c r="H10" s="175"/>
      <c r="I10" s="175">
        <f>SUM(I11:I13)</f>
        <v>0</v>
      </c>
      <c r="J10" s="175"/>
      <c r="K10" s="175">
        <f>SUM(K11:K13)</f>
        <v>0</v>
      </c>
      <c r="L10" s="175"/>
      <c r="M10" s="175">
        <f>SUM(M11:M13)</f>
        <v>0</v>
      </c>
      <c r="N10" s="169"/>
      <c r="O10" s="169">
        <f>SUM(O11:O13)</f>
        <v>0</v>
      </c>
      <c r="P10" s="169"/>
      <c r="Q10" s="169">
        <f>SUM(Q11:Q13)</f>
        <v>0</v>
      </c>
      <c r="R10" s="169"/>
      <c r="S10" s="169"/>
      <c r="T10" s="170"/>
      <c r="U10" s="169">
        <f>SUM(U11:U13)</f>
        <v>21</v>
      </c>
      <c r="AE10" t="s">
        <v>98</v>
      </c>
    </row>
    <row r="11" spans="1:60" ht="22.5" outlineLevel="1" x14ac:dyDescent="0.2">
      <c r="A11" s="157">
        <v>2</v>
      </c>
      <c r="B11" s="163" t="s">
        <v>99</v>
      </c>
      <c r="C11" s="197" t="s">
        <v>100</v>
      </c>
      <c r="D11" s="165" t="s">
        <v>101</v>
      </c>
      <c r="E11" s="171">
        <v>8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0</v>
      </c>
      <c r="O11" s="166">
        <f>ROUND(E11*N11,5)</f>
        <v>0</v>
      </c>
      <c r="P11" s="166">
        <v>0</v>
      </c>
      <c r="Q11" s="166">
        <f>ROUND(E11*P11,5)</f>
        <v>0</v>
      </c>
      <c r="R11" s="166"/>
      <c r="S11" s="166"/>
      <c r="T11" s="167">
        <v>1</v>
      </c>
      <c r="U11" s="166">
        <f>ROUND(E11*T11,2)</f>
        <v>8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102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3</v>
      </c>
      <c r="B12" s="163" t="s">
        <v>99</v>
      </c>
      <c r="C12" s="197" t="s">
        <v>103</v>
      </c>
      <c r="D12" s="165" t="s">
        <v>101</v>
      </c>
      <c r="E12" s="171">
        <v>2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66">
        <v>0</v>
      </c>
      <c r="O12" s="166">
        <f>ROUND(E12*N12,5)</f>
        <v>0</v>
      </c>
      <c r="P12" s="166">
        <v>0</v>
      </c>
      <c r="Q12" s="166">
        <f>ROUND(E12*P12,5)</f>
        <v>0</v>
      </c>
      <c r="R12" s="166"/>
      <c r="S12" s="166"/>
      <c r="T12" s="167">
        <v>1</v>
      </c>
      <c r="U12" s="166">
        <f>ROUND(E12*T12,2)</f>
        <v>2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102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ht="22.5" outlineLevel="1" x14ac:dyDescent="0.2">
      <c r="A13" s="157">
        <v>4</v>
      </c>
      <c r="B13" s="163" t="s">
        <v>99</v>
      </c>
      <c r="C13" s="197" t="s">
        <v>217</v>
      </c>
      <c r="D13" s="165" t="s">
        <v>101</v>
      </c>
      <c r="E13" s="171">
        <v>11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66">
        <v>0</v>
      </c>
      <c r="O13" s="166">
        <f>ROUND(E13*N13,5)</f>
        <v>0</v>
      </c>
      <c r="P13" s="166">
        <v>0</v>
      </c>
      <c r="Q13" s="166">
        <f>ROUND(E13*P13,5)</f>
        <v>0</v>
      </c>
      <c r="R13" s="166"/>
      <c r="S13" s="166"/>
      <c r="T13" s="167">
        <v>1</v>
      </c>
      <c r="U13" s="166">
        <f>ROUND(E13*T13,2)</f>
        <v>11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102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x14ac:dyDescent="0.2">
      <c r="A14" s="158" t="s">
        <v>97</v>
      </c>
      <c r="B14" s="164" t="s">
        <v>160</v>
      </c>
      <c r="C14" s="198" t="s">
        <v>159</v>
      </c>
      <c r="D14" s="168"/>
      <c r="E14" s="172"/>
      <c r="F14" s="175"/>
      <c r="G14" s="175">
        <f>SUMIF(AE15:AE19,"&lt;&gt;NOR",G15:G19)</f>
        <v>0</v>
      </c>
      <c r="H14" s="175"/>
      <c r="I14" s="175">
        <f>SUM(I15:I19)</f>
        <v>0</v>
      </c>
      <c r="J14" s="175"/>
      <c r="K14" s="175">
        <f>SUM(K15:K19)</f>
        <v>0</v>
      </c>
      <c r="L14" s="175"/>
      <c r="M14" s="175">
        <f>SUM(M15:M19)</f>
        <v>0</v>
      </c>
      <c r="N14" s="169"/>
      <c r="O14" s="169">
        <f>SUM(O15:O19)</f>
        <v>8.5599999999999999E-3</v>
      </c>
      <c r="P14" s="169"/>
      <c r="Q14" s="169">
        <f>SUM(Q15:Q19)</f>
        <v>0.33200000000000002</v>
      </c>
      <c r="R14" s="169"/>
      <c r="S14" s="169"/>
      <c r="T14" s="170"/>
      <c r="U14" s="169">
        <f>SUM(U15:U19)</f>
        <v>6.9299999999999988</v>
      </c>
      <c r="AE14" t="s">
        <v>98</v>
      </c>
    </row>
    <row r="15" spans="1:60" ht="22.5" outlineLevel="1" x14ac:dyDescent="0.2">
      <c r="A15" s="157">
        <v>5</v>
      </c>
      <c r="B15" s="163" t="s">
        <v>191</v>
      </c>
      <c r="C15" s="197" t="s">
        <v>190</v>
      </c>
      <c r="D15" s="165" t="s">
        <v>107</v>
      </c>
      <c r="E15" s="171">
        <v>4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66">
        <v>6.7000000000000002E-4</v>
      </c>
      <c r="O15" s="166">
        <f>ROUND(E15*N15,5)</f>
        <v>2.6800000000000001E-3</v>
      </c>
      <c r="P15" s="166">
        <v>2E-3</v>
      </c>
      <c r="Q15" s="166">
        <f>ROUND(E15*P15,5)</f>
        <v>8.0000000000000002E-3</v>
      </c>
      <c r="R15" s="166"/>
      <c r="S15" s="166"/>
      <c r="T15" s="167">
        <v>0.35</v>
      </c>
      <c r="U15" s="166">
        <f>ROUND(E15*T15,2)</f>
        <v>1.4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102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">
      <c r="A16" s="157">
        <v>6</v>
      </c>
      <c r="B16" s="163" t="s">
        <v>189</v>
      </c>
      <c r="C16" s="197" t="s">
        <v>188</v>
      </c>
      <c r="D16" s="165" t="s">
        <v>112</v>
      </c>
      <c r="E16" s="171">
        <v>12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4.8999999999999998E-4</v>
      </c>
      <c r="O16" s="166">
        <f>ROUND(E16*N16,5)</f>
        <v>5.8799999999999998E-3</v>
      </c>
      <c r="P16" s="166">
        <v>2.7E-2</v>
      </c>
      <c r="Q16" s="166">
        <f>ROUND(E16*P16,5)</f>
        <v>0.32400000000000001</v>
      </c>
      <c r="R16" s="166"/>
      <c r="S16" s="166"/>
      <c r="T16" s="167">
        <v>0.42199999999999999</v>
      </c>
      <c r="U16" s="166">
        <f>ROUND(E16*T16,2)</f>
        <v>5.0599999999999996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102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>
        <v>7</v>
      </c>
      <c r="B17" s="163" t="s">
        <v>187</v>
      </c>
      <c r="C17" s="197" t="s">
        <v>186</v>
      </c>
      <c r="D17" s="165" t="s">
        <v>115</v>
      </c>
      <c r="E17" s="171">
        <v>0.33200000000000002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66">
        <v>0</v>
      </c>
      <c r="O17" s="166">
        <f>ROUND(E17*N17,5)</f>
        <v>0</v>
      </c>
      <c r="P17" s="166">
        <v>0</v>
      </c>
      <c r="Q17" s="166">
        <f>ROUND(E17*P17,5)</f>
        <v>0</v>
      </c>
      <c r="R17" s="166"/>
      <c r="S17" s="166"/>
      <c r="T17" s="167">
        <v>0.94</v>
      </c>
      <c r="U17" s="166">
        <f>ROUND(E17*T17,2)</f>
        <v>0.31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102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ht="22.5" outlineLevel="1" x14ac:dyDescent="0.2">
      <c r="A18" s="157">
        <v>8</v>
      </c>
      <c r="B18" s="163" t="s">
        <v>125</v>
      </c>
      <c r="C18" s="197" t="s">
        <v>185</v>
      </c>
      <c r="D18" s="165" t="s">
        <v>115</v>
      </c>
      <c r="E18" s="171">
        <v>0.33200000000000002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6">
        <v>0</v>
      </c>
      <c r="O18" s="166">
        <f>ROUND(E18*N18,5)</f>
        <v>0</v>
      </c>
      <c r="P18" s="166">
        <v>0</v>
      </c>
      <c r="Q18" s="166">
        <f>ROUND(E18*P18,5)</f>
        <v>0</v>
      </c>
      <c r="R18" s="166"/>
      <c r="S18" s="166"/>
      <c r="T18" s="167">
        <v>0.49</v>
      </c>
      <c r="U18" s="166">
        <f>ROUND(E18*T18,2)</f>
        <v>0.16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102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>
        <v>9</v>
      </c>
      <c r="B19" s="163" t="s">
        <v>184</v>
      </c>
      <c r="C19" s="197" t="s">
        <v>183</v>
      </c>
      <c r="D19" s="165" t="s">
        <v>115</v>
      </c>
      <c r="E19" s="171">
        <v>0.33200000000000002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66">
        <v>0</v>
      </c>
      <c r="O19" s="166">
        <f>ROUND(E19*N19,5)</f>
        <v>0</v>
      </c>
      <c r="P19" s="166">
        <v>0</v>
      </c>
      <c r="Q19" s="166">
        <f>ROUND(E19*P19,5)</f>
        <v>0</v>
      </c>
      <c r="R19" s="166"/>
      <c r="S19" s="166"/>
      <c r="T19" s="167">
        <v>0</v>
      </c>
      <c r="U19" s="166">
        <f>ROUND(E19*T19,2)</f>
        <v>0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102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x14ac:dyDescent="0.2">
      <c r="A20" s="158" t="s">
        <v>97</v>
      </c>
      <c r="B20" s="164" t="s">
        <v>158</v>
      </c>
      <c r="C20" s="198" t="s">
        <v>157</v>
      </c>
      <c r="D20" s="168"/>
      <c r="E20" s="172"/>
      <c r="F20" s="175"/>
      <c r="G20" s="175">
        <f>SUMIF(AE21:AE23,"&lt;&gt;NOR",G21:G23)</f>
        <v>0</v>
      </c>
      <c r="H20" s="175"/>
      <c r="I20" s="175">
        <f>SUM(I21:I23)</f>
        <v>0</v>
      </c>
      <c r="J20" s="175"/>
      <c r="K20" s="175">
        <f>SUM(K21:K23)</f>
        <v>0</v>
      </c>
      <c r="L20" s="175"/>
      <c r="M20" s="175">
        <f>SUM(M21:M23)</f>
        <v>0</v>
      </c>
      <c r="N20" s="169"/>
      <c r="O20" s="169">
        <f>SUM(O21:O23)</f>
        <v>4.4699999999999997E-2</v>
      </c>
      <c r="P20" s="169"/>
      <c r="Q20" s="169">
        <f>SUM(Q21:Q23)</f>
        <v>0</v>
      </c>
      <c r="R20" s="169"/>
      <c r="S20" s="169"/>
      <c r="T20" s="170"/>
      <c r="U20" s="169">
        <f>SUM(U21:U23)</f>
        <v>13.32</v>
      </c>
      <c r="AE20" t="s">
        <v>98</v>
      </c>
    </row>
    <row r="21" spans="1:60" outlineLevel="1" x14ac:dyDescent="0.2">
      <c r="A21" s="157">
        <v>10</v>
      </c>
      <c r="B21" s="163" t="s">
        <v>182</v>
      </c>
      <c r="C21" s="197" t="s">
        <v>181</v>
      </c>
      <c r="D21" s="165" t="s">
        <v>122</v>
      </c>
      <c r="E21" s="171">
        <v>10.9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66">
        <v>2.0500000000000002E-3</v>
      </c>
      <c r="O21" s="166">
        <f>ROUND(E21*N21,5)</f>
        <v>2.2349999999999998E-2</v>
      </c>
      <c r="P21" s="166">
        <v>0</v>
      </c>
      <c r="Q21" s="166">
        <f>ROUND(E21*P21,5)</f>
        <v>0</v>
      </c>
      <c r="R21" s="166"/>
      <c r="S21" s="166"/>
      <c r="T21" s="167">
        <v>0.60699999999999998</v>
      </c>
      <c r="U21" s="166">
        <f>ROUND(E21*T21,2)</f>
        <v>6.62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102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">
      <c r="A22" s="157">
        <v>11</v>
      </c>
      <c r="B22" s="163" t="s">
        <v>129</v>
      </c>
      <c r="C22" s="197" t="s">
        <v>216</v>
      </c>
      <c r="D22" s="165" t="s">
        <v>122</v>
      </c>
      <c r="E22" s="171">
        <v>10.9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66">
        <v>2.0500000000000002E-3</v>
      </c>
      <c r="O22" s="166">
        <f>ROUND(E22*N22,5)</f>
        <v>2.2349999999999998E-2</v>
      </c>
      <c r="P22" s="166">
        <v>0</v>
      </c>
      <c r="Q22" s="166">
        <f>ROUND(E22*P22,5)</f>
        <v>0</v>
      </c>
      <c r="R22" s="166"/>
      <c r="S22" s="166"/>
      <c r="T22" s="167">
        <v>0.60699999999999998</v>
      </c>
      <c r="U22" s="166">
        <f>ROUND(E22*T22,2)</f>
        <v>6.62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131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>
        <v>12</v>
      </c>
      <c r="B23" s="163" t="s">
        <v>179</v>
      </c>
      <c r="C23" s="197" t="s">
        <v>178</v>
      </c>
      <c r="D23" s="165" t="s">
        <v>115</v>
      </c>
      <c r="E23" s="171">
        <v>4.4999999999999998E-2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66">
        <v>0</v>
      </c>
      <c r="O23" s="166">
        <f>ROUND(E23*N23,5)</f>
        <v>0</v>
      </c>
      <c r="P23" s="166">
        <v>0</v>
      </c>
      <c r="Q23" s="166">
        <f>ROUND(E23*P23,5)</f>
        <v>0</v>
      </c>
      <c r="R23" s="166"/>
      <c r="S23" s="166"/>
      <c r="T23" s="167">
        <v>1.831</v>
      </c>
      <c r="U23" s="166">
        <f>ROUND(E23*T23,2)</f>
        <v>0.08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102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x14ac:dyDescent="0.2">
      <c r="A24" s="158" t="s">
        <v>97</v>
      </c>
      <c r="B24" s="164" t="s">
        <v>60</v>
      </c>
      <c r="C24" s="198" t="s">
        <v>61</v>
      </c>
      <c r="D24" s="168"/>
      <c r="E24" s="172"/>
      <c r="F24" s="175"/>
      <c r="G24" s="175">
        <f>SUMIF(AE25:AE34,"&lt;&gt;NOR",G25:G34)</f>
        <v>0</v>
      </c>
      <c r="H24" s="175"/>
      <c r="I24" s="175">
        <f>SUM(I25:I34)</f>
        <v>0</v>
      </c>
      <c r="J24" s="175"/>
      <c r="K24" s="175">
        <f>SUM(K25:K34)</f>
        <v>0</v>
      </c>
      <c r="L24" s="175"/>
      <c r="M24" s="175">
        <f>SUM(M25:M34)</f>
        <v>0</v>
      </c>
      <c r="N24" s="169"/>
      <c r="O24" s="169">
        <f>SUM(O25:O34)</f>
        <v>0.10340000000000001</v>
      </c>
      <c r="P24" s="169"/>
      <c r="Q24" s="169">
        <f>SUM(Q25:Q34)</f>
        <v>0.1152</v>
      </c>
      <c r="R24" s="169"/>
      <c r="S24" s="169"/>
      <c r="T24" s="170"/>
      <c r="U24" s="169">
        <f>SUM(U25:U34)</f>
        <v>40.97</v>
      </c>
      <c r="AE24" t="s">
        <v>98</v>
      </c>
    </row>
    <row r="25" spans="1:60" ht="22.5" outlineLevel="1" x14ac:dyDescent="0.2">
      <c r="A25" s="157">
        <v>13</v>
      </c>
      <c r="B25" s="163" t="s">
        <v>215</v>
      </c>
      <c r="C25" s="197" t="s">
        <v>214</v>
      </c>
      <c r="D25" s="165" t="s">
        <v>112</v>
      </c>
      <c r="E25" s="171">
        <v>36</v>
      </c>
      <c r="F25" s="173"/>
      <c r="G25" s="174">
        <f t="shared" ref="G25:G34" si="0">ROUND(E25*F25,2)</f>
        <v>0</v>
      </c>
      <c r="H25" s="173"/>
      <c r="I25" s="174">
        <f t="shared" ref="I25:I34" si="1">ROUND(E25*H25,2)</f>
        <v>0</v>
      </c>
      <c r="J25" s="173"/>
      <c r="K25" s="174">
        <f t="shared" ref="K25:K34" si="2">ROUND(E25*J25,2)</f>
        <v>0</v>
      </c>
      <c r="L25" s="174">
        <v>21</v>
      </c>
      <c r="M25" s="174">
        <f t="shared" ref="M25:M34" si="3">G25*(1+L25/100)</f>
        <v>0</v>
      </c>
      <c r="N25" s="166">
        <v>2.0000000000000002E-5</v>
      </c>
      <c r="O25" s="166">
        <f t="shared" ref="O25:O34" si="4">ROUND(E25*N25,5)</f>
        <v>7.2000000000000005E-4</v>
      </c>
      <c r="P25" s="166">
        <v>3.2000000000000002E-3</v>
      </c>
      <c r="Q25" s="166">
        <f t="shared" ref="Q25:Q34" si="5">ROUND(E25*P25,5)</f>
        <v>0.1152</v>
      </c>
      <c r="R25" s="166"/>
      <c r="S25" s="166"/>
      <c r="T25" s="167">
        <v>5.2999999999999999E-2</v>
      </c>
      <c r="U25" s="166">
        <f t="shared" ref="U25:U34" si="6">ROUND(E25*T25,2)</f>
        <v>1.91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102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ht="22.5" outlineLevel="1" x14ac:dyDescent="0.2">
      <c r="A26" s="157">
        <v>14</v>
      </c>
      <c r="B26" s="163" t="s">
        <v>125</v>
      </c>
      <c r="C26" s="197" t="s">
        <v>126</v>
      </c>
      <c r="D26" s="165" t="s">
        <v>115</v>
      </c>
      <c r="E26" s="171">
        <v>0.115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66">
        <v>0</v>
      </c>
      <c r="O26" s="166">
        <f t="shared" si="4"/>
        <v>0</v>
      </c>
      <c r="P26" s="166">
        <v>0</v>
      </c>
      <c r="Q26" s="166">
        <f t="shared" si="5"/>
        <v>0</v>
      </c>
      <c r="R26" s="166"/>
      <c r="S26" s="166"/>
      <c r="T26" s="167">
        <v>0.49</v>
      </c>
      <c r="U26" s="166">
        <f t="shared" si="6"/>
        <v>0.06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102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15</v>
      </c>
      <c r="B27" s="163" t="s">
        <v>105</v>
      </c>
      <c r="C27" s="197" t="s">
        <v>175</v>
      </c>
      <c r="D27" s="165" t="s">
        <v>107</v>
      </c>
      <c r="E27" s="171">
        <v>22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21</v>
      </c>
      <c r="M27" s="174">
        <f t="shared" si="3"/>
        <v>0</v>
      </c>
      <c r="N27" s="166">
        <v>0</v>
      </c>
      <c r="O27" s="166">
        <f t="shared" si="4"/>
        <v>0</v>
      </c>
      <c r="P27" s="166">
        <v>0</v>
      </c>
      <c r="Q27" s="166">
        <f t="shared" si="5"/>
        <v>0</v>
      </c>
      <c r="R27" s="166"/>
      <c r="S27" s="166"/>
      <c r="T27" s="167">
        <v>0.23</v>
      </c>
      <c r="U27" s="166">
        <f t="shared" si="6"/>
        <v>5.0599999999999996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102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ht="22.5" outlineLevel="1" x14ac:dyDescent="0.2">
      <c r="A28" s="157">
        <v>16</v>
      </c>
      <c r="B28" s="163" t="s">
        <v>108</v>
      </c>
      <c r="C28" s="197" t="s">
        <v>109</v>
      </c>
      <c r="D28" s="165" t="s">
        <v>107</v>
      </c>
      <c r="E28" s="171">
        <v>20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21</v>
      </c>
      <c r="M28" s="174">
        <f t="shared" si="3"/>
        <v>0</v>
      </c>
      <c r="N28" s="166">
        <v>1.25E-3</v>
      </c>
      <c r="O28" s="166">
        <f t="shared" si="4"/>
        <v>2.5000000000000001E-2</v>
      </c>
      <c r="P28" s="166">
        <v>0</v>
      </c>
      <c r="Q28" s="166">
        <f t="shared" si="5"/>
        <v>0</v>
      </c>
      <c r="R28" s="166"/>
      <c r="S28" s="166"/>
      <c r="T28" s="167">
        <v>0.3</v>
      </c>
      <c r="U28" s="166">
        <f t="shared" si="6"/>
        <v>6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102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ht="22.5" outlineLevel="1" x14ac:dyDescent="0.2">
      <c r="A29" s="157">
        <v>17</v>
      </c>
      <c r="B29" s="163" t="s">
        <v>108</v>
      </c>
      <c r="C29" s="197" t="s">
        <v>213</v>
      </c>
      <c r="D29" s="165" t="s">
        <v>107</v>
      </c>
      <c r="E29" s="171">
        <v>10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21</v>
      </c>
      <c r="M29" s="174">
        <f t="shared" si="3"/>
        <v>0</v>
      </c>
      <c r="N29" s="166">
        <v>1.25E-3</v>
      </c>
      <c r="O29" s="166">
        <f t="shared" si="4"/>
        <v>1.2500000000000001E-2</v>
      </c>
      <c r="P29" s="166">
        <v>0</v>
      </c>
      <c r="Q29" s="166">
        <f t="shared" si="5"/>
        <v>0</v>
      </c>
      <c r="R29" s="166"/>
      <c r="S29" s="166"/>
      <c r="T29" s="167">
        <v>0.3</v>
      </c>
      <c r="U29" s="166">
        <f t="shared" si="6"/>
        <v>3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102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ht="22.5" outlineLevel="1" x14ac:dyDescent="0.2">
      <c r="A30" s="157">
        <v>18</v>
      </c>
      <c r="B30" s="163" t="s">
        <v>174</v>
      </c>
      <c r="C30" s="197" t="s">
        <v>173</v>
      </c>
      <c r="D30" s="165" t="s">
        <v>112</v>
      </c>
      <c r="E30" s="171">
        <v>38</v>
      </c>
      <c r="F30" s="173"/>
      <c r="G30" s="174">
        <f t="shared" si="0"/>
        <v>0</v>
      </c>
      <c r="H30" s="173"/>
      <c r="I30" s="174">
        <f t="shared" si="1"/>
        <v>0</v>
      </c>
      <c r="J30" s="173"/>
      <c r="K30" s="174">
        <f t="shared" si="2"/>
        <v>0</v>
      </c>
      <c r="L30" s="174">
        <v>21</v>
      </c>
      <c r="M30" s="174">
        <f t="shared" si="3"/>
        <v>0</v>
      </c>
      <c r="N30" s="166">
        <v>7.6000000000000004E-4</v>
      </c>
      <c r="O30" s="166">
        <f t="shared" si="4"/>
        <v>2.8879999999999999E-2</v>
      </c>
      <c r="P30" s="166">
        <v>0</v>
      </c>
      <c r="Q30" s="166">
        <f t="shared" si="5"/>
        <v>0</v>
      </c>
      <c r="R30" s="166"/>
      <c r="S30" s="166"/>
      <c r="T30" s="167">
        <v>0.29737999999999998</v>
      </c>
      <c r="U30" s="166">
        <f t="shared" si="6"/>
        <v>11.3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102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ht="22.5" outlineLevel="1" x14ac:dyDescent="0.2">
      <c r="A31" s="157">
        <v>19</v>
      </c>
      <c r="B31" s="163" t="s">
        <v>172</v>
      </c>
      <c r="C31" s="197" t="s">
        <v>171</v>
      </c>
      <c r="D31" s="165" t="s">
        <v>112</v>
      </c>
      <c r="E31" s="171">
        <v>16</v>
      </c>
      <c r="F31" s="173"/>
      <c r="G31" s="174">
        <f t="shared" si="0"/>
        <v>0</v>
      </c>
      <c r="H31" s="173"/>
      <c r="I31" s="174">
        <f t="shared" si="1"/>
        <v>0</v>
      </c>
      <c r="J31" s="173"/>
      <c r="K31" s="174">
        <f t="shared" si="2"/>
        <v>0</v>
      </c>
      <c r="L31" s="174">
        <v>21</v>
      </c>
      <c r="M31" s="174">
        <f t="shared" si="3"/>
        <v>0</v>
      </c>
      <c r="N31" s="166">
        <v>8.8000000000000003E-4</v>
      </c>
      <c r="O31" s="166">
        <f t="shared" si="4"/>
        <v>1.4080000000000001E-2</v>
      </c>
      <c r="P31" s="166">
        <v>0</v>
      </c>
      <c r="Q31" s="166">
        <f t="shared" si="5"/>
        <v>0</v>
      </c>
      <c r="R31" s="166"/>
      <c r="S31" s="166"/>
      <c r="T31" s="167">
        <v>0.30737999999999999</v>
      </c>
      <c r="U31" s="166">
        <f t="shared" si="6"/>
        <v>4.92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102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ht="22.5" outlineLevel="1" x14ac:dyDescent="0.2">
      <c r="A32" s="157">
        <v>20</v>
      </c>
      <c r="B32" s="163" t="s">
        <v>212</v>
      </c>
      <c r="C32" s="197" t="s">
        <v>211</v>
      </c>
      <c r="D32" s="165" t="s">
        <v>112</v>
      </c>
      <c r="E32" s="171">
        <v>22</v>
      </c>
      <c r="F32" s="173"/>
      <c r="G32" s="174">
        <f t="shared" si="0"/>
        <v>0</v>
      </c>
      <c r="H32" s="173"/>
      <c r="I32" s="174">
        <f t="shared" si="1"/>
        <v>0</v>
      </c>
      <c r="J32" s="173"/>
      <c r="K32" s="174">
        <f t="shared" si="2"/>
        <v>0</v>
      </c>
      <c r="L32" s="174">
        <v>21</v>
      </c>
      <c r="M32" s="174">
        <f t="shared" si="3"/>
        <v>0</v>
      </c>
      <c r="N32" s="166">
        <v>1.01E-3</v>
      </c>
      <c r="O32" s="166">
        <f t="shared" si="4"/>
        <v>2.222E-2</v>
      </c>
      <c r="P32" s="166">
        <v>0</v>
      </c>
      <c r="Q32" s="166">
        <f t="shared" si="5"/>
        <v>0</v>
      </c>
      <c r="R32" s="166"/>
      <c r="S32" s="166"/>
      <c r="T32" s="167">
        <v>0.31738</v>
      </c>
      <c r="U32" s="166">
        <f t="shared" si="6"/>
        <v>6.98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102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21</v>
      </c>
      <c r="B33" s="163" t="s">
        <v>110</v>
      </c>
      <c r="C33" s="197" t="s">
        <v>111</v>
      </c>
      <c r="D33" s="165" t="s">
        <v>112</v>
      </c>
      <c r="E33" s="171">
        <v>76</v>
      </c>
      <c r="F33" s="173"/>
      <c r="G33" s="174">
        <f t="shared" si="0"/>
        <v>0</v>
      </c>
      <c r="H33" s="173"/>
      <c r="I33" s="174">
        <f t="shared" si="1"/>
        <v>0</v>
      </c>
      <c r="J33" s="173"/>
      <c r="K33" s="174">
        <f t="shared" si="2"/>
        <v>0</v>
      </c>
      <c r="L33" s="174">
        <v>21</v>
      </c>
      <c r="M33" s="174">
        <f t="shared" si="3"/>
        <v>0</v>
      </c>
      <c r="N33" s="166">
        <v>0</v>
      </c>
      <c r="O33" s="166">
        <f t="shared" si="4"/>
        <v>0</v>
      </c>
      <c r="P33" s="166">
        <v>0</v>
      </c>
      <c r="Q33" s="166">
        <f t="shared" si="5"/>
        <v>0</v>
      </c>
      <c r="R33" s="166"/>
      <c r="S33" s="166"/>
      <c r="T33" s="167">
        <v>1.7999999999999999E-2</v>
      </c>
      <c r="U33" s="166">
        <f t="shared" si="6"/>
        <v>1.37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102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">
      <c r="A34" s="157">
        <v>22</v>
      </c>
      <c r="B34" s="163" t="s">
        <v>113</v>
      </c>
      <c r="C34" s="197" t="s">
        <v>114</v>
      </c>
      <c r="D34" s="165" t="s">
        <v>115</v>
      </c>
      <c r="E34" s="171">
        <v>0.104</v>
      </c>
      <c r="F34" s="173"/>
      <c r="G34" s="174">
        <f t="shared" si="0"/>
        <v>0</v>
      </c>
      <c r="H34" s="173"/>
      <c r="I34" s="174">
        <f t="shared" si="1"/>
        <v>0</v>
      </c>
      <c r="J34" s="173"/>
      <c r="K34" s="174">
        <f t="shared" si="2"/>
        <v>0</v>
      </c>
      <c r="L34" s="174">
        <v>21</v>
      </c>
      <c r="M34" s="174">
        <f t="shared" si="3"/>
        <v>0</v>
      </c>
      <c r="N34" s="166">
        <v>0</v>
      </c>
      <c r="O34" s="166">
        <f t="shared" si="4"/>
        <v>0</v>
      </c>
      <c r="P34" s="166">
        <v>0</v>
      </c>
      <c r="Q34" s="166">
        <f t="shared" si="5"/>
        <v>0</v>
      </c>
      <c r="R34" s="166"/>
      <c r="S34" s="166"/>
      <c r="T34" s="167">
        <v>3.5630000000000002</v>
      </c>
      <c r="U34" s="166">
        <f t="shared" si="6"/>
        <v>0.37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102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x14ac:dyDescent="0.2">
      <c r="A35" s="158" t="s">
        <v>97</v>
      </c>
      <c r="B35" s="164" t="s">
        <v>62</v>
      </c>
      <c r="C35" s="198" t="s">
        <v>63</v>
      </c>
      <c r="D35" s="168"/>
      <c r="E35" s="172"/>
      <c r="F35" s="175"/>
      <c r="G35" s="175">
        <f>SUMIF(AE36:AE43,"&lt;&gt;NOR",G36:G43)</f>
        <v>0</v>
      </c>
      <c r="H35" s="175"/>
      <c r="I35" s="175">
        <f>SUM(I36:I43)</f>
        <v>0</v>
      </c>
      <c r="J35" s="175"/>
      <c r="K35" s="175">
        <f>SUM(K36:K43)</f>
        <v>0</v>
      </c>
      <c r="L35" s="175"/>
      <c r="M35" s="175">
        <f>SUM(M36:M43)</f>
        <v>0</v>
      </c>
      <c r="N35" s="169"/>
      <c r="O35" s="169">
        <f>SUM(O36:O43)</f>
        <v>4.9199999999999999E-3</v>
      </c>
      <c r="P35" s="169"/>
      <c r="Q35" s="169">
        <f>SUM(Q36:Q43)</f>
        <v>0</v>
      </c>
      <c r="R35" s="169"/>
      <c r="S35" s="169"/>
      <c r="T35" s="170"/>
      <c r="U35" s="169">
        <f>SUM(U36:U43)</f>
        <v>4.4800000000000004</v>
      </c>
      <c r="AE35" t="s">
        <v>98</v>
      </c>
    </row>
    <row r="36" spans="1:60" outlineLevel="1" x14ac:dyDescent="0.2">
      <c r="A36" s="157">
        <v>23</v>
      </c>
      <c r="B36" s="163" t="s">
        <v>170</v>
      </c>
      <c r="C36" s="197" t="s">
        <v>169</v>
      </c>
      <c r="D36" s="165" t="s">
        <v>107</v>
      </c>
      <c r="E36" s="171">
        <v>11</v>
      </c>
      <c r="F36" s="173"/>
      <c r="G36" s="174">
        <f t="shared" ref="G36:G43" si="7">ROUND(E36*F36,2)</f>
        <v>0</v>
      </c>
      <c r="H36" s="173"/>
      <c r="I36" s="174">
        <f t="shared" ref="I36:I43" si="8">ROUND(E36*H36,2)</f>
        <v>0</v>
      </c>
      <c r="J36" s="173"/>
      <c r="K36" s="174">
        <f t="shared" ref="K36:K43" si="9">ROUND(E36*J36,2)</f>
        <v>0</v>
      </c>
      <c r="L36" s="174">
        <v>21</v>
      </c>
      <c r="M36" s="174">
        <f t="shared" ref="M36:M43" si="10">G36*(1+L36/100)</f>
        <v>0</v>
      </c>
      <c r="N36" s="166">
        <v>2.5999999999999998E-4</v>
      </c>
      <c r="O36" s="166">
        <f t="shared" ref="O36:O43" si="11">ROUND(E36*N36,5)</f>
        <v>2.8600000000000001E-3</v>
      </c>
      <c r="P36" s="166">
        <v>0</v>
      </c>
      <c r="Q36" s="166">
        <f t="shared" ref="Q36:Q43" si="12">ROUND(E36*P36,5)</f>
        <v>0</v>
      </c>
      <c r="R36" s="166"/>
      <c r="S36" s="166"/>
      <c r="T36" s="167">
        <v>7.0000000000000007E-2</v>
      </c>
      <c r="U36" s="166">
        <f t="shared" ref="U36:U43" si="13">ROUND(E36*T36,2)</f>
        <v>0.77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102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ht="22.5" outlineLevel="1" x14ac:dyDescent="0.2">
      <c r="A37" s="157">
        <v>24</v>
      </c>
      <c r="B37" s="163" t="s">
        <v>168</v>
      </c>
      <c r="C37" s="197" t="s">
        <v>167</v>
      </c>
      <c r="D37" s="165" t="s">
        <v>107</v>
      </c>
      <c r="E37" s="171">
        <v>5</v>
      </c>
      <c r="F37" s="173"/>
      <c r="G37" s="174">
        <f t="shared" si="7"/>
        <v>0</v>
      </c>
      <c r="H37" s="173"/>
      <c r="I37" s="174">
        <f t="shared" si="8"/>
        <v>0</v>
      </c>
      <c r="J37" s="173"/>
      <c r="K37" s="174">
        <f t="shared" si="9"/>
        <v>0</v>
      </c>
      <c r="L37" s="174">
        <v>21</v>
      </c>
      <c r="M37" s="174">
        <f t="shared" si="10"/>
        <v>0</v>
      </c>
      <c r="N37" s="166">
        <v>0</v>
      </c>
      <c r="O37" s="166">
        <f t="shared" si="11"/>
        <v>0</v>
      </c>
      <c r="P37" s="166">
        <v>0</v>
      </c>
      <c r="Q37" s="166">
        <f t="shared" si="12"/>
        <v>0</v>
      </c>
      <c r="R37" s="166"/>
      <c r="S37" s="166"/>
      <c r="T37" s="167">
        <v>0.19</v>
      </c>
      <c r="U37" s="166">
        <f t="shared" si="13"/>
        <v>0.95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102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25</v>
      </c>
      <c r="B38" s="163" t="s">
        <v>210</v>
      </c>
      <c r="C38" s="197" t="s">
        <v>209</v>
      </c>
      <c r="D38" s="165" t="s">
        <v>107</v>
      </c>
      <c r="E38" s="171">
        <v>6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21</v>
      </c>
      <c r="M38" s="174">
        <f t="shared" si="10"/>
        <v>0</v>
      </c>
      <c r="N38" s="166">
        <v>0</v>
      </c>
      <c r="O38" s="166">
        <f t="shared" si="11"/>
        <v>0</v>
      </c>
      <c r="P38" s="166">
        <v>0</v>
      </c>
      <c r="Q38" s="166">
        <f t="shared" si="12"/>
        <v>0</v>
      </c>
      <c r="R38" s="166"/>
      <c r="S38" s="166"/>
      <c r="T38" s="167">
        <v>8.2000000000000003E-2</v>
      </c>
      <c r="U38" s="166">
        <f t="shared" si="13"/>
        <v>0.49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102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26</v>
      </c>
      <c r="B39" s="163" t="s">
        <v>208</v>
      </c>
      <c r="C39" s="197" t="s">
        <v>207</v>
      </c>
      <c r="D39" s="165" t="s">
        <v>107</v>
      </c>
      <c r="E39" s="171">
        <v>6</v>
      </c>
      <c r="F39" s="173"/>
      <c r="G39" s="174">
        <f t="shared" si="7"/>
        <v>0</v>
      </c>
      <c r="H39" s="173"/>
      <c r="I39" s="174">
        <f t="shared" si="8"/>
        <v>0</v>
      </c>
      <c r="J39" s="173"/>
      <c r="K39" s="174">
        <f t="shared" si="9"/>
        <v>0</v>
      </c>
      <c r="L39" s="174">
        <v>21</v>
      </c>
      <c r="M39" s="174">
        <f t="shared" si="10"/>
        <v>0</v>
      </c>
      <c r="N39" s="166">
        <v>0</v>
      </c>
      <c r="O39" s="166">
        <f t="shared" si="11"/>
        <v>0</v>
      </c>
      <c r="P39" s="166">
        <v>0</v>
      </c>
      <c r="Q39" s="166">
        <f t="shared" si="12"/>
        <v>0</v>
      </c>
      <c r="R39" s="166"/>
      <c r="S39" s="166"/>
      <c r="T39" s="167">
        <v>0.16500000000000001</v>
      </c>
      <c r="U39" s="166">
        <f t="shared" si="13"/>
        <v>0.99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102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ht="22.5" outlineLevel="1" x14ac:dyDescent="0.2">
      <c r="A40" s="157">
        <v>27</v>
      </c>
      <c r="B40" s="163" t="s">
        <v>129</v>
      </c>
      <c r="C40" s="197" t="s">
        <v>206</v>
      </c>
      <c r="D40" s="165" t="s">
        <v>107</v>
      </c>
      <c r="E40" s="171">
        <v>6</v>
      </c>
      <c r="F40" s="173"/>
      <c r="G40" s="174">
        <f t="shared" si="7"/>
        <v>0</v>
      </c>
      <c r="H40" s="173"/>
      <c r="I40" s="174">
        <f t="shared" si="8"/>
        <v>0</v>
      </c>
      <c r="J40" s="173"/>
      <c r="K40" s="174">
        <f t="shared" si="9"/>
        <v>0</v>
      </c>
      <c r="L40" s="174">
        <v>21</v>
      </c>
      <c r="M40" s="174">
        <f t="shared" si="10"/>
        <v>0</v>
      </c>
      <c r="N40" s="166">
        <v>2.9999999999999997E-4</v>
      </c>
      <c r="O40" s="166">
        <f t="shared" si="11"/>
        <v>1.8E-3</v>
      </c>
      <c r="P40" s="166">
        <v>0</v>
      </c>
      <c r="Q40" s="166">
        <f t="shared" si="12"/>
        <v>0</v>
      </c>
      <c r="R40" s="166"/>
      <c r="S40" s="166"/>
      <c r="T40" s="167">
        <v>0.16500000000000001</v>
      </c>
      <c r="U40" s="166">
        <f t="shared" si="13"/>
        <v>0.99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131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">
      <c r="A41" s="157">
        <v>28</v>
      </c>
      <c r="B41" s="163" t="s">
        <v>116</v>
      </c>
      <c r="C41" s="197" t="s">
        <v>117</v>
      </c>
      <c r="D41" s="165" t="s">
        <v>107</v>
      </c>
      <c r="E41" s="171">
        <v>2</v>
      </c>
      <c r="F41" s="173"/>
      <c r="G41" s="174">
        <f t="shared" si="7"/>
        <v>0</v>
      </c>
      <c r="H41" s="173"/>
      <c r="I41" s="174">
        <f t="shared" si="8"/>
        <v>0</v>
      </c>
      <c r="J41" s="173"/>
      <c r="K41" s="174">
        <f t="shared" si="9"/>
        <v>0</v>
      </c>
      <c r="L41" s="174">
        <v>21</v>
      </c>
      <c r="M41" s="174">
        <f t="shared" si="10"/>
        <v>0</v>
      </c>
      <c r="N41" s="166">
        <v>0</v>
      </c>
      <c r="O41" s="166">
        <f t="shared" si="11"/>
        <v>0</v>
      </c>
      <c r="P41" s="166">
        <v>0</v>
      </c>
      <c r="Q41" s="166">
        <f t="shared" si="12"/>
        <v>0</v>
      </c>
      <c r="R41" s="166"/>
      <c r="S41" s="166"/>
      <c r="T41" s="167">
        <v>0.08</v>
      </c>
      <c r="U41" s="166">
        <f t="shared" si="13"/>
        <v>0.16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102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29</v>
      </c>
      <c r="B42" s="163" t="s">
        <v>205</v>
      </c>
      <c r="C42" s="197" t="s">
        <v>204</v>
      </c>
      <c r="D42" s="165" t="s">
        <v>107</v>
      </c>
      <c r="E42" s="171">
        <v>2</v>
      </c>
      <c r="F42" s="173"/>
      <c r="G42" s="174">
        <f t="shared" si="7"/>
        <v>0</v>
      </c>
      <c r="H42" s="173"/>
      <c r="I42" s="174">
        <f t="shared" si="8"/>
        <v>0</v>
      </c>
      <c r="J42" s="173"/>
      <c r="K42" s="174">
        <f t="shared" si="9"/>
        <v>0</v>
      </c>
      <c r="L42" s="174">
        <v>21</v>
      </c>
      <c r="M42" s="174">
        <f t="shared" si="10"/>
        <v>0</v>
      </c>
      <c r="N42" s="166">
        <v>1.2999999999999999E-4</v>
      </c>
      <c r="O42" s="166">
        <f t="shared" si="11"/>
        <v>2.5999999999999998E-4</v>
      </c>
      <c r="P42" s="166">
        <v>0</v>
      </c>
      <c r="Q42" s="166">
        <f t="shared" si="12"/>
        <v>0</v>
      </c>
      <c r="R42" s="166"/>
      <c r="S42" s="166"/>
      <c r="T42" s="167">
        <v>6.2E-2</v>
      </c>
      <c r="U42" s="166">
        <f t="shared" si="13"/>
        <v>0.12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102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>
        <v>30</v>
      </c>
      <c r="B43" s="163" t="s">
        <v>118</v>
      </c>
      <c r="C43" s="197" t="s">
        <v>119</v>
      </c>
      <c r="D43" s="165" t="s">
        <v>115</v>
      </c>
      <c r="E43" s="171">
        <v>5.0000000000000001E-3</v>
      </c>
      <c r="F43" s="173"/>
      <c r="G43" s="174">
        <f t="shared" si="7"/>
        <v>0</v>
      </c>
      <c r="H43" s="173"/>
      <c r="I43" s="174">
        <f t="shared" si="8"/>
        <v>0</v>
      </c>
      <c r="J43" s="173"/>
      <c r="K43" s="174">
        <f t="shared" si="9"/>
        <v>0</v>
      </c>
      <c r="L43" s="174">
        <v>21</v>
      </c>
      <c r="M43" s="174">
        <f t="shared" si="10"/>
        <v>0</v>
      </c>
      <c r="N43" s="166">
        <v>0</v>
      </c>
      <c r="O43" s="166">
        <f t="shared" si="11"/>
        <v>0</v>
      </c>
      <c r="P43" s="166">
        <v>0</v>
      </c>
      <c r="Q43" s="166">
        <f t="shared" si="12"/>
        <v>0</v>
      </c>
      <c r="R43" s="166"/>
      <c r="S43" s="166"/>
      <c r="T43" s="167">
        <v>2.351</v>
      </c>
      <c r="U43" s="166">
        <f t="shared" si="13"/>
        <v>0.01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102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x14ac:dyDescent="0.2">
      <c r="A44" s="158" t="s">
        <v>97</v>
      </c>
      <c r="B44" s="164" t="s">
        <v>64</v>
      </c>
      <c r="C44" s="198" t="s">
        <v>65</v>
      </c>
      <c r="D44" s="168"/>
      <c r="E44" s="172"/>
      <c r="F44" s="175"/>
      <c r="G44" s="175">
        <f>SUMIF(AE45:AE56,"&lt;&gt;NOR",G45:G56)</f>
        <v>0</v>
      </c>
      <c r="H44" s="175"/>
      <c r="I44" s="175">
        <f>SUM(I45:I56)</f>
        <v>0</v>
      </c>
      <c r="J44" s="175"/>
      <c r="K44" s="175">
        <f>SUM(K45:K56)</f>
        <v>0</v>
      </c>
      <c r="L44" s="175"/>
      <c r="M44" s="175">
        <f>SUM(M45:M56)</f>
        <v>0</v>
      </c>
      <c r="N44" s="169"/>
      <c r="O44" s="169">
        <f>SUM(O45:O56)</f>
        <v>0.39912000000000003</v>
      </c>
      <c r="P44" s="169"/>
      <c r="Q44" s="169">
        <f>SUM(Q45:Q56)</f>
        <v>0.35039999999999999</v>
      </c>
      <c r="R44" s="169"/>
      <c r="S44" s="169"/>
      <c r="T44" s="170"/>
      <c r="U44" s="169">
        <f>SUM(U45:U56)</f>
        <v>35.22</v>
      </c>
      <c r="AE44" t="s">
        <v>98</v>
      </c>
    </row>
    <row r="45" spans="1:60" outlineLevel="1" x14ac:dyDescent="0.2">
      <c r="A45" s="157">
        <v>31</v>
      </c>
      <c r="B45" s="163" t="s">
        <v>120</v>
      </c>
      <c r="C45" s="197" t="s">
        <v>121</v>
      </c>
      <c r="D45" s="165" t="s">
        <v>122</v>
      </c>
      <c r="E45" s="171">
        <v>8</v>
      </c>
      <c r="F45" s="173"/>
      <c r="G45" s="174">
        <f t="shared" ref="G45:G56" si="14">ROUND(E45*F45,2)</f>
        <v>0</v>
      </c>
      <c r="H45" s="173"/>
      <c r="I45" s="174">
        <f t="shared" ref="I45:I56" si="15">ROUND(E45*H45,2)</f>
        <v>0</v>
      </c>
      <c r="J45" s="173"/>
      <c r="K45" s="174">
        <f t="shared" ref="K45:K56" si="16">ROUND(E45*J45,2)</f>
        <v>0</v>
      </c>
      <c r="L45" s="174">
        <v>21</v>
      </c>
      <c r="M45" s="174">
        <f t="shared" ref="M45:M56" si="17">G45*(1+L45/100)</f>
        <v>0</v>
      </c>
      <c r="N45" s="166">
        <v>0</v>
      </c>
      <c r="O45" s="166">
        <f t="shared" ref="O45:O56" si="18">ROUND(E45*N45,5)</f>
        <v>0</v>
      </c>
      <c r="P45" s="166">
        <v>4.3799999999999999E-2</v>
      </c>
      <c r="Q45" s="166">
        <f t="shared" ref="Q45:Q56" si="19">ROUND(E45*P45,5)</f>
        <v>0.35039999999999999</v>
      </c>
      <c r="R45" s="166"/>
      <c r="S45" s="166"/>
      <c r="T45" s="167">
        <v>8.2000000000000003E-2</v>
      </c>
      <c r="U45" s="166">
        <f t="shared" ref="U45:U56" si="20">ROUND(E45*T45,2)</f>
        <v>0.66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102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">
      <c r="A46" s="157">
        <v>32</v>
      </c>
      <c r="B46" s="163" t="s">
        <v>123</v>
      </c>
      <c r="C46" s="197" t="s">
        <v>124</v>
      </c>
      <c r="D46" s="165" t="s">
        <v>115</v>
      </c>
      <c r="E46" s="171">
        <v>0.35099999999999998</v>
      </c>
      <c r="F46" s="173"/>
      <c r="G46" s="174">
        <f t="shared" si="14"/>
        <v>0</v>
      </c>
      <c r="H46" s="173"/>
      <c r="I46" s="174">
        <f t="shared" si="15"/>
        <v>0</v>
      </c>
      <c r="J46" s="173"/>
      <c r="K46" s="174">
        <f t="shared" si="16"/>
        <v>0</v>
      </c>
      <c r="L46" s="174">
        <v>21</v>
      </c>
      <c r="M46" s="174">
        <f t="shared" si="17"/>
        <v>0</v>
      </c>
      <c r="N46" s="166">
        <v>0</v>
      </c>
      <c r="O46" s="166">
        <f t="shared" si="18"/>
        <v>0</v>
      </c>
      <c r="P46" s="166">
        <v>0</v>
      </c>
      <c r="Q46" s="166">
        <f t="shared" si="19"/>
        <v>0</v>
      </c>
      <c r="R46" s="166"/>
      <c r="S46" s="166"/>
      <c r="T46" s="167">
        <v>3.7349999999999999</v>
      </c>
      <c r="U46" s="166">
        <f t="shared" si="20"/>
        <v>1.31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102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ht="22.5" outlineLevel="1" x14ac:dyDescent="0.2">
      <c r="A47" s="157">
        <v>33</v>
      </c>
      <c r="B47" s="163" t="s">
        <v>125</v>
      </c>
      <c r="C47" s="197" t="s">
        <v>126</v>
      </c>
      <c r="D47" s="165" t="s">
        <v>115</v>
      </c>
      <c r="E47" s="171">
        <v>8.5000000000000006E-2</v>
      </c>
      <c r="F47" s="173"/>
      <c r="G47" s="174">
        <f t="shared" si="14"/>
        <v>0</v>
      </c>
      <c r="H47" s="173"/>
      <c r="I47" s="174">
        <f t="shared" si="15"/>
        <v>0</v>
      </c>
      <c r="J47" s="173"/>
      <c r="K47" s="174">
        <f t="shared" si="16"/>
        <v>0</v>
      </c>
      <c r="L47" s="174">
        <v>21</v>
      </c>
      <c r="M47" s="174">
        <f t="shared" si="17"/>
        <v>0</v>
      </c>
      <c r="N47" s="166">
        <v>0</v>
      </c>
      <c r="O47" s="166">
        <f t="shared" si="18"/>
        <v>0</v>
      </c>
      <c r="P47" s="166">
        <v>0</v>
      </c>
      <c r="Q47" s="166">
        <f t="shared" si="19"/>
        <v>0</v>
      </c>
      <c r="R47" s="166"/>
      <c r="S47" s="166"/>
      <c r="T47" s="167">
        <v>0.49</v>
      </c>
      <c r="U47" s="166">
        <f t="shared" si="20"/>
        <v>0.04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102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ht="22.5" outlineLevel="1" x14ac:dyDescent="0.2">
      <c r="A48" s="157">
        <v>34</v>
      </c>
      <c r="B48" s="163" t="s">
        <v>127</v>
      </c>
      <c r="C48" s="197" t="s">
        <v>128</v>
      </c>
      <c r="D48" s="165" t="s">
        <v>107</v>
      </c>
      <c r="E48" s="171">
        <v>5</v>
      </c>
      <c r="F48" s="173"/>
      <c r="G48" s="174">
        <f t="shared" si="14"/>
        <v>0</v>
      </c>
      <c r="H48" s="173"/>
      <c r="I48" s="174">
        <f t="shared" si="15"/>
        <v>0</v>
      </c>
      <c r="J48" s="173"/>
      <c r="K48" s="174">
        <f t="shared" si="16"/>
        <v>0</v>
      </c>
      <c r="L48" s="174">
        <v>21</v>
      </c>
      <c r="M48" s="174">
        <f t="shared" si="17"/>
        <v>0</v>
      </c>
      <c r="N48" s="166">
        <v>0</v>
      </c>
      <c r="O48" s="166">
        <f t="shared" si="18"/>
        <v>0</v>
      </c>
      <c r="P48" s="166">
        <v>0</v>
      </c>
      <c r="Q48" s="166">
        <f t="shared" si="19"/>
        <v>0</v>
      </c>
      <c r="R48" s="166"/>
      <c r="S48" s="166"/>
      <c r="T48" s="167">
        <v>1.008</v>
      </c>
      <c r="U48" s="166">
        <f t="shared" si="20"/>
        <v>5.04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102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ht="22.5" outlineLevel="1" x14ac:dyDescent="0.2">
      <c r="A49" s="157">
        <v>35</v>
      </c>
      <c r="B49" s="163" t="s">
        <v>129</v>
      </c>
      <c r="C49" s="197" t="s">
        <v>166</v>
      </c>
      <c r="D49" s="165" t="s">
        <v>107</v>
      </c>
      <c r="E49" s="171">
        <v>2</v>
      </c>
      <c r="F49" s="173"/>
      <c r="G49" s="174">
        <f t="shared" si="14"/>
        <v>0</v>
      </c>
      <c r="H49" s="173"/>
      <c r="I49" s="174">
        <f t="shared" si="15"/>
        <v>0</v>
      </c>
      <c r="J49" s="173"/>
      <c r="K49" s="174">
        <f t="shared" si="16"/>
        <v>0</v>
      </c>
      <c r="L49" s="174">
        <v>21</v>
      </c>
      <c r="M49" s="174">
        <f t="shared" si="17"/>
        <v>0</v>
      </c>
      <c r="N49" s="166">
        <v>1.2999999999999999E-2</v>
      </c>
      <c r="O49" s="166">
        <f t="shared" si="18"/>
        <v>2.5999999999999999E-2</v>
      </c>
      <c r="P49" s="166">
        <v>0</v>
      </c>
      <c r="Q49" s="166">
        <f t="shared" si="19"/>
        <v>0</v>
      </c>
      <c r="R49" s="166"/>
      <c r="S49" s="166"/>
      <c r="T49" s="167">
        <v>1.008</v>
      </c>
      <c r="U49" s="166">
        <f t="shared" si="20"/>
        <v>2.02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131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ht="22.5" outlineLevel="1" x14ac:dyDescent="0.2">
      <c r="A50" s="157">
        <v>36</v>
      </c>
      <c r="B50" s="163" t="s">
        <v>129</v>
      </c>
      <c r="C50" s="197" t="s">
        <v>203</v>
      </c>
      <c r="D50" s="165" t="s">
        <v>107</v>
      </c>
      <c r="E50" s="171">
        <v>1</v>
      </c>
      <c r="F50" s="173"/>
      <c r="G50" s="174">
        <f t="shared" si="14"/>
        <v>0</v>
      </c>
      <c r="H50" s="173"/>
      <c r="I50" s="174">
        <f t="shared" si="15"/>
        <v>0</v>
      </c>
      <c r="J50" s="173"/>
      <c r="K50" s="174">
        <f t="shared" si="16"/>
        <v>0</v>
      </c>
      <c r="L50" s="174">
        <v>21</v>
      </c>
      <c r="M50" s="174">
        <f t="shared" si="17"/>
        <v>0</v>
      </c>
      <c r="N50" s="166">
        <v>1.4999999999999999E-2</v>
      </c>
      <c r="O50" s="166">
        <f t="shared" si="18"/>
        <v>1.4999999999999999E-2</v>
      </c>
      <c r="P50" s="166">
        <v>0</v>
      </c>
      <c r="Q50" s="166">
        <f t="shared" si="19"/>
        <v>0</v>
      </c>
      <c r="R50" s="166"/>
      <c r="S50" s="166"/>
      <c r="T50" s="167">
        <v>1.008</v>
      </c>
      <c r="U50" s="166">
        <f t="shared" si="20"/>
        <v>1.01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131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ht="22.5" outlineLevel="1" x14ac:dyDescent="0.2">
      <c r="A51" s="157">
        <v>37</v>
      </c>
      <c r="B51" s="163" t="s">
        <v>129</v>
      </c>
      <c r="C51" s="197" t="s">
        <v>202</v>
      </c>
      <c r="D51" s="165" t="s">
        <v>107</v>
      </c>
      <c r="E51" s="171">
        <v>1</v>
      </c>
      <c r="F51" s="173"/>
      <c r="G51" s="174">
        <f t="shared" si="14"/>
        <v>0</v>
      </c>
      <c r="H51" s="173"/>
      <c r="I51" s="174">
        <f t="shared" si="15"/>
        <v>0</v>
      </c>
      <c r="J51" s="173"/>
      <c r="K51" s="174">
        <f t="shared" si="16"/>
        <v>0</v>
      </c>
      <c r="L51" s="174">
        <v>21</v>
      </c>
      <c r="M51" s="174">
        <f t="shared" si="17"/>
        <v>0</v>
      </c>
      <c r="N51" s="166">
        <v>2.1000000000000001E-2</v>
      </c>
      <c r="O51" s="166">
        <f t="shared" si="18"/>
        <v>2.1000000000000001E-2</v>
      </c>
      <c r="P51" s="166">
        <v>0</v>
      </c>
      <c r="Q51" s="166">
        <f t="shared" si="19"/>
        <v>0</v>
      </c>
      <c r="R51" s="166"/>
      <c r="S51" s="166"/>
      <c r="T51" s="167">
        <v>1.008</v>
      </c>
      <c r="U51" s="166">
        <f t="shared" si="20"/>
        <v>1.01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131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ht="22.5" outlineLevel="1" x14ac:dyDescent="0.2">
      <c r="A52" s="157">
        <v>38</v>
      </c>
      <c r="B52" s="163" t="s">
        <v>129</v>
      </c>
      <c r="C52" s="197" t="s">
        <v>201</v>
      </c>
      <c r="D52" s="165" t="s">
        <v>107</v>
      </c>
      <c r="E52" s="171">
        <v>1</v>
      </c>
      <c r="F52" s="173"/>
      <c r="G52" s="174">
        <f t="shared" si="14"/>
        <v>0</v>
      </c>
      <c r="H52" s="173"/>
      <c r="I52" s="174">
        <f t="shared" si="15"/>
        <v>0</v>
      </c>
      <c r="J52" s="173"/>
      <c r="K52" s="174">
        <f t="shared" si="16"/>
        <v>0</v>
      </c>
      <c r="L52" s="174">
        <v>21</v>
      </c>
      <c r="M52" s="174">
        <f t="shared" si="17"/>
        <v>0</v>
      </c>
      <c r="N52" s="166">
        <v>2.5000000000000001E-2</v>
      </c>
      <c r="O52" s="166">
        <f t="shared" si="18"/>
        <v>2.5000000000000001E-2</v>
      </c>
      <c r="P52" s="166">
        <v>0</v>
      </c>
      <c r="Q52" s="166">
        <f t="shared" si="19"/>
        <v>0</v>
      </c>
      <c r="R52" s="166"/>
      <c r="S52" s="166"/>
      <c r="T52" s="167">
        <v>1.008</v>
      </c>
      <c r="U52" s="166">
        <f t="shared" si="20"/>
        <v>1.01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131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outlineLevel="1" x14ac:dyDescent="0.2">
      <c r="A53" s="157">
        <v>39</v>
      </c>
      <c r="B53" s="163" t="s">
        <v>200</v>
      </c>
      <c r="C53" s="197" t="s">
        <v>199</v>
      </c>
      <c r="D53" s="165" t="s">
        <v>198</v>
      </c>
      <c r="E53" s="171">
        <v>6</v>
      </c>
      <c r="F53" s="173"/>
      <c r="G53" s="174">
        <f t="shared" si="14"/>
        <v>0</v>
      </c>
      <c r="H53" s="173"/>
      <c r="I53" s="174">
        <f t="shared" si="15"/>
        <v>0</v>
      </c>
      <c r="J53" s="173"/>
      <c r="K53" s="174">
        <f t="shared" si="16"/>
        <v>0</v>
      </c>
      <c r="L53" s="174">
        <v>21</v>
      </c>
      <c r="M53" s="174">
        <f t="shared" si="17"/>
        <v>0</v>
      </c>
      <c r="N53" s="166">
        <v>3.7019999999999997E-2</v>
      </c>
      <c r="O53" s="166">
        <f t="shared" si="18"/>
        <v>0.22212000000000001</v>
      </c>
      <c r="P53" s="166">
        <v>0</v>
      </c>
      <c r="Q53" s="166">
        <f t="shared" si="19"/>
        <v>0</v>
      </c>
      <c r="R53" s="166"/>
      <c r="S53" s="166"/>
      <c r="T53" s="167">
        <v>1.5289999999999999</v>
      </c>
      <c r="U53" s="166">
        <f t="shared" si="20"/>
        <v>9.17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102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ht="22.5" outlineLevel="1" x14ac:dyDescent="0.2">
      <c r="A54" s="157">
        <v>40</v>
      </c>
      <c r="B54" s="163" t="s">
        <v>129</v>
      </c>
      <c r="C54" s="197" t="s">
        <v>197</v>
      </c>
      <c r="D54" s="165" t="s">
        <v>107</v>
      </c>
      <c r="E54" s="171">
        <v>6</v>
      </c>
      <c r="F54" s="173"/>
      <c r="G54" s="174">
        <f t="shared" si="14"/>
        <v>0</v>
      </c>
      <c r="H54" s="173"/>
      <c r="I54" s="174">
        <f t="shared" si="15"/>
        <v>0</v>
      </c>
      <c r="J54" s="173"/>
      <c r="K54" s="174">
        <f t="shared" si="16"/>
        <v>0</v>
      </c>
      <c r="L54" s="174">
        <v>21</v>
      </c>
      <c r="M54" s="174">
        <f t="shared" si="17"/>
        <v>0</v>
      </c>
      <c r="N54" s="166">
        <v>1.4999999999999999E-2</v>
      </c>
      <c r="O54" s="166">
        <f t="shared" si="18"/>
        <v>0.09</v>
      </c>
      <c r="P54" s="166">
        <v>0</v>
      </c>
      <c r="Q54" s="166">
        <f t="shared" si="19"/>
        <v>0</v>
      </c>
      <c r="R54" s="166"/>
      <c r="S54" s="166"/>
      <c r="T54" s="167">
        <v>1.008</v>
      </c>
      <c r="U54" s="166">
        <f t="shared" si="20"/>
        <v>6.05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131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22.5" outlineLevel="1" x14ac:dyDescent="0.2">
      <c r="A55" s="157">
        <v>41</v>
      </c>
      <c r="B55" s="163" t="s">
        <v>132</v>
      </c>
      <c r="C55" s="197" t="s">
        <v>133</v>
      </c>
      <c r="D55" s="165" t="s">
        <v>107</v>
      </c>
      <c r="E55" s="171">
        <v>11</v>
      </c>
      <c r="F55" s="173"/>
      <c r="G55" s="174">
        <f t="shared" si="14"/>
        <v>0</v>
      </c>
      <c r="H55" s="173"/>
      <c r="I55" s="174">
        <f t="shared" si="15"/>
        <v>0</v>
      </c>
      <c r="J55" s="173"/>
      <c r="K55" s="174">
        <f t="shared" si="16"/>
        <v>0</v>
      </c>
      <c r="L55" s="174">
        <v>21</v>
      </c>
      <c r="M55" s="174">
        <f t="shared" si="17"/>
        <v>0</v>
      </c>
      <c r="N55" s="166">
        <v>0</v>
      </c>
      <c r="O55" s="166">
        <f t="shared" si="18"/>
        <v>0</v>
      </c>
      <c r="P55" s="166">
        <v>0</v>
      </c>
      <c r="Q55" s="166">
        <f t="shared" si="19"/>
        <v>0</v>
      </c>
      <c r="R55" s="166"/>
      <c r="S55" s="166"/>
      <c r="T55" s="167">
        <v>0.62</v>
      </c>
      <c r="U55" s="166">
        <f t="shared" si="20"/>
        <v>6.82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102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outlineLevel="1" x14ac:dyDescent="0.2">
      <c r="A56" s="157">
        <v>42</v>
      </c>
      <c r="B56" s="163" t="s">
        <v>134</v>
      </c>
      <c r="C56" s="197" t="s">
        <v>135</v>
      </c>
      <c r="D56" s="165" t="s">
        <v>115</v>
      </c>
      <c r="E56" s="171">
        <v>0.39900000000000002</v>
      </c>
      <c r="F56" s="173"/>
      <c r="G56" s="174">
        <f t="shared" si="14"/>
        <v>0</v>
      </c>
      <c r="H56" s="173"/>
      <c r="I56" s="174">
        <f t="shared" si="15"/>
        <v>0</v>
      </c>
      <c r="J56" s="173"/>
      <c r="K56" s="174">
        <f t="shared" si="16"/>
        <v>0</v>
      </c>
      <c r="L56" s="174">
        <v>21</v>
      </c>
      <c r="M56" s="174">
        <f t="shared" si="17"/>
        <v>0</v>
      </c>
      <c r="N56" s="166">
        <v>0</v>
      </c>
      <c r="O56" s="166">
        <f t="shared" si="18"/>
        <v>0</v>
      </c>
      <c r="P56" s="166">
        <v>0</v>
      </c>
      <c r="Q56" s="166">
        <f t="shared" si="19"/>
        <v>0</v>
      </c>
      <c r="R56" s="166"/>
      <c r="S56" s="166"/>
      <c r="T56" s="167">
        <v>2.71</v>
      </c>
      <c r="U56" s="166">
        <f t="shared" si="20"/>
        <v>1.08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102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x14ac:dyDescent="0.2">
      <c r="A57" s="158" t="s">
        <v>97</v>
      </c>
      <c r="B57" s="164" t="s">
        <v>66</v>
      </c>
      <c r="C57" s="198" t="s">
        <v>67</v>
      </c>
      <c r="D57" s="168"/>
      <c r="E57" s="172"/>
      <c r="F57" s="175"/>
      <c r="G57" s="175">
        <f>SUMIF(AE58:AE60,"&lt;&gt;NOR",G58:G60)</f>
        <v>0</v>
      </c>
      <c r="H57" s="175"/>
      <c r="I57" s="175">
        <f>SUM(I58:I60)</f>
        <v>0</v>
      </c>
      <c r="J57" s="175"/>
      <c r="K57" s="175">
        <f>SUM(K58:K60)</f>
        <v>0</v>
      </c>
      <c r="L57" s="175"/>
      <c r="M57" s="175">
        <f>SUM(M58:M60)</f>
        <v>0</v>
      </c>
      <c r="N57" s="169"/>
      <c r="O57" s="169">
        <f>SUM(O58:O60)</f>
        <v>1.6E-2</v>
      </c>
      <c r="P57" s="169"/>
      <c r="Q57" s="169">
        <f>SUM(Q58:Q60)</f>
        <v>0</v>
      </c>
      <c r="R57" s="169"/>
      <c r="S57" s="169"/>
      <c r="T57" s="170"/>
      <c r="U57" s="169">
        <f>SUM(U58:U60)</f>
        <v>4.9099999999999993</v>
      </c>
      <c r="AE57" t="s">
        <v>98</v>
      </c>
    </row>
    <row r="58" spans="1:60" outlineLevel="1" x14ac:dyDescent="0.2">
      <c r="A58" s="157">
        <v>43</v>
      </c>
      <c r="B58" s="163" t="s">
        <v>136</v>
      </c>
      <c r="C58" s="197" t="s">
        <v>137</v>
      </c>
      <c r="D58" s="165" t="s">
        <v>138</v>
      </c>
      <c r="E58" s="171">
        <v>15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21</v>
      </c>
      <c r="M58" s="174">
        <f>G58*(1+L58/100)</f>
        <v>0</v>
      </c>
      <c r="N58" s="166">
        <v>1E-3</v>
      </c>
      <c r="O58" s="166">
        <f>ROUND(E58*N58,5)</f>
        <v>1.4999999999999999E-2</v>
      </c>
      <c r="P58" s="166">
        <v>0</v>
      </c>
      <c r="Q58" s="166">
        <f>ROUND(E58*P58,5)</f>
        <v>0</v>
      </c>
      <c r="R58" s="166"/>
      <c r="S58" s="166"/>
      <c r="T58" s="167">
        <v>0.30399999999999999</v>
      </c>
      <c r="U58" s="166">
        <f>ROUND(E58*T58,2)</f>
        <v>4.5599999999999996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102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ht="22.5" outlineLevel="1" x14ac:dyDescent="0.2">
      <c r="A59" s="157">
        <v>44</v>
      </c>
      <c r="B59" s="163" t="s">
        <v>136</v>
      </c>
      <c r="C59" s="197" t="s">
        <v>196</v>
      </c>
      <c r="D59" s="165" t="s">
        <v>195</v>
      </c>
      <c r="E59" s="171">
        <v>1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21</v>
      </c>
      <c r="M59" s="174">
        <f>G59*(1+L59/100)</f>
        <v>0</v>
      </c>
      <c r="N59" s="166">
        <v>1E-3</v>
      </c>
      <c r="O59" s="166">
        <f>ROUND(E59*N59,5)</f>
        <v>1E-3</v>
      </c>
      <c r="P59" s="166">
        <v>0</v>
      </c>
      <c r="Q59" s="166">
        <f>ROUND(E59*P59,5)</f>
        <v>0</v>
      </c>
      <c r="R59" s="166"/>
      <c r="S59" s="166"/>
      <c r="T59" s="167">
        <v>0.30399999999999999</v>
      </c>
      <c r="U59" s="166">
        <f>ROUND(E59*T59,2)</f>
        <v>0.3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102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>
        <v>45</v>
      </c>
      <c r="B60" s="163" t="s">
        <v>139</v>
      </c>
      <c r="C60" s="197" t="s">
        <v>140</v>
      </c>
      <c r="D60" s="165" t="s">
        <v>115</v>
      </c>
      <c r="E60" s="171">
        <v>1.6E-2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66">
        <v>0</v>
      </c>
      <c r="O60" s="166">
        <f>ROUND(E60*N60,5)</f>
        <v>0</v>
      </c>
      <c r="P60" s="166">
        <v>0</v>
      </c>
      <c r="Q60" s="166">
        <f>ROUND(E60*P60,5)</f>
        <v>0</v>
      </c>
      <c r="R60" s="166"/>
      <c r="S60" s="166"/>
      <c r="T60" s="167">
        <v>3.327</v>
      </c>
      <c r="U60" s="166">
        <f>ROUND(E60*T60,2)</f>
        <v>0.05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102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x14ac:dyDescent="0.2">
      <c r="A61" s="158" t="s">
        <v>97</v>
      </c>
      <c r="B61" s="164" t="s">
        <v>68</v>
      </c>
      <c r="C61" s="198" t="s">
        <v>156</v>
      </c>
      <c r="D61" s="168"/>
      <c r="E61" s="172"/>
      <c r="F61" s="175"/>
      <c r="G61" s="175">
        <f>SUMIF(AE62:AE62,"&lt;&gt;NOR",G62:G62)</f>
        <v>0</v>
      </c>
      <c r="H61" s="175"/>
      <c r="I61" s="175">
        <f>SUM(I62:I62)</f>
        <v>0</v>
      </c>
      <c r="J61" s="175"/>
      <c r="K61" s="175">
        <f>SUM(K62:K62)</f>
        <v>0</v>
      </c>
      <c r="L61" s="175"/>
      <c r="M61" s="175">
        <f>SUM(M62:M62)</f>
        <v>0</v>
      </c>
      <c r="N61" s="169"/>
      <c r="O61" s="169">
        <f>SUM(O62:O62)</f>
        <v>2.4000000000000001E-4</v>
      </c>
      <c r="P61" s="169"/>
      <c r="Q61" s="169">
        <f>SUM(Q62:Q62)</f>
        <v>0</v>
      </c>
      <c r="R61" s="169"/>
      <c r="S61" s="169"/>
      <c r="T61" s="170"/>
      <c r="U61" s="169">
        <f>SUM(U62:U62)</f>
        <v>0.28999999999999998</v>
      </c>
      <c r="AE61" t="s">
        <v>98</v>
      </c>
    </row>
    <row r="62" spans="1:60" outlineLevel="1" x14ac:dyDescent="0.2">
      <c r="A62" s="157">
        <v>46</v>
      </c>
      <c r="B62" s="163" t="s">
        <v>141</v>
      </c>
      <c r="C62" s="197" t="s">
        <v>142</v>
      </c>
      <c r="D62" s="165" t="s">
        <v>122</v>
      </c>
      <c r="E62" s="171">
        <v>1</v>
      </c>
      <c r="F62" s="173"/>
      <c r="G62" s="174">
        <f>ROUND(E62*F62,2)</f>
        <v>0</v>
      </c>
      <c r="H62" s="173"/>
      <c r="I62" s="174">
        <f>ROUND(E62*H62,2)</f>
        <v>0</v>
      </c>
      <c r="J62" s="173"/>
      <c r="K62" s="174">
        <f>ROUND(E62*J62,2)</f>
        <v>0</v>
      </c>
      <c r="L62" s="174">
        <v>21</v>
      </c>
      <c r="M62" s="174">
        <f>G62*(1+L62/100)</f>
        <v>0</v>
      </c>
      <c r="N62" s="166">
        <v>2.4000000000000001E-4</v>
      </c>
      <c r="O62" s="166">
        <f>ROUND(E62*N62,5)</f>
        <v>2.4000000000000001E-4</v>
      </c>
      <c r="P62" s="166">
        <v>0</v>
      </c>
      <c r="Q62" s="166">
        <f>ROUND(E62*P62,5)</f>
        <v>0</v>
      </c>
      <c r="R62" s="166"/>
      <c r="S62" s="166"/>
      <c r="T62" s="167">
        <v>0.28999999999999998</v>
      </c>
      <c r="U62" s="166">
        <f>ROUND(E62*T62,2)</f>
        <v>0.28999999999999998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102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x14ac:dyDescent="0.2">
      <c r="A63" s="158" t="s">
        <v>97</v>
      </c>
      <c r="B63" s="164" t="s">
        <v>70</v>
      </c>
      <c r="C63" s="198" t="s">
        <v>26</v>
      </c>
      <c r="D63" s="168"/>
      <c r="E63" s="172"/>
      <c r="F63" s="175"/>
      <c r="G63" s="175">
        <f>SUMIF(AE64:AE65,"&lt;&gt;NOR",G64:G65)</f>
        <v>0</v>
      </c>
      <c r="H63" s="175"/>
      <c r="I63" s="175">
        <f>SUM(I64:I65)</f>
        <v>0</v>
      </c>
      <c r="J63" s="175"/>
      <c r="K63" s="175">
        <f>SUM(K64:K65)</f>
        <v>0</v>
      </c>
      <c r="L63" s="175"/>
      <c r="M63" s="175">
        <f>SUM(M64:M65)</f>
        <v>0</v>
      </c>
      <c r="N63" s="169"/>
      <c r="O63" s="169">
        <f>SUM(O64:O65)</f>
        <v>0</v>
      </c>
      <c r="P63" s="169"/>
      <c r="Q63" s="169">
        <f>SUM(Q64:Q65)</f>
        <v>0</v>
      </c>
      <c r="R63" s="169"/>
      <c r="S63" s="169"/>
      <c r="T63" s="170"/>
      <c r="U63" s="169">
        <f>SUM(U64:U65)</f>
        <v>0</v>
      </c>
      <c r="AE63" t="s">
        <v>98</v>
      </c>
    </row>
    <row r="64" spans="1:60" outlineLevel="1" x14ac:dyDescent="0.2">
      <c r="A64" s="157">
        <v>47</v>
      </c>
      <c r="B64" s="163" t="s">
        <v>147</v>
      </c>
      <c r="C64" s="197" t="s">
        <v>148</v>
      </c>
      <c r="D64" s="165" t="s">
        <v>149</v>
      </c>
      <c r="E64" s="171">
        <v>2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21</v>
      </c>
      <c r="M64" s="174">
        <f>G64*(1+L64/100)</f>
        <v>0</v>
      </c>
      <c r="N64" s="166">
        <v>0</v>
      </c>
      <c r="O64" s="166">
        <f>ROUND(E64*N64,5)</f>
        <v>0</v>
      </c>
      <c r="P64" s="166">
        <v>0</v>
      </c>
      <c r="Q64" s="166">
        <f>ROUND(E64*P64,5)</f>
        <v>0</v>
      </c>
      <c r="R64" s="166"/>
      <c r="S64" s="166"/>
      <c r="T64" s="167">
        <v>0</v>
      </c>
      <c r="U64" s="166">
        <f>ROUND(E64*T64,2)</f>
        <v>0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102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 x14ac:dyDescent="0.2">
      <c r="A65" s="184">
        <v>48</v>
      </c>
      <c r="B65" s="185" t="s">
        <v>150</v>
      </c>
      <c r="C65" s="199" t="s">
        <v>151</v>
      </c>
      <c r="D65" s="186" t="s">
        <v>149</v>
      </c>
      <c r="E65" s="187">
        <v>0.5</v>
      </c>
      <c r="F65" s="188"/>
      <c r="G65" s="189">
        <f>ROUND(E65*F65,2)</f>
        <v>0</v>
      </c>
      <c r="H65" s="188"/>
      <c r="I65" s="189">
        <f>ROUND(E65*H65,2)</f>
        <v>0</v>
      </c>
      <c r="J65" s="188"/>
      <c r="K65" s="189">
        <f>ROUND(E65*J65,2)</f>
        <v>0</v>
      </c>
      <c r="L65" s="189">
        <v>21</v>
      </c>
      <c r="M65" s="189">
        <f>G65*(1+L65/100)</f>
        <v>0</v>
      </c>
      <c r="N65" s="190">
        <v>0</v>
      </c>
      <c r="O65" s="190">
        <f>ROUND(E65*N65,5)</f>
        <v>0</v>
      </c>
      <c r="P65" s="190">
        <v>0</v>
      </c>
      <c r="Q65" s="190">
        <f>ROUND(E65*P65,5)</f>
        <v>0</v>
      </c>
      <c r="R65" s="190"/>
      <c r="S65" s="190"/>
      <c r="T65" s="191">
        <v>0</v>
      </c>
      <c r="U65" s="190">
        <f>ROUND(E65*T65,2)</f>
        <v>0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102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x14ac:dyDescent="0.2">
      <c r="A66" s="195"/>
      <c r="B66" s="7" t="s">
        <v>152</v>
      </c>
      <c r="C66" s="200" t="s">
        <v>152</v>
      </c>
      <c r="D66" s="195"/>
      <c r="E66" s="195"/>
      <c r="F66" s="195"/>
      <c r="G66" s="195"/>
      <c r="H66" s="195"/>
      <c r="I66" s="195"/>
      <c r="J66" s="195"/>
      <c r="K66" s="195"/>
      <c r="L66" s="195"/>
      <c r="M66" s="195"/>
      <c r="N66" s="195"/>
      <c r="O66" s="195"/>
      <c r="P66" s="195"/>
      <c r="Q66" s="195"/>
      <c r="R66" s="195"/>
      <c r="S66" s="195"/>
      <c r="T66" s="195"/>
      <c r="U66" s="195"/>
      <c r="AC66">
        <v>15</v>
      </c>
      <c r="AD66">
        <v>21</v>
      </c>
    </row>
    <row r="67" spans="1:60" x14ac:dyDescent="0.2">
      <c r="A67" s="231"/>
      <c r="B67" s="230">
        <v>26</v>
      </c>
      <c r="C67" s="229" t="s">
        <v>152</v>
      </c>
      <c r="D67" s="228"/>
      <c r="E67" s="228"/>
      <c r="F67" s="228"/>
      <c r="G67" s="227">
        <f>G8+G10+G14+G20+G24+G35+G44+G57+G61+G63</f>
        <v>0</v>
      </c>
      <c r="H67" s="195"/>
      <c r="I67" s="195"/>
      <c r="J67" s="195"/>
      <c r="K67" s="195"/>
      <c r="L67" s="195"/>
      <c r="M67" s="195"/>
      <c r="N67" s="195"/>
      <c r="O67" s="195"/>
      <c r="P67" s="195"/>
      <c r="Q67" s="195"/>
      <c r="R67" s="195"/>
      <c r="S67" s="195"/>
      <c r="T67" s="195"/>
      <c r="U67" s="195"/>
      <c r="AC67">
        <f>SUMIF(L7:L65,AC66,G7:G65)</f>
        <v>0</v>
      </c>
      <c r="AD67">
        <f>SUMIF(L7:L65,AD66,G7:G65)</f>
        <v>0</v>
      </c>
      <c r="AE67" t="s">
        <v>153</v>
      </c>
    </row>
    <row r="68" spans="1:60" x14ac:dyDescent="0.2">
      <c r="A68" s="195"/>
      <c r="B68" s="7" t="s">
        <v>152</v>
      </c>
      <c r="C68" s="200" t="s">
        <v>152</v>
      </c>
      <c r="D68" s="195"/>
      <c r="E68" s="195"/>
      <c r="F68" s="195"/>
      <c r="G68" s="195"/>
      <c r="H68" s="195"/>
      <c r="I68" s="195"/>
      <c r="J68" s="195"/>
      <c r="K68" s="195"/>
      <c r="L68" s="195"/>
      <c r="M68" s="195"/>
      <c r="N68" s="195"/>
      <c r="O68" s="195"/>
      <c r="P68" s="195"/>
      <c r="Q68" s="195"/>
      <c r="R68" s="195"/>
      <c r="S68" s="195"/>
      <c r="T68" s="195"/>
      <c r="U68" s="195"/>
    </row>
    <row r="69" spans="1:60" x14ac:dyDescent="0.2">
      <c r="A69" s="195"/>
      <c r="B69" s="7" t="s">
        <v>152</v>
      </c>
      <c r="C69" s="200" t="s">
        <v>152</v>
      </c>
      <c r="D69" s="195"/>
      <c r="E69" s="195"/>
      <c r="F69" s="195"/>
      <c r="G69" s="195"/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5"/>
      <c r="S69" s="195"/>
      <c r="T69" s="195"/>
      <c r="U69" s="195"/>
    </row>
    <row r="70" spans="1:60" x14ac:dyDescent="0.2">
      <c r="A70" s="310">
        <v>33</v>
      </c>
      <c r="B70" s="310"/>
      <c r="C70" s="311"/>
      <c r="D70" s="195"/>
      <c r="E70" s="195"/>
      <c r="F70" s="195"/>
      <c r="G70" s="195"/>
      <c r="H70" s="195"/>
      <c r="I70" s="195"/>
      <c r="J70" s="195"/>
      <c r="K70" s="195"/>
      <c r="L70" s="195"/>
      <c r="M70" s="195"/>
      <c r="N70" s="195"/>
      <c r="O70" s="195"/>
      <c r="P70" s="195"/>
      <c r="Q70" s="195"/>
      <c r="R70" s="195"/>
      <c r="S70" s="195"/>
      <c r="T70" s="195"/>
      <c r="U70" s="195"/>
    </row>
    <row r="71" spans="1:60" x14ac:dyDescent="0.2">
      <c r="A71" s="291"/>
      <c r="B71" s="292"/>
      <c r="C71" s="293"/>
      <c r="D71" s="292"/>
      <c r="E71" s="292"/>
      <c r="F71" s="292"/>
      <c r="G71" s="294"/>
      <c r="H71" s="195"/>
      <c r="I71" s="195"/>
      <c r="J71" s="195"/>
      <c r="K71" s="195"/>
      <c r="L71" s="195"/>
      <c r="M71" s="195"/>
      <c r="N71" s="195"/>
      <c r="O71" s="195"/>
      <c r="P71" s="195"/>
      <c r="Q71" s="195"/>
      <c r="R71" s="195"/>
      <c r="S71" s="195"/>
      <c r="T71" s="195"/>
      <c r="U71" s="195"/>
      <c r="AE71" t="s">
        <v>154</v>
      </c>
    </row>
    <row r="72" spans="1:60" x14ac:dyDescent="0.2">
      <c r="A72" s="295"/>
      <c r="B72" s="296"/>
      <c r="C72" s="297"/>
      <c r="D72" s="296"/>
      <c r="E72" s="296"/>
      <c r="F72" s="296"/>
      <c r="G72" s="298"/>
      <c r="H72" s="195"/>
      <c r="I72" s="195"/>
      <c r="J72" s="195"/>
      <c r="K72" s="195"/>
      <c r="L72" s="195"/>
      <c r="M72" s="195"/>
      <c r="N72" s="195"/>
      <c r="O72" s="195"/>
      <c r="P72" s="195"/>
      <c r="Q72" s="195"/>
      <c r="R72" s="195"/>
      <c r="S72" s="195"/>
      <c r="T72" s="195"/>
      <c r="U72" s="195"/>
    </row>
    <row r="73" spans="1:60" x14ac:dyDescent="0.2">
      <c r="A73" s="295"/>
      <c r="B73" s="296"/>
      <c r="C73" s="297"/>
      <c r="D73" s="296"/>
      <c r="E73" s="296"/>
      <c r="F73" s="296"/>
      <c r="G73" s="298"/>
      <c r="H73" s="195"/>
      <c r="I73" s="195"/>
      <c r="J73" s="195"/>
      <c r="K73" s="195"/>
      <c r="L73" s="195"/>
      <c r="M73" s="195"/>
      <c r="N73" s="195"/>
      <c r="O73" s="195"/>
      <c r="P73" s="195"/>
      <c r="Q73" s="195"/>
      <c r="R73" s="195"/>
      <c r="S73" s="195"/>
      <c r="T73" s="195"/>
      <c r="U73" s="195"/>
    </row>
    <row r="74" spans="1:60" x14ac:dyDescent="0.2">
      <c r="A74" s="295"/>
      <c r="B74" s="296"/>
      <c r="C74" s="297"/>
      <c r="D74" s="296"/>
      <c r="E74" s="296"/>
      <c r="F74" s="296"/>
      <c r="G74" s="298"/>
      <c r="H74" s="195"/>
      <c r="I74" s="195"/>
      <c r="J74" s="195"/>
      <c r="K74" s="195"/>
      <c r="L74" s="195"/>
      <c r="M74" s="195"/>
      <c r="N74" s="195"/>
      <c r="O74" s="195"/>
      <c r="P74" s="195"/>
      <c r="Q74" s="195"/>
      <c r="R74" s="195"/>
      <c r="S74" s="195"/>
      <c r="T74" s="195"/>
      <c r="U74" s="195"/>
    </row>
    <row r="75" spans="1:60" x14ac:dyDescent="0.2">
      <c r="A75" s="299"/>
      <c r="B75" s="300"/>
      <c r="C75" s="301"/>
      <c r="D75" s="300"/>
      <c r="E75" s="300"/>
      <c r="F75" s="300"/>
      <c r="G75" s="302"/>
      <c r="H75" s="195"/>
      <c r="I75" s="195"/>
      <c r="J75" s="195"/>
      <c r="K75" s="195"/>
      <c r="L75" s="195"/>
      <c r="M75" s="195"/>
      <c r="N75" s="195"/>
      <c r="O75" s="195"/>
      <c r="P75" s="195"/>
      <c r="Q75" s="195"/>
      <c r="R75" s="195"/>
      <c r="S75" s="195"/>
      <c r="T75" s="195"/>
      <c r="U75" s="195"/>
    </row>
    <row r="76" spans="1:60" x14ac:dyDescent="0.2">
      <c r="A76" s="195"/>
      <c r="B76" s="7" t="s">
        <v>152</v>
      </c>
      <c r="C76" s="200" t="s">
        <v>152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</row>
    <row r="77" spans="1:60" x14ac:dyDescent="0.2">
      <c r="C77" s="202"/>
      <c r="AE77" t="s">
        <v>155</v>
      </c>
    </row>
  </sheetData>
  <mergeCells count="6">
    <mergeCell ref="A71:G75"/>
    <mergeCell ref="A1:G1"/>
    <mergeCell ref="C2:G2"/>
    <mergeCell ref="C3:G3"/>
    <mergeCell ref="C4:G4"/>
    <mergeCell ref="A70:C70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229</vt:i4>
      </vt:variant>
    </vt:vector>
  </HeadingPairs>
  <TitlesOfParts>
    <vt:vector size="237" baseType="lpstr">
      <vt:lpstr>1 ETAPA UT</vt:lpstr>
      <vt:lpstr>Sekce A2</vt:lpstr>
      <vt:lpstr>VzorPolozky</vt:lpstr>
      <vt:lpstr> Pol A2</vt:lpstr>
      <vt:lpstr>Sekce B4</vt:lpstr>
      <vt:lpstr> Pol B4</vt:lpstr>
      <vt:lpstr>Sekce C8</vt:lpstr>
      <vt:lpstr> Pol C8</vt:lpstr>
      <vt:lpstr>'1 ETAPA UT'!CelkemDPHVypocet</vt:lpstr>
      <vt:lpstr>'Sekce A2'!CelkemDPHVypocet</vt:lpstr>
      <vt:lpstr>'Sekce B4'!CelkemDPHVypocet</vt:lpstr>
      <vt:lpstr>'Sekce C8'!CelkemDPHVypocet</vt:lpstr>
      <vt:lpstr>' Pol B4'!CenaCelkem</vt:lpstr>
      <vt:lpstr>' Pol C8'!CenaCelkem</vt:lpstr>
      <vt:lpstr>'1 ETAPA UT'!CenaCelkem</vt:lpstr>
      <vt:lpstr>'Sekce B4'!CenaCelkem</vt:lpstr>
      <vt:lpstr>'Sekce C8'!CenaCelkem</vt:lpstr>
      <vt:lpstr>CenaCelkem</vt:lpstr>
      <vt:lpstr>' Pol B4'!CenaCelkemBezDPH</vt:lpstr>
      <vt:lpstr>' Pol C8'!CenaCelkemBezDPH</vt:lpstr>
      <vt:lpstr>'1 ETAPA UT'!CenaCelkemBezDPH</vt:lpstr>
      <vt:lpstr>'Sekce B4'!CenaCelkemBezDPH</vt:lpstr>
      <vt:lpstr>'Sekce C8'!CenaCelkemBezDPH</vt:lpstr>
      <vt:lpstr>CenaCelkemBezDPH</vt:lpstr>
      <vt:lpstr>'1 ETAPA UT'!CenaCelkemVypocet</vt:lpstr>
      <vt:lpstr>'Sekce A2'!CenaCelkemVypocet</vt:lpstr>
      <vt:lpstr>'Sekce B4'!CenaCelkemVypocet</vt:lpstr>
      <vt:lpstr>'Sekce C8'!CenaCelkemVypocet</vt:lpstr>
      <vt:lpstr>' Pol B4'!cisloobjektu</vt:lpstr>
      <vt:lpstr>' Pol C8'!cisloobjektu</vt:lpstr>
      <vt:lpstr>'1 ETAPA UT'!cisloobjektu</vt:lpstr>
      <vt:lpstr>'Sekce B4'!cisloobjektu</vt:lpstr>
      <vt:lpstr>'Sekce C8'!cisloobjektu</vt:lpstr>
      <vt:lpstr>cisloobjektu</vt:lpstr>
      <vt:lpstr>'1 ETAPA UT'!CisloStavby</vt:lpstr>
      <vt:lpstr>'Sekce A2'!CisloStavby</vt:lpstr>
      <vt:lpstr>'Sekce B4'!CisloStavby</vt:lpstr>
      <vt:lpstr>'Sekce C8'!CisloStavby</vt:lpstr>
      <vt:lpstr>' Pol B4'!CisloStavebnihoRozpoctu</vt:lpstr>
      <vt:lpstr>' Pol C8'!CisloStavebnihoRozpoctu</vt:lpstr>
      <vt:lpstr>'1 ETAPA UT'!CisloStavebnihoRozpoctu</vt:lpstr>
      <vt:lpstr>'Sekce B4'!CisloStavebnihoRozpoctu</vt:lpstr>
      <vt:lpstr>'Sekce C8'!CisloStavebnihoRozpoctu</vt:lpstr>
      <vt:lpstr>CisloStavebnihoRozpoctu</vt:lpstr>
      <vt:lpstr>' Pol B4'!dadresa</vt:lpstr>
      <vt:lpstr>' Pol C8'!dadresa</vt:lpstr>
      <vt:lpstr>'1 ETAPA UT'!dadresa</vt:lpstr>
      <vt:lpstr>'Sekce B4'!dadresa</vt:lpstr>
      <vt:lpstr>'Sekce C8'!dadresa</vt:lpstr>
      <vt:lpstr>dadresa</vt:lpstr>
      <vt:lpstr>'1 ETAPA UT'!DIČ</vt:lpstr>
      <vt:lpstr>'Sekce A2'!DIČ</vt:lpstr>
      <vt:lpstr>'Sekce B4'!DIČ</vt:lpstr>
      <vt:lpstr>'Sekce C8'!DIČ</vt:lpstr>
      <vt:lpstr>' Pol B4'!dmisto</vt:lpstr>
      <vt:lpstr>' Pol C8'!dmisto</vt:lpstr>
      <vt:lpstr>'1 ETAPA UT'!dmisto</vt:lpstr>
      <vt:lpstr>'Sekce B4'!dmisto</vt:lpstr>
      <vt:lpstr>'Sekce C8'!dmisto</vt:lpstr>
      <vt:lpstr>dmisto</vt:lpstr>
      <vt:lpstr>' Pol B4'!DPHSni</vt:lpstr>
      <vt:lpstr>' Pol C8'!DPHSni</vt:lpstr>
      <vt:lpstr>'1 ETAPA UT'!DPHSni</vt:lpstr>
      <vt:lpstr>'Sekce B4'!DPHSni</vt:lpstr>
      <vt:lpstr>'Sekce C8'!DPHSni</vt:lpstr>
      <vt:lpstr>DPHSni</vt:lpstr>
      <vt:lpstr>' Pol B4'!DPHZakl</vt:lpstr>
      <vt:lpstr>' Pol C8'!DPHZakl</vt:lpstr>
      <vt:lpstr>'1 ETAPA UT'!DPHZakl</vt:lpstr>
      <vt:lpstr>'Sekce B4'!DPHZakl</vt:lpstr>
      <vt:lpstr>'Sekce C8'!DPHZakl</vt:lpstr>
      <vt:lpstr>DPHZakl</vt:lpstr>
      <vt:lpstr>'1 ETAPA UT'!dpsc</vt:lpstr>
      <vt:lpstr>'Sekce A2'!dpsc</vt:lpstr>
      <vt:lpstr>'Sekce B4'!dpsc</vt:lpstr>
      <vt:lpstr>'Sekce C8'!dpsc</vt:lpstr>
      <vt:lpstr>'1 ETAPA UT'!IČO</vt:lpstr>
      <vt:lpstr>'Sekce A2'!IČO</vt:lpstr>
      <vt:lpstr>'Sekce B4'!IČO</vt:lpstr>
      <vt:lpstr>'Sekce C8'!IČO</vt:lpstr>
      <vt:lpstr>' Pol B4'!Mena</vt:lpstr>
      <vt:lpstr>' Pol C8'!Mena</vt:lpstr>
      <vt:lpstr>'1 ETAPA UT'!Mena</vt:lpstr>
      <vt:lpstr>'Sekce B4'!Mena</vt:lpstr>
      <vt:lpstr>'Sekce C8'!Mena</vt:lpstr>
      <vt:lpstr>Mena</vt:lpstr>
      <vt:lpstr>' Pol B4'!MistoStavby</vt:lpstr>
      <vt:lpstr>' Pol C8'!MistoStavby</vt:lpstr>
      <vt:lpstr>'1 ETAPA UT'!MistoStavby</vt:lpstr>
      <vt:lpstr>'Sekce B4'!MistoStavby</vt:lpstr>
      <vt:lpstr>'Sekce C8'!MistoStavby</vt:lpstr>
      <vt:lpstr>MistoStavby</vt:lpstr>
      <vt:lpstr>' Pol B4'!nazevobjektu</vt:lpstr>
      <vt:lpstr>' Pol C8'!nazevobjektu</vt:lpstr>
      <vt:lpstr>'1 ETAPA UT'!nazevobjektu</vt:lpstr>
      <vt:lpstr>'Sekce B4'!nazevobjektu</vt:lpstr>
      <vt:lpstr>'Sekce C8'!nazevobjektu</vt:lpstr>
      <vt:lpstr>nazevobjektu</vt:lpstr>
      <vt:lpstr>'1 ETAPA UT'!NazevStavby</vt:lpstr>
      <vt:lpstr>'Sekce A2'!NazevStavby</vt:lpstr>
      <vt:lpstr>'Sekce B4'!NazevStavby</vt:lpstr>
      <vt:lpstr>'Sekce C8'!NazevStavby</vt:lpstr>
      <vt:lpstr>' Pol B4'!NazevStavebnihoRozpoctu</vt:lpstr>
      <vt:lpstr>' Pol C8'!NazevStavebnihoRozpoctu</vt:lpstr>
      <vt:lpstr>'1 ETAPA UT'!NazevStavebnihoRozpoctu</vt:lpstr>
      <vt:lpstr>'Sekce B4'!NazevStavebnihoRozpoctu</vt:lpstr>
      <vt:lpstr>'Sekce C8'!NazevStavebnihoRozpoctu</vt:lpstr>
      <vt:lpstr>NazevStavebnihoRozpoctu</vt:lpstr>
      <vt:lpstr>' Pol B4'!oadresa</vt:lpstr>
      <vt:lpstr>' Pol C8'!oadresa</vt:lpstr>
      <vt:lpstr>'1 ETAPA UT'!oadresa</vt:lpstr>
      <vt:lpstr>'Sekce B4'!oadresa</vt:lpstr>
      <vt:lpstr>'Sekce C8'!oadresa</vt:lpstr>
      <vt:lpstr>oadresa</vt:lpstr>
      <vt:lpstr>'1 ETAPA UT'!Objednatel</vt:lpstr>
      <vt:lpstr>'Sekce A2'!Objednatel</vt:lpstr>
      <vt:lpstr>'Sekce B4'!Objednatel</vt:lpstr>
      <vt:lpstr>'Sekce C8'!Objednatel</vt:lpstr>
      <vt:lpstr>'1 ETAPA UT'!Objekt</vt:lpstr>
      <vt:lpstr>'Sekce A2'!Objekt</vt:lpstr>
      <vt:lpstr>'Sekce B4'!Objekt</vt:lpstr>
      <vt:lpstr>'Sekce C8'!Objekt</vt:lpstr>
      <vt:lpstr>' Pol A2'!Oblast_tisku</vt:lpstr>
      <vt:lpstr>' Pol B4'!Oblast_tisku</vt:lpstr>
      <vt:lpstr>' Pol C8'!Oblast_tisku</vt:lpstr>
      <vt:lpstr>'1 ETAPA UT'!Oblast_tisku</vt:lpstr>
      <vt:lpstr>'Sekce A2'!Oblast_tisku</vt:lpstr>
      <vt:lpstr>'Sekce B4'!Oblast_tisku</vt:lpstr>
      <vt:lpstr>'Sekce C8'!Oblast_tisku</vt:lpstr>
      <vt:lpstr>'1 ETAPA UT'!odic</vt:lpstr>
      <vt:lpstr>'Sekce A2'!odic</vt:lpstr>
      <vt:lpstr>'Sekce B4'!odic</vt:lpstr>
      <vt:lpstr>'Sekce C8'!odic</vt:lpstr>
      <vt:lpstr>'1 ETAPA UT'!oico</vt:lpstr>
      <vt:lpstr>'Sekce A2'!oico</vt:lpstr>
      <vt:lpstr>'Sekce B4'!oico</vt:lpstr>
      <vt:lpstr>'Sekce C8'!oico</vt:lpstr>
      <vt:lpstr>'1 ETAPA UT'!omisto</vt:lpstr>
      <vt:lpstr>'Sekce A2'!omisto</vt:lpstr>
      <vt:lpstr>'Sekce B4'!omisto</vt:lpstr>
      <vt:lpstr>'Sekce C8'!omisto</vt:lpstr>
      <vt:lpstr>'1 ETAPA UT'!onazev</vt:lpstr>
      <vt:lpstr>'Sekce A2'!onazev</vt:lpstr>
      <vt:lpstr>'Sekce B4'!onazev</vt:lpstr>
      <vt:lpstr>'Sekce C8'!onazev</vt:lpstr>
      <vt:lpstr>'1 ETAPA UT'!opsc</vt:lpstr>
      <vt:lpstr>'Sekce A2'!opsc</vt:lpstr>
      <vt:lpstr>'Sekce B4'!opsc</vt:lpstr>
      <vt:lpstr>'Sekce C8'!opsc</vt:lpstr>
      <vt:lpstr>' Pol B4'!padresa</vt:lpstr>
      <vt:lpstr>' Pol C8'!padresa</vt:lpstr>
      <vt:lpstr>'1 ETAPA UT'!padresa</vt:lpstr>
      <vt:lpstr>'Sekce B4'!padresa</vt:lpstr>
      <vt:lpstr>'Sekce C8'!padresa</vt:lpstr>
      <vt:lpstr>padresa</vt:lpstr>
      <vt:lpstr>' Pol B4'!pdic</vt:lpstr>
      <vt:lpstr>' Pol C8'!pdic</vt:lpstr>
      <vt:lpstr>'1 ETAPA UT'!pdic</vt:lpstr>
      <vt:lpstr>'Sekce B4'!pdic</vt:lpstr>
      <vt:lpstr>'Sekce C8'!pdic</vt:lpstr>
      <vt:lpstr>pdic</vt:lpstr>
      <vt:lpstr>' Pol B4'!pico</vt:lpstr>
      <vt:lpstr>' Pol C8'!pico</vt:lpstr>
      <vt:lpstr>'1 ETAPA UT'!pico</vt:lpstr>
      <vt:lpstr>'Sekce B4'!pico</vt:lpstr>
      <vt:lpstr>'Sekce C8'!pico</vt:lpstr>
      <vt:lpstr>pico</vt:lpstr>
      <vt:lpstr>' Pol B4'!pmisto</vt:lpstr>
      <vt:lpstr>' Pol C8'!pmisto</vt:lpstr>
      <vt:lpstr>'1 ETAPA UT'!pmisto</vt:lpstr>
      <vt:lpstr>'Sekce B4'!pmisto</vt:lpstr>
      <vt:lpstr>'Sekce C8'!pmisto</vt:lpstr>
      <vt:lpstr>pmisto</vt:lpstr>
      <vt:lpstr>' Pol B4'!PoptavkaID</vt:lpstr>
      <vt:lpstr>' Pol C8'!PoptavkaID</vt:lpstr>
      <vt:lpstr>'1 ETAPA UT'!PoptavkaID</vt:lpstr>
      <vt:lpstr>'Sekce B4'!PoptavkaID</vt:lpstr>
      <vt:lpstr>'Sekce C8'!PoptavkaID</vt:lpstr>
      <vt:lpstr>PoptavkaID</vt:lpstr>
      <vt:lpstr>' Pol B4'!pPSC</vt:lpstr>
      <vt:lpstr>' Pol C8'!pPSC</vt:lpstr>
      <vt:lpstr>'1 ETAPA UT'!pPSC</vt:lpstr>
      <vt:lpstr>'Sekce B4'!pPSC</vt:lpstr>
      <vt:lpstr>'Sekce C8'!pPSC</vt:lpstr>
      <vt:lpstr>pPSC</vt:lpstr>
      <vt:lpstr>' Pol B4'!Projektant</vt:lpstr>
      <vt:lpstr>' Pol C8'!Projektant</vt:lpstr>
      <vt:lpstr>'1 ETAPA UT'!Projektant</vt:lpstr>
      <vt:lpstr>'Sekce B4'!Projektant</vt:lpstr>
      <vt:lpstr>'Sekce C8'!Projektant</vt:lpstr>
      <vt:lpstr>Projektant</vt:lpstr>
      <vt:lpstr>'1 ETAPA UT'!SazbaDPH1</vt:lpstr>
      <vt:lpstr>'Sekce A2'!SazbaDPH1</vt:lpstr>
      <vt:lpstr>'Sekce B4'!SazbaDPH1</vt:lpstr>
      <vt:lpstr>'Sekce C8'!SazbaDPH1</vt:lpstr>
      <vt:lpstr>'1 ETAPA UT'!SazbaDPH2</vt:lpstr>
      <vt:lpstr>'Sekce A2'!SazbaDPH2</vt:lpstr>
      <vt:lpstr>'Sekce B4'!SazbaDPH2</vt:lpstr>
      <vt:lpstr>'Sekce C8'!SazbaDPH2</vt:lpstr>
      <vt:lpstr>' Pol B4'!Vypracoval</vt:lpstr>
      <vt:lpstr>' Pol C8'!Vypracoval</vt:lpstr>
      <vt:lpstr>'1 ETAPA UT'!Vypracoval</vt:lpstr>
      <vt:lpstr>'Sekce B4'!Vypracoval</vt:lpstr>
      <vt:lpstr>'Sekce C8'!Vypracoval</vt:lpstr>
      <vt:lpstr>Vypracoval</vt:lpstr>
      <vt:lpstr>' Pol B4'!ZakladDPHSni</vt:lpstr>
      <vt:lpstr>' Pol C8'!ZakladDPHSni</vt:lpstr>
      <vt:lpstr>'1 ETAPA UT'!ZakladDPHSni</vt:lpstr>
      <vt:lpstr>'Sekce B4'!ZakladDPHSni</vt:lpstr>
      <vt:lpstr>'Sekce C8'!ZakladDPHSni</vt:lpstr>
      <vt:lpstr>ZakladDPHSni</vt:lpstr>
      <vt:lpstr>'1 ETAPA UT'!ZakladDPHSniVypocet</vt:lpstr>
      <vt:lpstr>'Sekce A2'!ZakladDPHSniVypocet</vt:lpstr>
      <vt:lpstr>'Sekce B4'!ZakladDPHSniVypocet</vt:lpstr>
      <vt:lpstr>'Sekce C8'!ZakladDPHSniVypocet</vt:lpstr>
      <vt:lpstr>' Pol B4'!ZakladDPHZakl</vt:lpstr>
      <vt:lpstr>' Pol C8'!ZakladDPHZakl</vt:lpstr>
      <vt:lpstr>'1 ETAPA UT'!ZakladDPHZakl</vt:lpstr>
      <vt:lpstr>'Sekce B4'!ZakladDPHZakl</vt:lpstr>
      <vt:lpstr>'Sekce C8'!ZakladDPHZakl</vt:lpstr>
      <vt:lpstr>ZakladDPHZakl</vt:lpstr>
      <vt:lpstr>'1 ETAPA UT'!ZakladDPHZaklVypocet</vt:lpstr>
      <vt:lpstr>'Sekce A2'!ZakladDPHZaklVypocet</vt:lpstr>
      <vt:lpstr>'Sekce B4'!ZakladDPHZaklVypocet</vt:lpstr>
      <vt:lpstr>'Sekce C8'!ZakladDPHZaklVypocet</vt:lpstr>
      <vt:lpstr>' Pol B4'!Zaokrouhleni</vt:lpstr>
      <vt:lpstr>' Pol C8'!Zaokrouhleni</vt:lpstr>
      <vt:lpstr>'1 ETAPA UT'!Zaokrouhleni</vt:lpstr>
      <vt:lpstr>'Sekce B4'!Zaokrouhleni</vt:lpstr>
      <vt:lpstr>'Sekce C8'!Zaokrouhleni</vt:lpstr>
      <vt:lpstr>Zaokrouhleni</vt:lpstr>
      <vt:lpstr>' Pol B4'!Zhotovitel</vt:lpstr>
      <vt:lpstr>' Pol C8'!Zhotovitel</vt:lpstr>
      <vt:lpstr>'1 ETAPA UT'!Zhotovitel</vt:lpstr>
      <vt:lpstr>'Sekce B4'!Zhotovitel</vt:lpstr>
      <vt:lpstr>'Sekce C8'!Zhotovitel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Hewlett-Packard Company</cp:lastModifiedBy>
  <cp:lastPrinted>2014-02-28T09:52:57Z</cp:lastPrinted>
  <dcterms:created xsi:type="dcterms:W3CDTF">2009-04-08T07:15:50Z</dcterms:created>
  <dcterms:modified xsi:type="dcterms:W3CDTF">2021-05-17T06:53:10Z</dcterms:modified>
</cp:coreProperties>
</file>