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Pol'!$A$1:$U$166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56" i="12" l="1"/>
  <c r="F39" i="1" s="1"/>
  <c r="F40" i="1" s="1"/>
  <c r="G23" i="1" s="1"/>
  <c r="G9" i="12"/>
  <c r="I9" i="12"/>
  <c r="K9" i="12"/>
  <c r="M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1" i="12"/>
  <c r="M21" i="12" s="1"/>
  <c r="I21" i="12"/>
  <c r="K21" i="12"/>
  <c r="K20" i="12" s="1"/>
  <c r="O21" i="12"/>
  <c r="Q21" i="12"/>
  <c r="Q20" i="12" s="1"/>
  <c r="U21" i="12"/>
  <c r="U20" i="12" s="1"/>
  <c r="G22" i="12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O26" i="12"/>
  <c r="Q26" i="12"/>
  <c r="U26" i="12"/>
  <c r="G27" i="12"/>
  <c r="M27" i="12" s="1"/>
  <c r="I27" i="12"/>
  <c r="K27" i="12"/>
  <c r="O27" i="12"/>
  <c r="Q27" i="12"/>
  <c r="Q23" i="12" s="1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O42" i="12"/>
  <c r="Q42" i="12"/>
  <c r="U42" i="12"/>
  <c r="G43" i="12"/>
  <c r="M43" i="12" s="1"/>
  <c r="I43" i="12"/>
  <c r="K43" i="12"/>
  <c r="O43" i="12"/>
  <c r="Q43" i="12"/>
  <c r="Q39" i="12" s="1"/>
  <c r="U43" i="12"/>
  <c r="G45" i="12"/>
  <c r="I45" i="12"/>
  <c r="K45" i="12"/>
  <c r="M45" i="12"/>
  <c r="O45" i="12"/>
  <c r="Q45" i="12"/>
  <c r="U45" i="12"/>
  <c r="G46" i="12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O75" i="12"/>
  <c r="Q75" i="12"/>
  <c r="G76" i="12"/>
  <c r="M76" i="12" s="1"/>
  <c r="M75" i="12" s="1"/>
  <c r="I76" i="12"/>
  <c r="I75" i="12" s="1"/>
  <c r="K76" i="12"/>
  <c r="K75" i="12" s="1"/>
  <c r="O76" i="12"/>
  <c r="Q76" i="12"/>
  <c r="U76" i="12"/>
  <c r="U75" i="12" s="1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K82" i="12"/>
  <c r="U82" i="12"/>
  <c r="G83" i="12"/>
  <c r="M83" i="12" s="1"/>
  <c r="M82" i="12" s="1"/>
  <c r="I83" i="12"/>
  <c r="I82" i="12" s="1"/>
  <c r="K83" i="12"/>
  <c r="O83" i="12"/>
  <c r="O82" i="12" s="1"/>
  <c r="Q83" i="12"/>
  <c r="Q82" i="12" s="1"/>
  <c r="U83" i="12"/>
  <c r="I84" i="12"/>
  <c r="K84" i="12"/>
  <c r="U84" i="12"/>
  <c r="G85" i="12"/>
  <c r="G84" i="12" s="1"/>
  <c r="I58" i="1" s="1"/>
  <c r="I85" i="12"/>
  <c r="K85" i="12"/>
  <c r="M85" i="12"/>
  <c r="M84" i="12" s="1"/>
  <c r="O85" i="12"/>
  <c r="O84" i="12" s="1"/>
  <c r="Q85" i="12"/>
  <c r="Q84" i="12" s="1"/>
  <c r="U85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3" i="12"/>
  <c r="M103" i="12" s="1"/>
  <c r="M102" i="12" s="1"/>
  <c r="I103" i="12"/>
  <c r="I102" i="12" s="1"/>
  <c r="K103" i="12"/>
  <c r="O103" i="12"/>
  <c r="O102" i="12" s="1"/>
  <c r="Q103" i="12"/>
  <c r="Q102" i="12" s="1"/>
  <c r="U103" i="12"/>
  <c r="G104" i="12"/>
  <c r="M104" i="12" s="1"/>
  <c r="I104" i="12"/>
  <c r="K104" i="12"/>
  <c r="K102" i="12" s="1"/>
  <c r="O104" i="12"/>
  <c r="Q104" i="12"/>
  <c r="U104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9" i="12"/>
  <c r="M119" i="12" s="1"/>
  <c r="I119" i="12"/>
  <c r="K119" i="12"/>
  <c r="O119" i="12"/>
  <c r="O118" i="12" s="1"/>
  <c r="Q119" i="12"/>
  <c r="Q118" i="12" s="1"/>
  <c r="U119" i="12"/>
  <c r="G120" i="12"/>
  <c r="M120" i="12" s="1"/>
  <c r="I120" i="12"/>
  <c r="K120" i="12"/>
  <c r="K118" i="12" s="1"/>
  <c r="O120" i="12"/>
  <c r="Q120" i="12"/>
  <c r="U120" i="12"/>
  <c r="U118" i="12" s="1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I133" i="12"/>
  <c r="K133" i="12"/>
  <c r="M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8" i="12"/>
  <c r="M138" i="12" s="1"/>
  <c r="M137" i="12" s="1"/>
  <c r="I138" i="12"/>
  <c r="K138" i="12"/>
  <c r="K137" i="12" s="1"/>
  <c r="O138" i="12"/>
  <c r="Q138" i="12"/>
  <c r="U138" i="12"/>
  <c r="U137" i="12" s="1"/>
  <c r="G139" i="12"/>
  <c r="M139" i="12" s="1"/>
  <c r="I139" i="12"/>
  <c r="K139" i="12"/>
  <c r="O139" i="12"/>
  <c r="Q139" i="12"/>
  <c r="U139" i="12"/>
  <c r="G141" i="12"/>
  <c r="I141" i="12"/>
  <c r="K141" i="12"/>
  <c r="K140" i="12" s="1"/>
  <c r="M141" i="12"/>
  <c r="O141" i="12"/>
  <c r="Q141" i="12"/>
  <c r="U141" i="12"/>
  <c r="U140" i="12" s="1"/>
  <c r="G142" i="12"/>
  <c r="G140" i="12" s="1"/>
  <c r="I65" i="1" s="1"/>
  <c r="I142" i="12"/>
  <c r="K142" i="12"/>
  <c r="O142" i="12"/>
  <c r="O140" i="12" s="1"/>
  <c r="Q142" i="12"/>
  <c r="U142" i="12"/>
  <c r="G143" i="12"/>
  <c r="M143" i="12" s="1"/>
  <c r="I143" i="12"/>
  <c r="I140" i="12" s="1"/>
  <c r="K143" i="12"/>
  <c r="O143" i="12"/>
  <c r="Q143" i="12"/>
  <c r="U143" i="12"/>
  <c r="G144" i="12"/>
  <c r="I66" i="1" s="1"/>
  <c r="O144" i="12"/>
  <c r="Q144" i="12"/>
  <c r="G145" i="12"/>
  <c r="I145" i="12"/>
  <c r="I144" i="12" s="1"/>
  <c r="K145" i="12"/>
  <c r="K144" i="12" s="1"/>
  <c r="M145" i="12"/>
  <c r="M144" i="12" s="1"/>
  <c r="O145" i="12"/>
  <c r="Q145" i="12"/>
  <c r="U145" i="12"/>
  <c r="U144" i="12" s="1"/>
  <c r="U146" i="12"/>
  <c r="G147" i="12"/>
  <c r="M147" i="12" s="1"/>
  <c r="M146" i="12" s="1"/>
  <c r="I147" i="12"/>
  <c r="I146" i="12" s="1"/>
  <c r="K147" i="12"/>
  <c r="K146" i="12" s="1"/>
  <c r="O147" i="12"/>
  <c r="O146" i="12" s="1"/>
  <c r="Q147" i="12"/>
  <c r="Q146" i="12" s="1"/>
  <c r="U147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M151" i="12" s="1"/>
  <c r="I151" i="12"/>
  <c r="K151" i="12"/>
  <c r="O151" i="12"/>
  <c r="Q151" i="12"/>
  <c r="Q148" i="12" s="1"/>
  <c r="U151" i="12"/>
  <c r="G152" i="12"/>
  <c r="M152" i="12" s="1"/>
  <c r="I152" i="12"/>
  <c r="K152" i="12"/>
  <c r="K148" i="12" s="1"/>
  <c r="O152" i="12"/>
  <c r="Q152" i="12"/>
  <c r="U152" i="12"/>
  <c r="G153" i="12"/>
  <c r="M153" i="12" s="1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I20" i="1"/>
  <c r="G27" i="1"/>
  <c r="J28" i="1"/>
  <c r="J26" i="1"/>
  <c r="G38" i="1"/>
  <c r="F38" i="1"/>
  <c r="J23" i="1"/>
  <c r="J24" i="1"/>
  <c r="J25" i="1"/>
  <c r="J27" i="1"/>
  <c r="E24" i="1"/>
  <c r="E26" i="1"/>
  <c r="I18" i="1" l="1"/>
  <c r="I148" i="12"/>
  <c r="O148" i="12"/>
  <c r="G146" i="12"/>
  <c r="I67" i="1" s="1"/>
  <c r="Q137" i="12"/>
  <c r="U121" i="12"/>
  <c r="I118" i="12"/>
  <c r="K105" i="12"/>
  <c r="Q105" i="12"/>
  <c r="G102" i="12"/>
  <c r="I60" i="1" s="1"/>
  <c r="O86" i="12"/>
  <c r="K77" i="12"/>
  <c r="Q77" i="12"/>
  <c r="G75" i="12"/>
  <c r="I55" i="1" s="1"/>
  <c r="U62" i="12"/>
  <c r="K50" i="12"/>
  <c r="Q50" i="12"/>
  <c r="U44" i="12"/>
  <c r="G39" i="12"/>
  <c r="I51" i="1" s="1"/>
  <c r="U39" i="12"/>
  <c r="U30" i="12"/>
  <c r="G23" i="12"/>
  <c r="I49" i="1" s="1"/>
  <c r="U23" i="12"/>
  <c r="O20" i="12"/>
  <c r="U105" i="12"/>
  <c r="I86" i="12"/>
  <c r="G82" i="12"/>
  <c r="I57" i="1" s="1"/>
  <c r="U77" i="12"/>
  <c r="O62" i="12"/>
  <c r="U50" i="12"/>
  <c r="G44" i="12"/>
  <c r="I52" i="1" s="1"/>
  <c r="I39" i="12"/>
  <c r="O39" i="12"/>
  <c r="O30" i="12"/>
  <c r="I23" i="12"/>
  <c r="O23" i="12"/>
  <c r="I20" i="12"/>
  <c r="G8" i="12"/>
  <c r="AD156" i="12"/>
  <c r="G39" i="1" s="1"/>
  <c r="G40" i="1" s="1"/>
  <c r="G25" i="1" s="1"/>
  <c r="G26" i="1" s="1"/>
  <c r="U148" i="12"/>
  <c r="I121" i="12"/>
  <c r="O121" i="12"/>
  <c r="K86" i="12"/>
  <c r="Q86" i="12"/>
  <c r="I62" i="12"/>
  <c r="O50" i="12"/>
  <c r="I44" i="12"/>
  <c r="O44" i="12"/>
  <c r="I30" i="12"/>
  <c r="K8" i="12"/>
  <c r="O8" i="12"/>
  <c r="Q140" i="12"/>
  <c r="I137" i="12"/>
  <c r="O137" i="12"/>
  <c r="K121" i="12"/>
  <c r="Q121" i="12"/>
  <c r="G118" i="12"/>
  <c r="I62" i="1" s="1"/>
  <c r="I105" i="12"/>
  <c r="O105" i="12"/>
  <c r="U102" i="12"/>
  <c r="U86" i="12"/>
  <c r="I77" i="12"/>
  <c r="O77" i="12"/>
  <c r="K62" i="12"/>
  <c r="Q62" i="12"/>
  <c r="I50" i="12"/>
  <c r="K44" i="12"/>
  <c r="Q44" i="12"/>
  <c r="K39" i="12"/>
  <c r="K30" i="12"/>
  <c r="Q30" i="12"/>
  <c r="K23" i="12"/>
  <c r="G20" i="12"/>
  <c r="I48" i="1" s="1"/>
  <c r="U8" i="12"/>
  <c r="Q8" i="12"/>
  <c r="I8" i="12"/>
  <c r="H39" i="1"/>
  <c r="H40" i="1" s="1"/>
  <c r="G24" i="1"/>
  <c r="G28" i="1"/>
  <c r="M148" i="12"/>
  <c r="M121" i="12"/>
  <c r="M118" i="12"/>
  <c r="M105" i="12"/>
  <c r="M86" i="12"/>
  <c r="M77" i="12"/>
  <c r="M62" i="12"/>
  <c r="M30" i="12"/>
  <c r="M50" i="12"/>
  <c r="G148" i="12"/>
  <c r="I68" i="1" s="1"/>
  <c r="I19" i="1" s="1"/>
  <c r="G137" i="12"/>
  <c r="I64" i="1" s="1"/>
  <c r="G121" i="12"/>
  <c r="I63" i="1" s="1"/>
  <c r="G105" i="12"/>
  <c r="I61" i="1" s="1"/>
  <c r="G77" i="12"/>
  <c r="I56" i="1" s="1"/>
  <c r="G86" i="12"/>
  <c r="I59" i="1" s="1"/>
  <c r="G62" i="12"/>
  <c r="I54" i="1" s="1"/>
  <c r="G50" i="12"/>
  <c r="I53" i="1" s="1"/>
  <c r="G30" i="12"/>
  <c r="I50" i="1" s="1"/>
  <c r="M142" i="12"/>
  <c r="M140" i="12" s="1"/>
  <c r="M46" i="12"/>
  <c r="M44" i="12" s="1"/>
  <c r="M42" i="12"/>
  <c r="M39" i="12" s="1"/>
  <c r="M26" i="12"/>
  <c r="M23" i="12" s="1"/>
  <c r="M22" i="12"/>
  <c r="M20" i="12" s="1"/>
  <c r="M10" i="12"/>
  <c r="M8" i="12" s="1"/>
  <c r="I17" i="1" l="1"/>
  <c r="G29" i="1"/>
  <c r="G156" i="12"/>
  <c r="I47" i="1"/>
  <c r="I39" i="1"/>
  <c r="I40" i="1" s="1"/>
  <c r="J39" i="1" s="1"/>
  <c r="J40" i="1" s="1"/>
  <c r="I16" i="1" l="1"/>
  <c r="I21" i="1" s="1"/>
  <c r="I6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<sst xmlns="http://schemas.openxmlformats.org/spreadsheetml/2006/main" count="768" uniqueCount="373">
  <si>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</si>
  <si>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</si>
  <si>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</si>
  <si>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</si>
  <si>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</si>
  <si>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</si>
  <si>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</si>
  <si>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</si>
  <si>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</si>
  <si>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</si>
  <si>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</si>
  <si>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</si>
  <si>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</si>
  <si>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</si>
  <si>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</si>
  <si>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</si>
  <si>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</si>
  <si>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</si>
  <si>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</si>
  <si>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</si>
  <si>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</si>
  <si>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</si>
  <si>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</si>
  <si>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</si>
  <si>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</si>
  <si>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</si>
  <si>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</si>
  <si>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</si>
  <si>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</si>
  <si>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</si>
  <si>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</si>
  <si>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</si>
  <si>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</si>
  <si>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</si>
  <si>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</si>
  <si>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</si>
  <si>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</si>
  <si>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</si>
  <si>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</si>
  <si>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</si>
  <si>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</si>
  <si>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</si>
  <si>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</si>
  <si>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Národní třída 25, Hodonín</t>
  </si>
  <si>
    <t>Rozpočet:</t>
  </si>
  <si>
    <t>Misto</t>
  </si>
  <si>
    <t>Rekonstrukce hygienických zařízení, MěÚ Hodonín, Národní třída 373/25, 1.ETAPA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</si>
  <si>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</si>
  <si>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</si>
  <si>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</si>
  <si>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</si>
  <si>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</si>
  <si>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</si>
  <si>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</si>
  <si>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</si>
  <si>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</si>
  <si>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</si>
  <si>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</si>
  <si>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</si>
  <si>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</si>
  <si>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</si>
  <si>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</si>
  <si>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</si>
  <si>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</si>
  <si>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</si>
  <si>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</si>
  <si>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</si>
  <si>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</si>
  <si>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</si>
  <si>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</si>
  <si>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</si>
  <si>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</si>
  <si>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</si>
  <si>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</si>
  <si>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</si>
  <si>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</si>
  <si>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</si>
  <si>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</si>
  <si>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</si>
  <si>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</si>
  <si>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</si>
  <si>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</si>
  <si>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</si>
  <si>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</si>
  <si>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</si>
  <si>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</si>
  <si>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</si>
  <si>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</si>
  <si>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</si>
  <si>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</si>
  <si>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</si>
  <si>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</si>
  <si>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</si>
  <si>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</si>
  <si>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</si>
  <si>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</si>
  <si>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</si>
  <si>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</si>
  <si>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</si>
  <si>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</si>
  <si>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</si>
  <si>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</si>
  <si>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</si>
  <si>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</si>
  <si>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</si>
  <si>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</si>
  <si>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</si>
  <si>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</si>
  <si>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</si>
  <si>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</si>
  <si>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</si>
  <si>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</si>
  <si>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</si>
  <si>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</si>
  <si>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</si>
  <si>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</si>
  <si>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</si>
  <si>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</si>
  <si>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</si>
  <si>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</si>
  <si>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</si>
  <si>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</si>
  <si>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</si>
  <si>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346244315R00</t>
  </si>
  <si>
    <t>Obezdívky WC nádržek z desek tl.150 mm do v.1200, přesné pórobetonové tvárnice</t>
  </si>
  <si>
    <t>m2</t>
  </si>
  <si>
    <t>POL1_0</t>
  </si>
  <si>
    <t>346244311R00</t>
  </si>
  <si>
    <t>Obezdívky van z přesných pórobet.tvárnic tl.50 mm, obezdívka ZTI šachty a dělící okenní zdivo-sekce 8</t>
  </si>
  <si>
    <t>340271510R00</t>
  </si>
  <si>
    <t>Zazdívka otvorů pl.do 1 m2, pórobet.tvár.,tl.10 cm, zazdívka otvoru 900x600mm, sekce 4</t>
  </si>
  <si>
    <t>m3</t>
  </si>
  <si>
    <t>340271515R00</t>
  </si>
  <si>
    <t>Zazdívka otvorů pl.do 1 m2, pórobet.tvár.,tl.15 cm, zazdívka otvorů 600x600mm, sekce 4</t>
  </si>
  <si>
    <t>342255024RT1</t>
  </si>
  <si>
    <t>Příčky z přesných pórobetonových tvárnic tl. 10 cm,  599 x 249 x 100 mm</t>
  </si>
  <si>
    <t>342255028RT1</t>
  </si>
  <si>
    <t>Příčky z přesných pórobetonových tvárnic tl. 15 cm, 599 x 249 x 150 mm</t>
  </si>
  <si>
    <t>342948111R00</t>
  </si>
  <si>
    <t>Ukotvení pórobet. příček ke stávajícím konstrukcím, systémové kotvy v ložných spárách</t>
  </si>
  <si>
    <t>m</t>
  </si>
  <si>
    <t>342668111R00</t>
  </si>
  <si>
    <t>Těsnění styku příčky se stáv. konstrukcí PU pěnou, obezdívky WC modulů z pórobetonových tvárnic</t>
  </si>
  <si>
    <t>Těsnění styku příčky se stáv. konstrukcí PU pěnou, nové pórobetonové příčky</t>
  </si>
  <si>
    <t>310236241RT1</t>
  </si>
  <si>
    <t>Zazdívka otvorů pl. 0,09 m2 cihlami, tl. zdi 30 cm, s použitím suché maltové směsi,po elektroinstalaci</t>
  </si>
  <si>
    <t>kus</t>
  </si>
  <si>
    <t>310236261R00</t>
  </si>
  <si>
    <t>Zazdívka otvorů pl. 0,09 m2 cihlami, tl. zdi 60 cm, zazdívky otvorů po elektroinstalaci</t>
  </si>
  <si>
    <t>416061112R00</t>
  </si>
  <si>
    <t>Podhled z minerálních kazet 600x600, včetně ocelového závěsného roštu</t>
  </si>
  <si>
    <t>416091082R00</t>
  </si>
  <si>
    <t>Příplatek k minerálnímu podhledu za plochu do 5 m2</t>
  </si>
  <si>
    <t>602011191R00</t>
  </si>
  <si>
    <t>Podklad.nátěr stěn pod tenkovr.omítky , penetrace pod štukovou vrstvu</t>
  </si>
  <si>
    <t>Podklad.nátěr stěn pod tenkovr.omítky , penetrace pod štukovou vrstvu - původní stěny</t>
  </si>
  <si>
    <t>602011141R00</t>
  </si>
  <si>
    <t>Štuk na stěnách vnitřní , ručně, štuk.vrstva na nových pórobet.příčkách nad obklady</t>
  </si>
  <si>
    <t>Štuk na stěnách vnitřní , ručně, štuk.vrstva na původních stěnách nad obklady</t>
  </si>
  <si>
    <t>Štuk na stěnách vnitřní , ručně, štuk.vrstva na stěnách k hlavním chodbám</t>
  </si>
  <si>
    <t>602016193R00</t>
  </si>
  <si>
    <t>Penetrace hloubková stěn , pod omítku hrubou zatřenou - původní stěny</t>
  </si>
  <si>
    <t>610991111R00</t>
  </si>
  <si>
    <t>Zakrývání výplní vnitřních otvorů, stávající plastová okna</t>
  </si>
  <si>
    <t>Penetrace hloubková stěn , nové pórobetonové příčky</t>
  </si>
  <si>
    <t>612481211RU2</t>
  </si>
  <si>
    <t>Montáž výztužné sítě(perlinky)do stěrky-vnit.stěny, vč.výztužné sítě, stěrkového tmelu- nové příčky</t>
  </si>
  <si>
    <t xml:space="preserve">MTŽ výzt.sítě(perlinky)do stěrky-stěny k chodbám, vč.výzt.sítě,stěrk.tmelu a penetrace </t>
  </si>
  <si>
    <t>612421615R00</t>
  </si>
  <si>
    <t>Omítka vnitřní zdiva, MVC, hrubá zatřená, omítka pod nové keramické obklady</t>
  </si>
  <si>
    <t>Omítka vnitřní zdiva, MVC, hrubá zatřená, nad keramickými obklady</t>
  </si>
  <si>
    <t>Montáž výztužné sítě(perlinky)do stěrky-vnit.stěny, vč. výztužné sítě,stěrkového tmelu - nad obklady</t>
  </si>
  <si>
    <t>612403380R00</t>
  </si>
  <si>
    <t>Hrubá výplň rýh ve stěnách do 3x3 cm maltou ze SMS, výplň rýh po elektroinstalaci</t>
  </si>
  <si>
    <t>632411901R00</t>
  </si>
  <si>
    <t>Nátěr nesavých podkladů , penetrace podkladu pod potěr ze SMS</t>
  </si>
  <si>
    <t>632411125R00</t>
  </si>
  <si>
    <t>Potěr ze SMS, ruční zpracování, tl. 25 mm</t>
  </si>
  <si>
    <t>632411904R00</t>
  </si>
  <si>
    <t>Penetrace savých podkladů  0,25 l/m2, pod samonivelační stěrku</t>
  </si>
  <si>
    <t>632411105R00</t>
  </si>
  <si>
    <t>Samonivelační stěrka , ruč.zpracování tl.5 mm</t>
  </si>
  <si>
    <t>642942111RT3</t>
  </si>
  <si>
    <t>Osazení zárubní dveřních ocelových, pl. do 2,5 m2, včetně dodávky zárubně  70 x 197 x 11 cm</t>
  </si>
  <si>
    <t>642944121RT3</t>
  </si>
  <si>
    <t>Osazení ocelových zárubní dodatečně do 2,5 m2, včetně dodávky zárubně  70x197x11 cm</t>
  </si>
  <si>
    <t>642944121RT4</t>
  </si>
  <si>
    <t>Osazení ocelových zárubní dodatečně do 2,5 m2, včetně dodávky zárubně  80x197x11 cm</t>
  </si>
  <si>
    <t>642944121RU4</t>
  </si>
  <si>
    <t>Osazení ocelových zárubní dodatečně do 2,5 m2, včetně dodávky zárubně  80x197x16 cm</t>
  </si>
  <si>
    <t>642944121RT2</t>
  </si>
  <si>
    <t>Osazení ocelových zárubní dodatečně do 2,5 m2, včetně dodávky zárubně  60x197x11 cm</t>
  </si>
  <si>
    <t>968061125R00</t>
  </si>
  <si>
    <t>Vyvěšení dřevěných dveřních křídel pl. do 2 m2, demontáž původních dveřních křídel</t>
  </si>
  <si>
    <t>968072455R00</t>
  </si>
  <si>
    <t>Vybourání kovových dveřních zárubní pl. do 2 m2, 24ks původních zárubní - 13x600,11x800</t>
  </si>
  <si>
    <t>962031113R00</t>
  </si>
  <si>
    <t>Bourání příček z cihel pálených plných tl. 65 mm, původní příčky včetně omítek a obkladů</t>
  </si>
  <si>
    <t>962031116R00</t>
  </si>
  <si>
    <t>Bourání příček z cihel pálených plných tl. 140 mm, původní příčky včetně omítek a obkladů</t>
  </si>
  <si>
    <t>965081713R00</t>
  </si>
  <si>
    <t>Bourání dlažeb keramických tl.10 mm, nad 1 m2</t>
  </si>
  <si>
    <t>965048150R00</t>
  </si>
  <si>
    <t>Dočištění povrchu po vybourání dlažeb, tmel do 50%</t>
  </si>
  <si>
    <t>965081712R00</t>
  </si>
  <si>
    <t>Bourání dlažeb keramických tl.10 mm, pl. do 1 m2, vybourání obkladů okenních parapetů</t>
  </si>
  <si>
    <t>Dočištění povrchu po vybourání dlažeb, tmel do 50%, okenní parapety</t>
  </si>
  <si>
    <t>965043341RT3</t>
  </si>
  <si>
    <t>Bourání podkladů bet., potěr tl. 10 cm, nad 4 m2, sbíječka mazanina tl.3-5 cm, pod ker.dl. a PVC</t>
  </si>
  <si>
    <t>968096002R00</t>
  </si>
  <si>
    <t>Bourání parapetů plastových š. do 50 cm , sekce 2</t>
  </si>
  <si>
    <t>968062244R00</t>
  </si>
  <si>
    <t>Vybourání dřevěných rámů oken jednoduch. pl. 1 m2, vybourání 2ks rámů oken 600x600mm</t>
  </si>
  <si>
    <t>970231100R00</t>
  </si>
  <si>
    <t>Řezání cihelného zdiva hl. řezu 100 mm, před vybouráním otvorů v příčkách tl.100mm</t>
  </si>
  <si>
    <t>978059531R00</t>
  </si>
  <si>
    <t>Odsekání vnitřních obkladů stěn nad 2 m2, včetně otlučení podkladních omítek až na zdivo</t>
  </si>
  <si>
    <t>978059511R00</t>
  </si>
  <si>
    <t>Odsekání vnitř.obkladů stěn do1m2 - okenní špalety, včetně otlučení podkladních omítek až na zdivo</t>
  </si>
  <si>
    <t>978013191R00</t>
  </si>
  <si>
    <t>Otlučení omítek vnitřních stěn v rozsahu do 100 %</t>
  </si>
  <si>
    <t>Otlučení omítek vnitřních stěn v rozsahu do 100 %, okenní špalety</t>
  </si>
  <si>
    <t>979011211R00</t>
  </si>
  <si>
    <t>Svislá doprava suti a vybour. hmot za 2.NP nošením</t>
  </si>
  <si>
    <t>t</t>
  </si>
  <si>
    <t>979011219R00</t>
  </si>
  <si>
    <t>Přípl.k svislé dopr.suti za každé další NP nošením</t>
  </si>
  <si>
    <t>979082111R00</t>
  </si>
  <si>
    <t>Vnitrostaveništní doprava suti do 10 m</t>
  </si>
  <si>
    <t>979082121R00</t>
  </si>
  <si>
    <t>Příplatek k vnitrost. dopravě suti za dalších 5 m, příplatek za dalších 25m</t>
  </si>
  <si>
    <t>979081111R00</t>
  </si>
  <si>
    <t>Odvoz suti a vybour. hmot na skládku do 1 km</t>
  </si>
  <si>
    <t>979081121R00</t>
  </si>
  <si>
    <t>Příplatek k odvozu za každý další 1 km, příplatek za dalších 10km, skládka Mutěnice</t>
  </si>
  <si>
    <t>979990111R00</t>
  </si>
  <si>
    <t>Poplatek za skládku suti - stavební keramika</t>
  </si>
  <si>
    <t>999281148R00</t>
  </si>
  <si>
    <t>Přesun hmot pro opravy a údržbu do v. 12 m,nošením</t>
  </si>
  <si>
    <t>711212000R00</t>
  </si>
  <si>
    <t>Penetrace podkladu pod hydroizolační nátěr,vč.dod.</t>
  </si>
  <si>
    <t>711212002R00</t>
  </si>
  <si>
    <t>Hydroizolační povlak - nátěr nebo stěrka, na bázi cementu</t>
  </si>
  <si>
    <t>711212601R00</t>
  </si>
  <si>
    <t>Těsnicí pás do spoje podlaha - stěna</t>
  </si>
  <si>
    <t>998711102R00</t>
  </si>
  <si>
    <t>Přesun hmot pro izolace proti vodě, výšky do 12 m</t>
  </si>
  <si>
    <t>viz. samostatný výkaz výměr, ZDRAVOTNĚ-TECHNICKÉ INSTALACE</t>
  </si>
  <si>
    <t>kpl</t>
  </si>
  <si>
    <t>viz. samostatný výkaz výměr, ÚSTŘEDNÍ VYTÁPĚNÍ</t>
  </si>
  <si>
    <t>766661112R00</t>
  </si>
  <si>
    <t>Montáž dveří do zárubně,otevíravých 1kř.do 0,8 m</t>
  </si>
  <si>
    <t>766670021R00</t>
  </si>
  <si>
    <t>Montáž kliky a štítku</t>
  </si>
  <si>
    <t>54914591R</t>
  </si>
  <si>
    <t>Kliky se štítem nerezové, pro obyčejný zadlabací zámek</t>
  </si>
  <si>
    <t>POL3_0</t>
  </si>
  <si>
    <t>54914582R</t>
  </si>
  <si>
    <t>Kliky se štítem nerezové, pro WC zadlabací zámek</t>
  </si>
  <si>
    <t>54926047R</t>
  </si>
  <si>
    <t>Zámek stavební vložkový zadlabací, s ocelovou střelkou</t>
  </si>
  <si>
    <t>61165002R</t>
  </si>
  <si>
    <t>Dveře vnitřní laminované plné 1kř. 70x197 cm, odlehčená DTD, HPL laminát</t>
  </si>
  <si>
    <t>61165003R</t>
  </si>
  <si>
    <t>Dveře vnitřní laminované plné 1kř. 80x197 cm, odlehčená DTD, HPL laminát</t>
  </si>
  <si>
    <t>61165001R</t>
  </si>
  <si>
    <t>Dveře vnitřní laminované plné 1kř. 60x197 cm, odlehčená DTD, HPL laminát</t>
  </si>
  <si>
    <t>61581624.AR</t>
  </si>
  <si>
    <t>Linka kuchyňská atypická 265 cm, viz. prvek 14/T</t>
  </si>
  <si>
    <t>soubor</t>
  </si>
  <si>
    <t>766812115R00</t>
  </si>
  <si>
    <t>Montáž kuchyňských linek dřevěných linek š.do 2,4m, viz. prvek 14/T</t>
  </si>
  <si>
    <t>54112128R</t>
  </si>
  <si>
    <t>Deska varná vestavná indukční dvouplotýnková, včetně montáže, součást prvku 14/T</t>
  </si>
  <si>
    <t>Vestavná lednice, dodávka a montáž, rozměry cca 820x596x545mm, součást prvku 14/T</t>
  </si>
  <si>
    <t>60775373R</t>
  </si>
  <si>
    <t>Parapet interiér PVC š. 300 mm bílý, komůrkový, s nosem 40 mm, místnost 1.02</t>
  </si>
  <si>
    <t>766694112R00</t>
  </si>
  <si>
    <t>Montáž parapetních desek š.do 30 cm,dl.do 160 cm, nový parapet v 1.02</t>
  </si>
  <si>
    <t>998766102R00</t>
  </si>
  <si>
    <t>Přesun hmot pro truhlářské konstr., výšky do 12 m</t>
  </si>
  <si>
    <t>767999801R00</t>
  </si>
  <si>
    <t>Demontáž doplňků staveb o hmotnosti do 50 kg, demontáž poklopu revizní kanalizační šachty-sekce4</t>
  </si>
  <si>
    <t>kg</t>
  </si>
  <si>
    <t>767590120R00</t>
  </si>
  <si>
    <t>revizní kanalizační poklop nerezový 1036x1036mm , viz.prvek 1/Z, k předláždění, plynotěsný</t>
  </si>
  <si>
    <t>771101210R00</t>
  </si>
  <si>
    <t>Penetrace podkladu pod dlažby</t>
  </si>
  <si>
    <t>771575109R00</t>
  </si>
  <si>
    <t>Montáž podlah keram.,hladké, tmel, 30x30 cm</t>
  </si>
  <si>
    <t>771579791R00</t>
  </si>
  <si>
    <t>Příplatek za plochu podlah keram. do 5 m2 jednotl.</t>
  </si>
  <si>
    <t>771579793R00</t>
  </si>
  <si>
    <t>Příplatek za spárovací hmotu - plošně,keram.dlažba, vodotěsná spárovací hmota</t>
  </si>
  <si>
    <t>597623142R</t>
  </si>
  <si>
    <t>Dlaždice 30x30 šedá mat, dle výběru stavebníka</t>
  </si>
  <si>
    <t>771479001R00</t>
  </si>
  <si>
    <t>Řezání dlaždic keramických pro soklíky</t>
  </si>
  <si>
    <t>771475014R00</t>
  </si>
  <si>
    <t>Obklad soklíků keram.rovných, tmel,výška 10 cm, místnosti 1.01, 0.04 + společné chodby v sekci 8</t>
  </si>
  <si>
    <t>771578011R00</t>
  </si>
  <si>
    <t>Spára podlaha - stěna, silikonem</t>
  </si>
  <si>
    <t>771577133R00</t>
  </si>
  <si>
    <t>Lišta nerezová přechodová, stejná výška dlaždic, přechod sociální zařízení - společná chodba</t>
  </si>
  <si>
    <t>771571905R00</t>
  </si>
  <si>
    <t>Opravy podlah keramických 30x30 cm, sekce 2, po výměně zárubně</t>
  </si>
  <si>
    <t>771541923R00</t>
  </si>
  <si>
    <t>Oprava podlah hutných glazovaných, 40x30 cm, oprava mramorové dlažby - hlavní chodby, sekce 8</t>
  </si>
  <si>
    <t>998771102R00</t>
  </si>
  <si>
    <t>Přesun hmot pro podlahy z dlaždic, výšky do 12 m</t>
  </si>
  <si>
    <t>776401800R00</t>
  </si>
  <si>
    <t>Demontáž soklíků nebo lišt, pryžových nebo z PVC, PVC podlaha v sekci 4</t>
  </si>
  <si>
    <t>776511820RT3</t>
  </si>
  <si>
    <t>Odstranění PVC a koberců lepených s podložkou, z ploch do 10 m2, PVC podlaha v sekci 4</t>
  </si>
  <si>
    <t>781101210R00</t>
  </si>
  <si>
    <t>Penetrace podkladu pod obklady</t>
  </si>
  <si>
    <t>781230131R00</t>
  </si>
  <si>
    <t>Obkládání stěn vnitř. keram. do tmele nad 300x300</t>
  </si>
  <si>
    <t>781310111R00</t>
  </si>
  <si>
    <t>Obkládání ostění do tmele šířky do 150 mm</t>
  </si>
  <si>
    <t>781310121R00</t>
  </si>
  <si>
    <t>Obkládání ostění do tmele šířky do 300 mm</t>
  </si>
  <si>
    <t>781320111R00</t>
  </si>
  <si>
    <t>Obkládání parapetů do tmele šířky do 150 mm</t>
  </si>
  <si>
    <t>781320121R00</t>
  </si>
  <si>
    <t>Obkládání parapetů do tmele šířky do 300 mm</t>
  </si>
  <si>
    <t>781419711R00</t>
  </si>
  <si>
    <t>Příplatek k obkladu stěn za plochu do 10 m2 jedntl</t>
  </si>
  <si>
    <t>781479705RT2</t>
  </si>
  <si>
    <t>Přípl.za spárovací hmotu-plošně,keram.vnitř.obklad</t>
  </si>
  <si>
    <t>781491001RT1</t>
  </si>
  <si>
    <t>Montáž lišt k obkladům, rohových, koutových i dilatačních</t>
  </si>
  <si>
    <t>5976012</t>
  </si>
  <si>
    <t>Lišta hliníková vnitřní  k obkladům rohová</t>
  </si>
  <si>
    <t>59760121</t>
  </si>
  <si>
    <t>Lišta hliníková vnitřní  k obkladům ukončovací</t>
  </si>
  <si>
    <t>781419707RT1</t>
  </si>
  <si>
    <t>Příplatek za spárovací vodotěsnou hmotu - podélně, univerzální silikon ve styku stěna-stěna</t>
  </si>
  <si>
    <t>781101111R00</t>
  </si>
  <si>
    <t>Vyrovnání podkladu maltou ze SMS tl. do 7 mm, okenní parapety</t>
  </si>
  <si>
    <t>597813726R</t>
  </si>
  <si>
    <t>Obkládačka 20x40 šedá mat, dle výběru stavebníka</t>
  </si>
  <si>
    <t>998781102R00</t>
  </si>
  <si>
    <t>Přesun hmot pro obklady keramické, výšky do 12 m</t>
  </si>
  <si>
    <t>783226100R00</t>
  </si>
  <si>
    <t>Nátěr syntetický kovových konstrukcí základní, nátěr ocelových zárubní</t>
  </si>
  <si>
    <t>783225600R00</t>
  </si>
  <si>
    <t>Nátěr syntetický kovových konstrukcí 2x email, nátěr ocelových zárubní</t>
  </si>
  <si>
    <t>784402801R00</t>
  </si>
  <si>
    <t>Odstranění malby oškrábáním v místnosti H do 3,8 m, stěny přiléhající k hlavním chodbám</t>
  </si>
  <si>
    <t>784191101R00</t>
  </si>
  <si>
    <t xml:space="preserve">Penetrace podkladu univerzální </t>
  </si>
  <si>
    <t>784195212R00</t>
  </si>
  <si>
    <t>Malba bílá, bez penetrace, 2 x</t>
  </si>
  <si>
    <t>viz. samostatný výkaz výměr, SILNOPROUDÁ ELEKTROTECHNIKA</t>
  </si>
  <si>
    <t>viz. samostatný výkaz výměr, VZDUCHOTECHNIKA</t>
  </si>
  <si>
    <t>005121010R</t>
  </si>
  <si>
    <t>Vybudování zařízení staveniště</t>
  </si>
  <si>
    <t>Soubor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</si>
  <si>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</si>
  <si>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</si>
  <si>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</si>
  <si>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</si>
  <si>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</si>
  <si>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</si>
  <si>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005241010R</t>
  </si>
  <si>
    <t xml:space="preserve">Dokumentace skutečného provedení </t>
  </si>
  <si>
    <t>005211080R</t>
  </si>
  <si>
    <t xml:space="preserve">Bezpečnostní a hygienická opatření na staveništi 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</si>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</sst>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1" t="s">
        <v>42</v>
      </c>
      <c r="C1" s="232"/>
      <c r="D1" s="232"/>
      <c r="E1" s="232"/>
      <c r="F1" s="232"/>
      <c r="G1" s="232"/>
      <c r="H1" s="232"/>
      <c r="I1" s="232"/>
      <c r="J1" s="233"/>
    </row>
    <row r="2" spans="1:15" ht="23.25" customHeight="1" x14ac:dyDescent="0.2">
      <c r="A2" s="4"/>
      <c r="B2" s="81" t="s">
        <v>40</v>
      </c>
      <c r="C2" s="82"/>
      <c r="D2" s="216" t="s">
        <v>46</v>
      </c>
      <c r="E2" s="217"/>
      <c r="F2" s="217"/>
      <c r="G2" s="217"/>
      <c r="H2" s="217"/>
      <c r="I2" s="217"/>
      <c r="J2" s="218"/>
      <c r="O2" s="2"/>
    </row>
    <row r="3" spans="1:15" ht="23.25" customHeight="1" x14ac:dyDescent="0.2">
      <c r="A3" s="4"/>
      <c r="B3" s="83" t="s">
        <v>45</v>
      </c>
      <c r="C3" s="84"/>
      <c r="D3" s="244" t="s">
        <v>43</v>
      </c>
      <c r="E3" s="245"/>
      <c r="F3" s="245"/>
      <c r="G3" s="245"/>
      <c r="H3" s="245"/>
      <c r="I3" s="245"/>
      <c r="J3" s="246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3"/>
      <c r="E11" s="223"/>
      <c r="F11" s="223"/>
      <c r="G11" s="223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2"/>
      <c r="E12" s="242"/>
      <c r="F12" s="242"/>
      <c r="G12" s="24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3"/>
      <c r="E13" s="243"/>
      <c r="F13" s="243"/>
      <c r="G13" s="24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2"/>
      <c r="F15" s="222"/>
      <c r="G15" s="240"/>
      <c r="H15" s="240"/>
      <c r="I15" s="240" t="s">
        <v>28</v>
      </c>
      <c r="J15" s="24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9"/>
      <c r="F16" s="220"/>
      <c r="G16" s="219"/>
      <c r="H16" s="220"/>
      <c r="I16" s="219">
        <f>SUMIF(F47:F68,A16,I47:I68)+SUMIF(F47:F68,"PSU",I47:I68)</f>
        <v>0</v>
      </c>
      <c r="J16" s="221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9"/>
      <c r="F17" s="220"/>
      <c r="G17" s="219"/>
      <c r="H17" s="220"/>
      <c r="I17" s="219">
        <f>SUMIF(F47:F68,A17,I47:I68)</f>
        <v>0</v>
      </c>
      <c r="J17" s="221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9"/>
      <c r="F18" s="220"/>
      <c r="G18" s="219"/>
      <c r="H18" s="220"/>
      <c r="I18" s="219">
        <f>SUMIF(F47:F68,A18,I47:I68)</f>
        <v>0</v>
      </c>
      <c r="J18" s="221"/>
    </row>
    <row r="19" spans="1:10" ht="23.25" customHeight="1" x14ac:dyDescent="0.2">
      <c r="A19" s="141" t="s">
        <v>94</v>
      </c>
      <c r="B19" s="142" t="s">
        <v>26</v>
      </c>
      <c r="C19" s="58"/>
      <c r="D19" s="59"/>
      <c r="E19" s="219"/>
      <c r="F19" s="220"/>
      <c r="G19" s="219"/>
      <c r="H19" s="220"/>
      <c r="I19" s="219">
        <f>SUMIF(F47:F68,A19,I47:I68)</f>
        <v>0</v>
      </c>
      <c r="J19" s="221"/>
    </row>
    <row r="20" spans="1:10" ht="23.25" customHeight="1" x14ac:dyDescent="0.2">
      <c r="A20" s="141" t="s">
        <v>95</v>
      </c>
      <c r="B20" s="142" t="s">
        <v>27</v>
      </c>
      <c r="C20" s="58"/>
      <c r="D20" s="59"/>
      <c r="E20" s="219"/>
      <c r="F20" s="220"/>
      <c r="G20" s="219"/>
      <c r="H20" s="220"/>
      <c r="I20" s="219">
        <f>SUMIF(F47:F68,A20,I47:I68)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29"/>
      <c r="F21" s="238"/>
      <c r="G21" s="229"/>
      <c r="H21" s="238"/>
      <c r="I21" s="229">
        <f>SUM(I16:J20)</f>
        <v>0</v>
      </c>
      <c r="J21" s="23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7">
        <f>ZakladDPHSniVypocet</f>
        <v>0</v>
      </c>
      <c r="H23" s="228"/>
      <c r="I23" s="22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5">
        <f>ZakladDPHSni*SazbaDPH1/100</f>
        <v>0</v>
      </c>
      <c r="H24" s="226"/>
      <c r="I24" s="22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7">
        <f>ZakladDPHZaklVypocet</f>
        <v>0</v>
      </c>
      <c r="H25" s="228"/>
      <c r="I25" s="22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4">
        <f>ZakladDPHZakl*SazbaDPH2/100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6">
        <f>0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39">
        <f>ZakladDPHSniVypocet+ZakladDPHZaklVypocet</f>
        <v>0</v>
      </c>
      <c r="H28" s="239"/>
      <c r="I28" s="23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7">
        <f>ZakladDPHSni+DPHSni+ZakladDPHZakl+DPHZakl+Zaokrouhleni</f>
        <v>0</v>
      </c>
      <c r="H29" s="237"/>
      <c r="I29" s="237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4" t="s">
        <v>2</v>
      </c>
      <c r="E35" s="224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07" t="s">
        <v>46</v>
      </c>
      <c r="D39" s="208"/>
      <c r="E39" s="208"/>
      <c r="F39" s="108">
        <f>'Rozpočet Pol'!AC156</f>
        <v>0</v>
      </c>
      <c r="G39" s="109">
        <f>'Rozpočet Pol'!AD156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09" t="s">
        <v>48</v>
      </c>
      <c r="C40" s="210"/>
      <c r="D40" s="210"/>
      <c r="E40" s="211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2" t="s">
        <v>28</v>
      </c>
      <c r="J46" s="212"/>
    </row>
    <row r="47" spans="1:10" ht="25.5" customHeight="1" x14ac:dyDescent="0.2">
      <c r="A47" s="122"/>
      <c r="B47" s="130" t="s">
        <v>52</v>
      </c>
      <c r="C47" s="214" t="s">
        <v>53</v>
      </c>
      <c r="D47" s="215"/>
      <c r="E47" s="215"/>
      <c r="F47" s="132" t="s">
        <v>23</v>
      </c>
      <c r="G47" s="133"/>
      <c r="H47" s="133"/>
      <c r="I47" s="213">
        <f>'Rozpočet Pol'!G8</f>
        <v>0</v>
      </c>
      <c r="J47" s="213"/>
    </row>
    <row r="48" spans="1:10" ht="25.5" customHeight="1" x14ac:dyDescent="0.2">
      <c r="A48" s="122"/>
      <c r="B48" s="124" t="s">
        <v>54</v>
      </c>
      <c r="C48" s="201" t="s">
        <v>55</v>
      </c>
      <c r="D48" s="202"/>
      <c r="E48" s="202"/>
      <c r="F48" s="134" t="s">
        <v>23</v>
      </c>
      <c r="G48" s="135"/>
      <c r="H48" s="135"/>
      <c r="I48" s="200">
        <f>'Rozpočet Pol'!G20</f>
        <v>0</v>
      </c>
      <c r="J48" s="200"/>
    </row>
    <row r="49" spans="1:10" ht="25.5" customHeight="1" x14ac:dyDescent="0.2">
      <c r="A49" s="122"/>
      <c r="B49" s="124" t="s">
        <v>56</v>
      </c>
      <c r="C49" s="201" t="s">
        <v>57</v>
      </c>
      <c r="D49" s="202"/>
      <c r="E49" s="202"/>
      <c r="F49" s="134" t="s">
        <v>23</v>
      </c>
      <c r="G49" s="135"/>
      <c r="H49" s="135"/>
      <c r="I49" s="200">
        <f>'Rozpočet Pol'!G23</f>
        <v>0</v>
      </c>
      <c r="J49" s="200"/>
    </row>
    <row r="50" spans="1:10" ht="25.5" customHeight="1" x14ac:dyDescent="0.2">
      <c r="A50" s="122"/>
      <c r="B50" s="124" t="s">
        <v>58</v>
      </c>
      <c r="C50" s="201" t="s">
        <v>59</v>
      </c>
      <c r="D50" s="202"/>
      <c r="E50" s="202"/>
      <c r="F50" s="134" t="s">
        <v>23</v>
      </c>
      <c r="G50" s="135"/>
      <c r="H50" s="135"/>
      <c r="I50" s="200">
        <f>'Rozpočet Pol'!G30</f>
        <v>0</v>
      </c>
      <c r="J50" s="200"/>
    </row>
    <row r="51" spans="1:10" ht="25.5" customHeight="1" x14ac:dyDescent="0.2">
      <c r="A51" s="122"/>
      <c r="B51" s="124" t="s">
        <v>60</v>
      </c>
      <c r="C51" s="201" t="s">
        <v>61</v>
      </c>
      <c r="D51" s="202"/>
      <c r="E51" s="202"/>
      <c r="F51" s="134" t="s">
        <v>23</v>
      </c>
      <c r="G51" s="135"/>
      <c r="H51" s="135"/>
      <c r="I51" s="200">
        <f>'Rozpočet Pol'!G39</f>
        <v>0</v>
      </c>
      <c r="J51" s="200"/>
    </row>
    <row r="52" spans="1:10" ht="25.5" customHeight="1" x14ac:dyDescent="0.2">
      <c r="A52" s="122"/>
      <c r="B52" s="124" t="s">
        <v>62</v>
      </c>
      <c r="C52" s="201" t="s">
        <v>63</v>
      </c>
      <c r="D52" s="202"/>
      <c r="E52" s="202"/>
      <c r="F52" s="134" t="s">
        <v>23</v>
      </c>
      <c r="G52" s="135"/>
      <c r="H52" s="135"/>
      <c r="I52" s="200">
        <f>'Rozpočet Pol'!G44</f>
        <v>0</v>
      </c>
      <c r="J52" s="200"/>
    </row>
    <row r="53" spans="1:10" ht="25.5" customHeight="1" x14ac:dyDescent="0.2">
      <c r="A53" s="122"/>
      <c r="B53" s="124" t="s">
        <v>64</v>
      </c>
      <c r="C53" s="201" t="s">
        <v>65</v>
      </c>
      <c r="D53" s="202"/>
      <c r="E53" s="202"/>
      <c r="F53" s="134" t="s">
        <v>23</v>
      </c>
      <c r="G53" s="135"/>
      <c r="H53" s="135"/>
      <c r="I53" s="200">
        <f>'Rozpočet Pol'!G50</f>
        <v>0</v>
      </c>
      <c r="J53" s="200"/>
    </row>
    <row r="54" spans="1:10" ht="25.5" customHeight="1" x14ac:dyDescent="0.2">
      <c r="A54" s="122"/>
      <c r="B54" s="124" t="s">
        <v>66</v>
      </c>
      <c r="C54" s="201" t="s">
        <v>67</v>
      </c>
      <c r="D54" s="202"/>
      <c r="E54" s="202"/>
      <c r="F54" s="134" t="s">
        <v>23</v>
      </c>
      <c r="G54" s="135"/>
      <c r="H54" s="135"/>
      <c r="I54" s="200">
        <f>'Rozpočet Pol'!G62</f>
        <v>0</v>
      </c>
      <c r="J54" s="200"/>
    </row>
    <row r="55" spans="1:10" ht="25.5" customHeight="1" x14ac:dyDescent="0.2">
      <c r="A55" s="122"/>
      <c r="B55" s="124" t="s">
        <v>68</v>
      </c>
      <c r="C55" s="201" t="s">
        <v>69</v>
      </c>
      <c r="D55" s="202"/>
      <c r="E55" s="202"/>
      <c r="F55" s="134" t="s">
        <v>23</v>
      </c>
      <c r="G55" s="135"/>
      <c r="H55" s="135"/>
      <c r="I55" s="200">
        <f>'Rozpočet Pol'!G75</f>
        <v>0</v>
      </c>
      <c r="J55" s="200"/>
    </row>
    <row r="56" spans="1:10" ht="25.5" customHeight="1" x14ac:dyDescent="0.2">
      <c r="A56" s="122"/>
      <c r="B56" s="124" t="s">
        <v>70</v>
      </c>
      <c r="C56" s="201" t="s">
        <v>71</v>
      </c>
      <c r="D56" s="202"/>
      <c r="E56" s="202"/>
      <c r="F56" s="134" t="s">
        <v>24</v>
      </c>
      <c r="G56" s="135"/>
      <c r="H56" s="135"/>
      <c r="I56" s="200">
        <f>'Rozpočet Pol'!G77</f>
        <v>0</v>
      </c>
      <c r="J56" s="200"/>
    </row>
    <row r="57" spans="1:10" ht="25.5" customHeight="1" x14ac:dyDescent="0.2">
      <c r="A57" s="122"/>
      <c r="B57" s="124" t="s">
        <v>72</v>
      </c>
      <c r="C57" s="201" t="s">
        <v>73</v>
      </c>
      <c r="D57" s="202"/>
      <c r="E57" s="202"/>
      <c r="F57" s="134" t="s">
        <v>24</v>
      </c>
      <c r="G57" s="135"/>
      <c r="H57" s="135"/>
      <c r="I57" s="200">
        <f>'Rozpočet Pol'!G82</f>
        <v>0</v>
      </c>
      <c r="J57" s="200"/>
    </row>
    <row r="58" spans="1:10" ht="25.5" customHeight="1" x14ac:dyDescent="0.2">
      <c r="A58" s="122"/>
      <c r="B58" s="124" t="s">
        <v>74</v>
      </c>
      <c r="C58" s="201" t="s">
        <v>75</v>
      </c>
      <c r="D58" s="202"/>
      <c r="E58" s="202"/>
      <c r="F58" s="134" t="s">
        <v>24</v>
      </c>
      <c r="G58" s="135"/>
      <c r="H58" s="135"/>
      <c r="I58" s="200">
        <f>'Rozpočet Pol'!G84</f>
        <v>0</v>
      </c>
      <c r="J58" s="200"/>
    </row>
    <row r="59" spans="1:10" ht="25.5" customHeight="1" x14ac:dyDescent="0.2">
      <c r="A59" s="122"/>
      <c r="B59" s="124" t="s">
        <v>76</v>
      </c>
      <c r="C59" s="201" t="s">
        <v>77</v>
      </c>
      <c r="D59" s="202"/>
      <c r="E59" s="202"/>
      <c r="F59" s="134" t="s">
        <v>24</v>
      </c>
      <c r="G59" s="135"/>
      <c r="H59" s="135"/>
      <c r="I59" s="200">
        <f>'Rozpočet Pol'!G86</f>
        <v>0</v>
      </c>
      <c r="J59" s="200"/>
    </row>
    <row r="60" spans="1:10" ht="25.5" customHeight="1" x14ac:dyDescent="0.2">
      <c r="A60" s="122"/>
      <c r="B60" s="124" t="s">
        <v>78</v>
      </c>
      <c r="C60" s="201" t="s">
        <v>79</v>
      </c>
      <c r="D60" s="202"/>
      <c r="E60" s="202"/>
      <c r="F60" s="134" t="s">
        <v>24</v>
      </c>
      <c r="G60" s="135"/>
      <c r="H60" s="135"/>
      <c r="I60" s="200">
        <f>'Rozpočet Pol'!G102</f>
        <v>0</v>
      </c>
      <c r="J60" s="200"/>
    </row>
    <row r="61" spans="1:10" ht="25.5" customHeight="1" x14ac:dyDescent="0.2">
      <c r="A61" s="122"/>
      <c r="B61" s="124" t="s">
        <v>80</v>
      </c>
      <c r="C61" s="201" t="s">
        <v>81</v>
      </c>
      <c r="D61" s="202"/>
      <c r="E61" s="202"/>
      <c r="F61" s="134" t="s">
        <v>24</v>
      </c>
      <c r="G61" s="135"/>
      <c r="H61" s="135"/>
      <c r="I61" s="200">
        <f>'Rozpočet Pol'!G105</f>
        <v>0</v>
      </c>
      <c r="J61" s="200"/>
    </row>
    <row r="62" spans="1:10" ht="25.5" customHeight="1" x14ac:dyDescent="0.2">
      <c r="A62" s="122"/>
      <c r="B62" s="124" t="s">
        <v>82</v>
      </c>
      <c r="C62" s="201" t="s">
        <v>83</v>
      </c>
      <c r="D62" s="202"/>
      <c r="E62" s="202"/>
      <c r="F62" s="134" t="s">
        <v>24</v>
      </c>
      <c r="G62" s="135"/>
      <c r="H62" s="135"/>
      <c r="I62" s="200">
        <f>'Rozpočet Pol'!G118</f>
        <v>0</v>
      </c>
      <c r="J62" s="200"/>
    </row>
    <row r="63" spans="1:10" ht="25.5" customHeight="1" x14ac:dyDescent="0.2">
      <c r="A63" s="122"/>
      <c r="B63" s="124" t="s">
        <v>84</v>
      </c>
      <c r="C63" s="201" t="s">
        <v>85</v>
      </c>
      <c r="D63" s="202"/>
      <c r="E63" s="202"/>
      <c r="F63" s="134" t="s">
        <v>24</v>
      </c>
      <c r="G63" s="135"/>
      <c r="H63" s="135"/>
      <c r="I63" s="200">
        <f>'Rozpočet Pol'!G121</f>
        <v>0</v>
      </c>
      <c r="J63" s="200"/>
    </row>
    <row r="64" spans="1:10" ht="25.5" customHeight="1" x14ac:dyDescent="0.2">
      <c r="A64" s="122"/>
      <c r="B64" s="124" t="s">
        <v>86</v>
      </c>
      <c r="C64" s="201" t="s">
        <v>87</v>
      </c>
      <c r="D64" s="202"/>
      <c r="E64" s="202"/>
      <c r="F64" s="134" t="s">
        <v>24</v>
      </c>
      <c r="G64" s="135"/>
      <c r="H64" s="135"/>
      <c r="I64" s="200">
        <f>'Rozpočet Pol'!G137</f>
        <v>0</v>
      </c>
      <c r="J64" s="200"/>
    </row>
    <row r="65" spans="1:10" ht="25.5" customHeight="1" x14ac:dyDescent="0.2">
      <c r="A65" s="122"/>
      <c r="B65" s="124" t="s">
        <v>88</v>
      </c>
      <c r="C65" s="201" t="s">
        <v>89</v>
      </c>
      <c r="D65" s="202"/>
      <c r="E65" s="202"/>
      <c r="F65" s="134" t="s">
        <v>24</v>
      </c>
      <c r="G65" s="135"/>
      <c r="H65" s="135"/>
      <c r="I65" s="200">
        <f>'Rozpočet Pol'!G140</f>
        <v>0</v>
      </c>
      <c r="J65" s="200"/>
    </row>
    <row r="66" spans="1:10" ht="25.5" customHeight="1" x14ac:dyDescent="0.2">
      <c r="A66" s="122"/>
      <c r="B66" s="124" t="s">
        <v>90</v>
      </c>
      <c r="C66" s="201" t="s">
        <v>91</v>
      </c>
      <c r="D66" s="202"/>
      <c r="E66" s="202"/>
      <c r="F66" s="134" t="s">
        <v>25</v>
      </c>
      <c r="G66" s="135"/>
      <c r="H66" s="135"/>
      <c r="I66" s="200">
        <f>'Rozpočet Pol'!G144</f>
        <v>0</v>
      </c>
      <c r="J66" s="200"/>
    </row>
    <row r="67" spans="1:10" ht="25.5" customHeight="1" x14ac:dyDescent="0.2">
      <c r="A67" s="122"/>
      <c r="B67" s="124" t="s">
        <v>92</v>
      </c>
      <c r="C67" s="201" t="s">
        <v>93</v>
      </c>
      <c r="D67" s="202"/>
      <c r="E67" s="202"/>
      <c r="F67" s="134" t="s">
        <v>25</v>
      </c>
      <c r="G67" s="135"/>
      <c r="H67" s="135"/>
      <c r="I67" s="200">
        <f>'Rozpočet Pol'!G146</f>
        <v>0</v>
      </c>
      <c r="J67" s="200"/>
    </row>
    <row r="68" spans="1:10" ht="25.5" customHeight="1" x14ac:dyDescent="0.2">
      <c r="A68" s="122"/>
      <c r="B68" s="131" t="s">
        <v>94</v>
      </c>
      <c r="C68" s="204" t="s">
        <v>26</v>
      </c>
      <c r="D68" s="205"/>
      <c r="E68" s="205"/>
      <c r="F68" s="136" t="s">
        <v>94</v>
      </c>
      <c r="G68" s="137"/>
      <c r="H68" s="137"/>
      <c r="I68" s="203">
        <f>'Rozpočet Pol'!G148</f>
        <v>0</v>
      </c>
      <c r="J68" s="203"/>
    </row>
    <row r="69" spans="1:10" ht="25.5" customHeight="1" x14ac:dyDescent="0.2">
      <c r="A69" s="123"/>
      <c r="B69" s="127" t="s">
        <v>1</v>
      </c>
      <c r="C69" s="127"/>
      <c r="D69" s="128"/>
      <c r="E69" s="128"/>
      <c r="F69" s="138"/>
      <c r="G69" s="139"/>
      <c r="H69" s="139"/>
      <c r="I69" s="206">
        <f>SUM(I47:I68)</f>
        <v>0</v>
      </c>
      <c r="J69" s="206"/>
    </row>
    <row r="70" spans="1:10" x14ac:dyDescent="0.2">
      <c r="F70" s="140"/>
      <c r="G70" s="96"/>
      <c r="H70" s="140"/>
      <c r="I70" s="96"/>
      <c r="J70" s="96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9" t="s">
        <v>41</v>
      </c>
      <c r="B2" s="78"/>
      <c r="C2" s="249"/>
      <c r="D2" s="249"/>
      <c r="E2" s="249"/>
      <c r="F2" s="249"/>
      <c r="G2" s="250"/>
    </row>
    <row r="3" spans="1:7" ht="24.95" hidden="1" customHeight="1" x14ac:dyDescent="0.2">
      <c r="A3" s="79" t="s">
        <v>7</v>
      </c>
      <c r="B3" s="78"/>
      <c r="C3" s="249"/>
      <c r="D3" s="249"/>
      <c r="E3" s="249"/>
      <c r="F3" s="249"/>
      <c r="G3" s="250"/>
    </row>
    <row r="4" spans="1:7" ht="24.95" hidden="1" customHeight="1" x14ac:dyDescent="0.2">
      <c r="A4" s="79" t="s">
        <v>8</v>
      </c>
      <c r="B4" s="78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6"/>
  <sheetViews>
    <sheetView topLeftCell="A2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1.42578125" customWidth="1"/>
    <col min="8" max="21" width="0" hidden="1" customWidth="1"/>
    <col min="29" max="39" width="0" hidden="1" customWidth="1"/>
  </cols>
  <sheetData>
    <row r="1" spans="1:60" ht="15.75" customHeight="1" x14ac:dyDescent="0.25">
      <c r="A1" s="263" t="s">
        <v>6</v>
      </c>
      <c r="B1" s="263"/>
      <c r="C1" s="263"/>
      <c r="D1" s="263"/>
      <c r="E1" s="263"/>
      <c r="F1" s="263"/>
      <c r="G1" s="263"/>
      <c r="AE1" t="s">
        <v>97</v>
      </c>
    </row>
    <row r="2" spans="1:60" ht="24.95" customHeight="1" x14ac:dyDescent="0.2">
      <c r="A2" s="145" t="s">
        <v>96</v>
      </c>
      <c r="B2" s="143"/>
      <c r="C2" s="264" t="s">
        <v>46</v>
      </c>
      <c r="D2" s="265"/>
      <c r="E2" s="265"/>
      <c r="F2" s="265"/>
      <c r="G2" s="266"/>
      <c r="AE2" t="s">
        <v>98</v>
      </c>
    </row>
    <row r="3" spans="1:60" ht="24.95" customHeight="1" x14ac:dyDescent="0.2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99</v>
      </c>
    </row>
    <row r="4" spans="1:60" ht="24.95" hidden="1" customHeight="1" x14ac:dyDescent="0.2">
      <c r="A4" s="146" t="s">
        <v>8</v>
      </c>
      <c r="B4" s="144"/>
      <c r="C4" s="267"/>
      <c r="D4" s="268"/>
      <c r="E4" s="268"/>
      <c r="F4" s="268"/>
      <c r="G4" s="269"/>
      <c r="AE4" t="s">
        <v>100</v>
      </c>
    </row>
    <row r="5" spans="1:60" hidden="1" x14ac:dyDescent="0.2">
      <c r="A5" s="147" t="s">
        <v>101</v>
      </c>
      <c r="B5" s="148"/>
      <c r="C5" s="149"/>
      <c r="D5" s="150"/>
      <c r="E5" s="150"/>
      <c r="F5" s="150"/>
      <c r="G5" s="151"/>
      <c r="AE5" t="s">
        <v>102</v>
      </c>
    </row>
    <row r="7" spans="1:60" ht="38.25" x14ac:dyDescent="0.2">
      <c r="A7" s="156" t="s">
        <v>103</v>
      </c>
      <c r="B7" s="157" t="s">
        <v>104</v>
      </c>
      <c r="C7" s="157" t="s">
        <v>105</v>
      </c>
      <c r="D7" s="156" t="s">
        <v>106</v>
      </c>
      <c r="E7" s="156" t="s">
        <v>107</v>
      </c>
      <c r="F7" s="152" t="s">
        <v>108</v>
      </c>
      <c r="G7" s="173" t="s">
        <v>28</v>
      </c>
      <c r="H7" s="174" t="s">
        <v>29</v>
      </c>
      <c r="I7" s="174" t="s">
        <v>109</v>
      </c>
      <c r="J7" s="174" t="s">
        <v>30</v>
      </c>
      <c r="K7" s="174" t="s">
        <v>110</v>
      </c>
      <c r="L7" s="174" t="s">
        <v>111</v>
      </c>
      <c r="M7" s="174" t="s">
        <v>112</v>
      </c>
      <c r="N7" s="174" t="s">
        <v>113</v>
      </c>
      <c r="O7" s="174" t="s">
        <v>114</v>
      </c>
      <c r="P7" s="174" t="s">
        <v>115</v>
      </c>
      <c r="Q7" s="174" t="s">
        <v>116</v>
      </c>
      <c r="R7" s="174" t="s">
        <v>117</v>
      </c>
      <c r="S7" s="174" t="s">
        <v>118</v>
      </c>
      <c r="T7" s="174" t="s">
        <v>119</v>
      </c>
      <c r="U7" s="159" t="s">
        <v>120</v>
      </c>
    </row>
    <row r="8" spans="1:60" x14ac:dyDescent="0.2">
      <c r="A8" s="175" t="s">
        <v>121</v>
      </c>
      <c r="B8" s="176" t="s">
        <v>52</v>
      </c>
      <c r="C8" s="177" t="s">
        <v>53</v>
      </c>
      <c r="D8" s="178"/>
      <c r="E8" s="179"/>
      <c r="F8" s="180"/>
      <c r="G8" s="180">
        <f>SUMIF(AE9:AE19,"&lt;&gt;NOR",G9:G19)</f>
        <v>0</v>
      </c>
      <c r="H8" s="180"/>
      <c r="I8" s="180">
        <f>SUM(I9:I19)</f>
        <v>0</v>
      </c>
      <c r="J8" s="180"/>
      <c r="K8" s="180">
        <f>SUM(K9:K19)</f>
        <v>0</v>
      </c>
      <c r="L8" s="180"/>
      <c r="M8" s="180">
        <f>SUM(M9:M19)</f>
        <v>0</v>
      </c>
      <c r="N8" s="158"/>
      <c r="O8" s="158">
        <f>SUM(O9:O19)</f>
        <v>8.15916</v>
      </c>
      <c r="P8" s="158"/>
      <c r="Q8" s="158">
        <f>SUM(Q9:Q19)</f>
        <v>0</v>
      </c>
      <c r="R8" s="158"/>
      <c r="S8" s="158"/>
      <c r="T8" s="175"/>
      <c r="U8" s="158">
        <f>SUM(U9:U19)</f>
        <v>98.630000000000024</v>
      </c>
      <c r="AE8" t="s">
        <v>122</v>
      </c>
    </row>
    <row r="9" spans="1:60" ht="22.5" outlineLevel="1" x14ac:dyDescent="0.2">
      <c r="A9" s="154">
        <v>1</v>
      </c>
      <c r="B9" s="160" t="s">
        <v>123</v>
      </c>
      <c r="C9" s="193" t="s">
        <v>124</v>
      </c>
      <c r="D9" s="162" t="s">
        <v>125</v>
      </c>
      <c r="E9" s="168">
        <v>10.02</v>
      </c>
      <c r="F9" s="170"/>
      <c r="G9" s="171">
        <f t="shared" ref="G9:G19" si="0">ROUND(E9*F9,2)</f>
        <v>0</v>
      </c>
      <c r="H9" s="170"/>
      <c r="I9" s="171">
        <f t="shared" ref="I9:I19" si="1">ROUND(E9*H9,2)</f>
        <v>0</v>
      </c>
      <c r="J9" s="170"/>
      <c r="K9" s="171">
        <f t="shared" ref="K9:K19" si="2">ROUND(E9*J9,2)</f>
        <v>0</v>
      </c>
      <c r="L9" s="171">
        <v>21</v>
      </c>
      <c r="M9" s="171">
        <f t="shared" ref="M9:M19" si="3">G9*(1+L9/100)</f>
        <v>0</v>
      </c>
      <c r="N9" s="163">
        <v>0.1114</v>
      </c>
      <c r="O9" s="163">
        <f t="shared" ref="O9:O19" si="4">ROUND(E9*N9,5)</f>
        <v>1.1162300000000001</v>
      </c>
      <c r="P9" s="163">
        <v>0</v>
      </c>
      <c r="Q9" s="163">
        <f t="shared" ref="Q9:Q19" si="5">ROUND(E9*P9,5)</f>
        <v>0</v>
      </c>
      <c r="R9" s="163"/>
      <c r="S9" s="163"/>
      <c r="T9" s="164">
        <v>0.81899999999999995</v>
      </c>
      <c r="U9" s="163">
        <f t="shared" ref="U9:U19" si="6">ROUND(E9*T9,2)</f>
        <v>8.2100000000000009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22.5" outlineLevel="1" x14ac:dyDescent="0.2">
      <c r="A10" s="154">
        <v>2</v>
      </c>
      <c r="B10" s="160" t="s">
        <v>127</v>
      </c>
      <c r="C10" s="193" t="s">
        <v>128</v>
      </c>
      <c r="D10" s="162" t="s">
        <v>125</v>
      </c>
      <c r="E10" s="168">
        <v>2.903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4.5679999999999998E-2</v>
      </c>
      <c r="O10" s="163">
        <f t="shared" si="4"/>
        <v>0.13261000000000001</v>
      </c>
      <c r="P10" s="163">
        <v>0</v>
      </c>
      <c r="Q10" s="163">
        <f t="shared" si="5"/>
        <v>0</v>
      </c>
      <c r="R10" s="163"/>
      <c r="S10" s="163"/>
      <c r="T10" s="164">
        <v>0.75800000000000001</v>
      </c>
      <c r="U10" s="163">
        <f t="shared" si="6"/>
        <v>2.2000000000000002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126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129</v>
      </c>
      <c r="C11" s="193" t="s">
        <v>130</v>
      </c>
      <c r="D11" s="162" t="s">
        <v>131</v>
      </c>
      <c r="E11" s="168">
        <v>5.3999999999999999E-2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0.76182000000000005</v>
      </c>
      <c r="O11" s="163">
        <f t="shared" si="4"/>
        <v>4.1140000000000003E-2</v>
      </c>
      <c r="P11" s="163">
        <v>0</v>
      </c>
      <c r="Q11" s="163">
        <f t="shared" si="5"/>
        <v>0</v>
      </c>
      <c r="R11" s="163"/>
      <c r="S11" s="163"/>
      <c r="T11" s="164">
        <v>4.0388799999999998</v>
      </c>
      <c r="U11" s="163">
        <f t="shared" si="6"/>
        <v>0.22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126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54">
        <v>4</v>
      </c>
      <c r="B12" s="160" t="s">
        <v>132</v>
      </c>
      <c r="C12" s="193" t="s">
        <v>133</v>
      </c>
      <c r="D12" s="162" t="s">
        <v>131</v>
      </c>
      <c r="E12" s="168">
        <v>0.108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0.76605000000000001</v>
      </c>
      <c r="O12" s="163">
        <f t="shared" si="4"/>
        <v>8.2729999999999998E-2</v>
      </c>
      <c r="P12" s="163">
        <v>0</v>
      </c>
      <c r="Q12" s="163">
        <f t="shared" si="5"/>
        <v>0</v>
      </c>
      <c r="R12" s="163"/>
      <c r="S12" s="163"/>
      <c r="T12" s="164">
        <v>4.2801900000000002</v>
      </c>
      <c r="U12" s="163">
        <f t="shared" si="6"/>
        <v>0.46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126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>
        <v>5</v>
      </c>
      <c r="B13" s="160" t="s">
        <v>134</v>
      </c>
      <c r="C13" s="193" t="s">
        <v>135</v>
      </c>
      <c r="D13" s="162" t="s">
        <v>125</v>
      </c>
      <c r="E13" s="168">
        <v>61.03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7.4709999999999999E-2</v>
      </c>
      <c r="O13" s="163">
        <f t="shared" si="4"/>
        <v>4.5595499999999998</v>
      </c>
      <c r="P13" s="163">
        <v>0</v>
      </c>
      <c r="Q13" s="163">
        <f t="shared" si="5"/>
        <v>0</v>
      </c>
      <c r="R13" s="163"/>
      <c r="S13" s="163"/>
      <c r="T13" s="164">
        <v>0.52915000000000001</v>
      </c>
      <c r="U13" s="163">
        <f t="shared" si="6"/>
        <v>32.29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126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>
        <v>6</v>
      </c>
      <c r="B14" s="160" t="s">
        <v>136</v>
      </c>
      <c r="C14" s="193" t="s">
        <v>137</v>
      </c>
      <c r="D14" s="162" t="s">
        <v>125</v>
      </c>
      <c r="E14" s="168">
        <v>4.8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0.11219</v>
      </c>
      <c r="O14" s="163">
        <f t="shared" si="4"/>
        <v>0.53851000000000004</v>
      </c>
      <c r="P14" s="163">
        <v>0</v>
      </c>
      <c r="Q14" s="163">
        <f t="shared" si="5"/>
        <v>0</v>
      </c>
      <c r="R14" s="163"/>
      <c r="S14" s="163"/>
      <c r="T14" s="164">
        <v>0.55488999999999999</v>
      </c>
      <c r="U14" s="163">
        <f t="shared" si="6"/>
        <v>2.66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126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54">
        <v>7</v>
      </c>
      <c r="B15" s="160" t="s">
        <v>138</v>
      </c>
      <c r="C15" s="193" t="s">
        <v>139</v>
      </c>
      <c r="D15" s="162" t="s">
        <v>140</v>
      </c>
      <c r="E15" s="168">
        <v>91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1.0200000000000001E-3</v>
      </c>
      <c r="O15" s="163">
        <f t="shared" si="4"/>
        <v>9.282E-2</v>
      </c>
      <c r="P15" s="163">
        <v>0</v>
      </c>
      <c r="Q15" s="163">
        <f t="shared" si="5"/>
        <v>0</v>
      </c>
      <c r="R15" s="163"/>
      <c r="S15" s="163"/>
      <c r="T15" s="164">
        <v>0.223</v>
      </c>
      <c r="U15" s="163">
        <f t="shared" si="6"/>
        <v>20.29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126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8</v>
      </c>
      <c r="B16" s="160" t="s">
        <v>141</v>
      </c>
      <c r="C16" s="193" t="s">
        <v>142</v>
      </c>
      <c r="D16" s="162" t="s">
        <v>140</v>
      </c>
      <c r="E16" s="168">
        <v>10.8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8.0000000000000007E-5</v>
      </c>
      <c r="O16" s="163">
        <f t="shared" si="4"/>
        <v>8.5999999999999998E-4</v>
      </c>
      <c r="P16" s="163">
        <v>0</v>
      </c>
      <c r="Q16" s="163">
        <f t="shared" si="5"/>
        <v>0</v>
      </c>
      <c r="R16" s="163"/>
      <c r="S16" s="163"/>
      <c r="T16" s="164">
        <v>0.18</v>
      </c>
      <c r="U16" s="163">
        <f t="shared" si="6"/>
        <v>1.94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126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54">
        <v>9</v>
      </c>
      <c r="B17" s="160" t="s">
        <v>141</v>
      </c>
      <c r="C17" s="193" t="s">
        <v>143</v>
      </c>
      <c r="D17" s="162" t="s">
        <v>140</v>
      </c>
      <c r="E17" s="168">
        <v>124.1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8.0000000000000007E-5</v>
      </c>
      <c r="O17" s="163">
        <f t="shared" si="4"/>
        <v>9.9299999999999996E-3</v>
      </c>
      <c r="P17" s="163">
        <v>0</v>
      </c>
      <c r="Q17" s="163">
        <f t="shared" si="5"/>
        <v>0</v>
      </c>
      <c r="R17" s="163"/>
      <c r="S17" s="163"/>
      <c r="T17" s="164">
        <v>0.18</v>
      </c>
      <c r="U17" s="163">
        <f t="shared" si="6"/>
        <v>22.34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126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10</v>
      </c>
      <c r="B18" s="160" t="s">
        <v>144</v>
      </c>
      <c r="C18" s="193" t="s">
        <v>145</v>
      </c>
      <c r="D18" s="162" t="s">
        <v>146</v>
      </c>
      <c r="E18" s="168">
        <v>28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4.5420000000000002E-2</v>
      </c>
      <c r="O18" s="163">
        <f t="shared" si="4"/>
        <v>1.27176</v>
      </c>
      <c r="P18" s="163">
        <v>0</v>
      </c>
      <c r="Q18" s="163">
        <f t="shared" si="5"/>
        <v>0</v>
      </c>
      <c r="R18" s="163"/>
      <c r="S18" s="163"/>
      <c r="T18" s="164">
        <v>0.23374</v>
      </c>
      <c r="U18" s="163">
        <f t="shared" si="6"/>
        <v>6.54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126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ht="22.5" outlineLevel="1" x14ac:dyDescent="0.2">
      <c r="A19" s="154">
        <v>11</v>
      </c>
      <c r="B19" s="160" t="s">
        <v>147</v>
      </c>
      <c r="C19" s="193" t="s">
        <v>148</v>
      </c>
      <c r="D19" s="162" t="s">
        <v>146</v>
      </c>
      <c r="E19" s="168">
        <v>3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0.10434</v>
      </c>
      <c r="O19" s="163">
        <f t="shared" si="4"/>
        <v>0.31302000000000002</v>
      </c>
      <c r="P19" s="163">
        <v>0</v>
      </c>
      <c r="Q19" s="163">
        <f t="shared" si="5"/>
        <v>0</v>
      </c>
      <c r="R19" s="163"/>
      <c r="S19" s="163"/>
      <c r="T19" s="164">
        <v>0.49199999999999999</v>
      </c>
      <c r="U19" s="163">
        <f t="shared" si="6"/>
        <v>1.48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126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5" t="s">
        <v>121</v>
      </c>
      <c r="B20" s="161" t="s">
        <v>54</v>
      </c>
      <c r="C20" s="194" t="s">
        <v>55</v>
      </c>
      <c r="D20" s="165"/>
      <c r="E20" s="169"/>
      <c r="F20" s="172"/>
      <c r="G20" s="172">
        <f>SUMIF(AE21:AE22,"&lt;&gt;NOR",G21:G22)</f>
        <v>0</v>
      </c>
      <c r="H20" s="172"/>
      <c r="I20" s="172">
        <f>SUM(I21:I22)</f>
        <v>0</v>
      </c>
      <c r="J20" s="172"/>
      <c r="K20" s="172">
        <f>SUM(K21:K22)</f>
        <v>0</v>
      </c>
      <c r="L20" s="172"/>
      <c r="M20" s="172">
        <f>SUM(M21:M22)</f>
        <v>0</v>
      </c>
      <c r="N20" s="166"/>
      <c r="O20" s="166">
        <f>SUM(O21:O22)</f>
        <v>0.57881000000000005</v>
      </c>
      <c r="P20" s="166"/>
      <c r="Q20" s="166">
        <f>SUM(Q21:Q22)</f>
        <v>0</v>
      </c>
      <c r="R20" s="166"/>
      <c r="S20" s="166"/>
      <c r="T20" s="167"/>
      <c r="U20" s="166">
        <f>SUM(U21:U22)</f>
        <v>55.78</v>
      </c>
      <c r="AE20" t="s">
        <v>122</v>
      </c>
    </row>
    <row r="21" spans="1:60" ht="22.5" outlineLevel="1" x14ac:dyDescent="0.2">
      <c r="A21" s="154">
        <v>12</v>
      </c>
      <c r="B21" s="160" t="s">
        <v>149</v>
      </c>
      <c r="C21" s="193" t="s">
        <v>150</v>
      </c>
      <c r="D21" s="162" t="s">
        <v>125</v>
      </c>
      <c r="E21" s="168">
        <v>59.98</v>
      </c>
      <c r="F21" s="170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3">
        <v>9.6500000000000006E-3</v>
      </c>
      <c r="O21" s="163">
        <f>ROUND(E21*N21,5)</f>
        <v>0.57881000000000005</v>
      </c>
      <c r="P21" s="163">
        <v>0</v>
      </c>
      <c r="Q21" s="163">
        <f>ROUND(E21*P21,5)</f>
        <v>0</v>
      </c>
      <c r="R21" s="163"/>
      <c r="S21" s="163"/>
      <c r="T21" s="164">
        <v>0.5</v>
      </c>
      <c r="U21" s="163">
        <f>ROUND(E21*T21,2)</f>
        <v>29.99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126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13</v>
      </c>
      <c r="B22" s="160" t="s">
        <v>151</v>
      </c>
      <c r="C22" s="193" t="s">
        <v>152</v>
      </c>
      <c r="D22" s="162" t="s">
        <v>125</v>
      </c>
      <c r="E22" s="168">
        <v>59.98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0.43</v>
      </c>
      <c r="U22" s="163">
        <f>ROUND(E22*T22,2)</f>
        <v>25.79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126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55" t="s">
        <v>121</v>
      </c>
      <c r="B23" s="161" t="s">
        <v>56</v>
      </c>
      <c r="C23" s="194" t="s">
        <v>57</v>
      </c>
      <c r="D23" s="165"/>
      <c r="E23" s="169"/>
      <c r="F23" s="172"/>
      <c r="G23" s="172">
        <f>SUMIF(AE24:AE29,"&lt;&gt;NOR",G24:G29)</f>
        <v>0</v>
      </c>
      <c r="H23" s="172"/>
      <c r="I23" s="172">
        <f>SUM(I24:I29)</f>
        <v>0</v>
      </c>
      <c r="J23" s="172"/>
      <c r="K23" s="172">
        <f>SUM(K24:K29)</f>
        <v>0</v>
      </c>
      <c r="L23" s="172"/>
      <c r="M23" s="172">
        <f>SUM(M24:M29)</f>
        <v>0</v>
      </c>
      <c r="N23" s="166"/>
      <c r="O23" s="166">
        <f>SUM(O24:O29)</f>
        <v>0.69584999999999986</v>
      </c>
      <c r="P23" s="166"/>
      <c r="Q23" s="166">
        <f>SUM(Q24:Q29)</f>
        <v>0</v>
      </c>
      <c r="R23" s="166"/>
      <c r="S23" s="166"/>
      <c r="T23" s="167"/>
      <c r="U23" s="166">
        <f>SUM(U24:U29)</f>
        <v>83.72</v>
      </c>
      <c r="AE23" t="s">
        <v>122</v>
      </c>
    </row>
    <row r="24" spans="1:60" ht="22.5" outlineLevel="1" x14ac:dyDescent="0.2">
      <c r="A24" s="154">
        <v>14</v>
      </c>
      <c r="B24" s="160" t="s">
        <v>153</v>
      </c>
      <c r="C24" s="193" t="s">
        <v>154</v>
      </c>
      <c r="D24" s="162" t="s">
        <v>125</v>
      </c>
      <c r="E24" s="168">
        <v>63.173000000000002</v>
      </c>
      <c r="F24" s="170"/>
      <c r="G24" s="171">
        <f t="shared" ref="G24:G29" si="7">ROUND(E24*F24,2)</f>
        <v>0</v>
      </c>
      <c r="H24" s="170"/>
      <c r="I24" s="171">
        <f t="shared" ref="I24:I29" si="8">ROUND(E24*H24,2)</f>
        <v>0</v>
      </c>
      <c r="J24" s="170"/>
      <c r="K24" s="171">
        <f t="shared" ref="K24:K29" si="9">ROUND(E24*J24,2)</f>
        <v>0</v>
      </c>
      <c r="L24" s="171">
        <v>21</v>
      </c>
      <c r="M24" s="171">
        <f t="shared" ref="M24:M29" si="10">G24*(1+L24/100)</f>
        <v>0</v>
      </c>
      <c r="N24" s="163">
        <v>3.5E-4</v>
      </c>
      <c r="O24" s="163">
        <f t="shared" ref="O24:O29" si="11">ROUND(E24*N24,5)</f>
        <v>2.2110000000000001E-2</v>
      </c>
      <c r="P24" s="163">
        <v>0</v>
      </c>
      <c r="Q24" s="163">
        <f t="shared" ref="Q24:Q29" si="12">ROUND(E24*P24,5)</f>
        <v>0</v>
      </c>
      <c r="R24" s="163"/>
      <c r="S24" s="163"/>
      <c r="T24" s="164">
        <v>7.0000000000000007E-2</v>
      </c>
      <c r="U24" s="163">
        <f t="shared" ref="U24:U29" si="13">ROUND(E24*T24,2)</f>
        <v>4.42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126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15</v>
      </c>
      <c r="B25" s="160" t="s">
        <v>153</v>
      </c>
      <c r="C25" s="193" t="s">
        <v>155</v>
      </c>
      <c r="D25" s="162" t="s">
        <v>125</v>
      </c>
      <c r="E25" s="168">
        <v>115.68899999999999</v>
      </c>
      <c r="F25" s="170"/>
      <c r="G25" s="171">
        <f t="shared" si="7"/>
        <v>0</v>
      </c>
      <c r="H25" s="170"/>
      <c r="I25" s="171">
        <f t="shared" si="8"/>
        <v>0</v>
      </c>
      <c r="J25" s="170"/>
      <c r="K25" s="171">
        <f t="shared" si="9"/>
        <v>0</v>
      </c>
      <c r="L25" s="171">
        <v>21</v>
      </c>
      <c r="M25" s="171">
        <f t="shared" si="10"/>
        <v>0</v>
      </c>
      <c r="N25" s="163">
        <v>3.5E-4</v>
      </c>
      <c r="O25" s="163">
        <f t="shared" si="11"/>
        <v>4.0489999999999998E-2</v>
      </c>
      <c r="P25" s="163">
        <v>0</v>
      </c>
      <c r="Q25" s="163">
        <f t="shared" si="12"/>
        <v>0</v>
      </c>
      <c r="R25" s="163"/>
      <c r="S25" s="163"/>
      <c r="T25" s="164">
        <v>7.0000000000000007E-2</v>
      </c>
      <c r="U25" s="163">
        <f t="shared" si="13"/>
        <v>8.1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126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54">
        <v>16</v>
      </c>
      <c r="B26" s="160" t="s">
        <v>156</v>
      </c>
      <c r="C26" s="193" t="s">
        <v>157</v>
      </c>
      <c r="D26" s="162" t="s">
        <v>125</v>
      </c>
      <c r="E26" s="168">
        <v>63.173000000000002</v>
      </c>
      <c r="F26" s="170"/>
      <c r="G26" s="171">
        <f t="shared" si="7"/>
        <v>0</v>
      </c>
      <c r="H26" s="170"/>
      <c r="I26" s="171">
        <f t="shared" si="8"/>
        <v>0</v>
      </c>
      <c r="J26" s="170"/>
      <c r="K26" s="171">
        <f t="shared" si="9"/>
        <v>0</v>
      </c>
      <c r="L26" s="171">
        <v>21</v>
      </c>
      <c r="M26" s="171">
        <f t="shared" si="10"/>
        <v>0</v>
      </c>
      <c r="N26" s="163">
        <v>2.5000000000000001E-3</v>
      </c>
      <c r="O26" s="163">
        <f t="shared" si="11"/>
        <v>0.15792999999999999</v>
      </c>
      <c r="P26" s="163">
        <v>0</v>
      </c>
      <c r="Q26" s="163">
        <f t="shared" si="12"/>
        <v>0</v>
      </c>
      <c r="R26" s="163"/>
      <c r="S26" s="163"/>
      <c r="T26" s="164">
        <v>0.24</v>
      </c>
      <c r="U26" s="163">
        <f t="shared" si="13"/>
        <v>15.16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126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17</v>
      </c>
      <c r="B27" s="160" t="s">
        <v>156</v>
      </c>
      <c r="C27" s="193" t="s">
        <v>158</v>
      </c>
      <c r="D27" s="162" t="s">
        <v>125</v>
      </c>
      <c r="E27" s="168">
        <v>115.68899999999999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3">
        <v>2.5000000000000001E-3</v>
      </c>
      <c r="O27" s="163">
        <f t="shared" si="11"/>
        <v>0.28921999999999998</v>
      </c>
      <c r="P27" s="163">
        <v>0</v>
      </c>
      <c r="Q27" s="163">
        <f t="shared" si="12"/>
        <v>0</v>
      </c>
      <c r="R27" s="163"/>
      <c r="S27" s="163"/>
      <c r="T27" s="164">
        <v>0.24</v>
      </c>
      <c r="U27" s="163">
        <f t="shared" si="13"/>
        <v>27.77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126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ht="22.5" outlineLevel="1" x14ac:dyDescent="0.2">
      <c r="A28" s="154">
        <v>18</v>
      </c>
      <c r="B28" s="160" t="s">
        <v>156</v>
      </c>
      <c r="C28" s="193" t="s">
        <v>159</v>
      </c>
      <c r="D28" s="162" t="s">
        <v>125</v>
      </c>
      <c r="E28" s="168">
        <v>40.520000000000003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3">
        <v>2.5000000000000001E-3</v>
      </c>
      <c r="O28" s="163">
        <f t="shared" si="11"/>
        <v>0.1013</v>
      </c>
      <c r="P28" s="163">
        <v>0</v>
      </c>
      <c r="Q28" s="163">
        <f t="shared" si="12"/>
        <v>0</v>
      </c>
      <c r="R28" s="163"/>
      <c r="S28" s="163"/>
      <c r="T28" s="164">
        <v>0.24</v>
      </c>
      <c r="U28" s="163">
        <f t="shared" si="13"/>
        <v>9.7200000000000006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126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19</v>
      </c>
      <c r="B29" s="160" t="s">
        <v>160</v>
      </c>
      <c r="C29" s="193" t="s">
        <v>161</v>
      </c>
      <c r="D29" s="162" t="s">
        <v>125</v>
      </c>
      <c r="E29" s="168">
        <v>264.99400000000003</v>
      </c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3">
        <v>3.2000000000000003E-4</v>
      </c>
      <c r="O29" s="163">
        <f t="shared" si="11"/>
        <v>8.48E-2</v>
      </c>
      <c r="P29" s="163">
        <v>0</v>
      </c>
      <c r="Q29" s="163">
        <f t="shared" si="12"/>
        <v>0</v>
      </c>
      <c r="R29" s="163"/>
      <c r="S29" s="163"/>
      <c r="T29" s="164">
        <v>7.0000000000000007E-2</v>
      </c>
      <c r="U29" s="163">
        <f t="shared" si="13"/>
        <v>18.55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126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5" t="s">
        <v>121</v>
      </c>
      <c r="B30" s="161" t="s">
        <v>58</v>
      </c>
      <c r="C30" s="194" t="s">
        <v>59</v>
      </c>
      <c r="D30" s="165"/>
      <c r="E30" s="169"/>
      <c r="F30" s="172"/>
      <c r="G30" s="172">
        <f>SUMIF(AE31:AE38,"&lt;&gt;NOR",G31:G38)</f>
        <v>0</v>
      </c>
      <c r="H30" s="172"/>
      <c r="I30" s="172">
        <f>SUM(I31:I38)</f>
        <v>0</v>
      </c>
      <c r="J30" s="172"/>
      <c r="K30" s="172">
        <f>SUM(K31:K38)</f>
        <v>0</v>
      </c>
      <c r="L30" s="172"/>
      <c r="M30" s="172">
        <f>SUM(M31:M38)</f>
        <v>0</v>
      </c>
      <c r="N30" s="166"/>
      <c r="O30" s="166">
        <f>SUM(O31:O38)</f>
        <v>12.029340000000001</v>
      </c>
      <c r="P30" s="166"/>
      <c r="Q30" s="166">
        <f>SUM(Q31:Q38)</f>
        <v>0</v>
      </c>
      <c r="R30" s="166"/>
      <c r="S30" s="166"/>
      <c r="T30" s="167"/>
      <c r="U30" s="166">
        <f>SUM(U31:U38)</f>
        <v>233.73</v>
      </c>
      <c r="AE30" t="s">
        <v>122</v>
      </c>
    </row>
    <row r="31" spans="1:60" ht="22.5" outlineLevel="1" x14ac:dyDescent="0.2">
      <c r="A31" s="154">
        <v>20</v>
      </c>
      <c r="B31" s="160" t="s">
        <v>162</v>
      </c>
      <c r="C31" s="193" t="s">
        <v>163</v>
      </c>
      <c r="D31" s="162" t="s">
        <v>125</v>
      </c>
      <c r="E31" s="168">
        <v>10.095000000000001</v>
      </c>
      <c r="F31" s="170"/>
      <c r="G31" s="171">
        <f t="shared" ref="G31:G38" si="14">ROUND(E31*F31,2)</f>
        <v>0</v>
      </c>
      <c r="H31" s="170"/>
      <c r="I31" s="171">
        <f t="shared" ref="I31:I38" si="15">ROUND(E31*H31,2)</f>
        <v>0</v>
      </c>
      <c r="J31" s="170"/>
      <c r="K31" s="171">
        <f t="shared" ref="K31:K38" si="16">ROUND(E31*J31,2)</f>
        <v>0</v>
      </c>
      <c r="L31" s="171">
        <v>21</v>
      </c>
      <c r="M31" s="171">
        <f t="shared" ref="M31:M38" si="17">G31*(1+L31/100)</f>
        <v>0</v>
      </c>
      <c r="N31" s="163">
        <v>4.0000000000000003E-5</v>
      </c>
      <c r="O31" s="163">
        <f t="shared" ref="O31:O38" si="18">ROUND(E31*N31,5)</f>
        <v>4.0000000000000002E-4</v>
      </c>
      <c r="P31" s="163">
        <v>0</v>
      </c>
      <c r="Q31" s="163">
        <f t="shared" ref="Q31:Q38" si="19">ROUND(E31*P31,5)</f>
        <v>0</v>
      </c>
      <c r="R31" s="163"/>
      <c r="S31" s="163"/>
      <c r="T31" s="164">
        <v>7.8E-2</v>
      </c>
      <c r="U31" s="163">
        <f t="shared" ref="U31:U38" si="20">ROUND(E31*T31,2)</f>
        <v>0.79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126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21</v>
      </c>
      <c r="B32" s="160" t="s">
        <v>160</v>
      </c>
      <c r="C32" s="193" t="s">
        <v>164</v>
      </c>
      <c r="D32" s="162" t="s">
        <v>125</v>
      </c>
      <c r="E32" s="168">
        <v>148.74600000000001</v>
      </c>
      <c r="F32" s="170"/>
      <c r="G32" s="171">
        <f t="shared" si="14"/>
        <v>0</v>
      </c>
      <c r="H32" s="170"/>
      <c r="I32" s="171">
        <f t="shared" si="15"/>
        <v>0</v>
      </c>
      <c r="J32" s="170"/>
      <c r="K32" s="171">
        <f t="shared" si="16"/>
        <v>0</v>
      </c>
      <c r="L32" s="171">
        <v>21</v>
      </c>
      <c r="M32" s="171">
        <f t="shared" si="17"/>
        <v>0</v>
      </c>
      <c r="N32" s="163">
        <v>3.2000000000000003E-4</v>
      </c>
      <c r="O32" s="163">
        <f t="shared" si="18"/>
        <v>4.7600000000000003E-2</v>
      </c>
      <c r="P32" s="163">
        <v>0</v>
      </c>
      <c r="Q32" s="163">
        <f t="shared" si="19"/>
        <v>0</v>
      </c>
      <c r="R32" s="163"/>
      <c r="S32" s="163"/>
      <c r="T32" s="164">
        <v>7.0000000000000007E-2</v>
      </c>
      <c r="U32" s="163">
        <f t="shared" si="20"/>
        <v>10.41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126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ht="22.5" outlineLevel="1" x14ac:dyDescent="0.2">
      <c r="A33" s="154">
        <v>22</v>
      </c>
      <c r="B33" s="160" t="s">
        <v>165</v>
      </c>
      <c r="C33" s="193" t="s">
        <v>166</v>
      </c>
      <c r="D33" s="162" t="s">
        <v>125</v>
      </c>
      <c r="E33" s="168">
        <v>148.74600000000001</v>
      </c>
      <c r="F33" s="170"/>
      <c r="G33" s="171">
        <f t="shared" si="14"/>
        <v>0</v>
      </c>
      <c r="H33" s="170"/>
      <c r="I33" s="171">
        <f t="shared" si="15"/>
        <v>0</v>
      </c>
      <c r="J33" s="170"/>
      <c r="K33" s="171">
        <f t="shared" si="16"/>
        <v>0</v>
      </c>
      <c r="L33" s="171">
        <v>21</v>
      </c>
      <c r="M33" s="171">
        <f t="shared" si="17"/>
        <v>0</v>
      </c>
      <c r="N33" s="163">
        <v>4.9100000000000003E-3</v>
      </c>
      <c r="O33" s="163">
        <f t="shared" si="18"/>
        <v>0.73033999999999999</v>
      </c>
      <c r="P33" s="163">
        <v>0</v>
      </c>
      <c r="Q33" s="163">
        <f t="shared" si="19"/>
        <v>0</v>
      </c>
      <c r="R33" s="163"/>
      <c r="S33" s="163"/>
      <c r="T33" s="164">
        <v>0.36199999999999999</v>
      </c>
      <c r="U33" s="163">
        <f t="shared" si="20"/>
        <v>53.85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126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22.5" outlineLevel="1" x14ac:dyDescent="0.2">
      <c r="A34" s="154">
        <v>23</v>
      </c>
      <c r="B34" s="160" t="s">
        <v>165</v>
      </c>
      <c r="C34" s="193" t="s">
        <v>167</v>
      </c>
      <c r="D34" s="162" t="s">
        <v>125</v>
      </c>
      <c r="E34" s="168">
        <v>40.520000000000003</v>
      </c>
      <c r="F34" s="170"/>
      <c r="G34" s="171">
        <f t="shared" si="14"/>
        <v>0</v>
      </c>
      <c r="H34" s="170"/>
      <c r="I34" s="171">
        <f t="shared" si="15"/>
        <v>0</v>
      </c>
      <c r="J34" s="170"/>
      <c r="K34" s="171">
        <f t="shared" si="16"/>
        <v>0</v>
      </c>
      <c r="L34" s="171">
        <v>21</v>
      </c>
      <c r="M34" s="171">
        <f t="shared" si="17"/>
        <v>0</v>
      </c>
      <c r="N34" s="163">
        <v>4.9100000000000003E-3</v>
      </c>
      <c r="O34" s="163">
        <f t="shared" si="18"/>
        <v>0.19894999999999999</v>
      </c>
      <c r="P34" s="163">
        <v>0</v>
      </c>
      <c r="Q34" s="163">
        <f t="shared" si="19"/>
        <v>0</v>
      </c>
      <c r="R34" s="163"/>
      <c r="S34" s="163"/>
      <c r="T34" s="164">
        <v>0.36199999999999999</v>
      </c>
      <c r="U34" s="163">
        <f t="shared" si="20"/>
        <v>14.67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126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54">
        <v>24</v>
      </c>
      <c r="B35" s="160" t="s">
        <v>168</v>
      </c>
      <c r="C35" s="193" t="s">
        <v>169</v>
      </c>
      <c r="D35" s="162" t="s">
        <v>125</v>
      </c>
      <c r="E35" s="168">
        <v>149.30500000000001</v>
      </c>
      <c r="F35" s="170"/>
      <c r="G35" s="171">
        <f t="shared" si="14"/>
        <v>0</v>
      </c>
      <c r="H35" s="170"/>
      <c r="I35" s="171">
        <f t="shared" si="15"/>
        <v>0</v>
      </c>
      <c r="J35" s="170"/>
      <c r="K35" s="171">
        <f t="shared" si="16"/>
        <v>0</v>
      </c>
      <c r="L35" s="171">
        <v>21</v>
      </c>
      <c r="M35" s="171">
        <f t="shared" si="17"/>
        <v>0</v>
      </c>
      <c r="N35" s="163">
        <v>3.9210000000000002E-2</v>
      </c>
      <c r="O35" s="163">
        <f t="shared" si="18"/>
        <v>5.8542500000000004</v>
      </c>
      <c r="P35" s="163">
        <v>0</v>
      </c>
      <c r="Q35" s="163">
        <f t="shared" si="19"/>
        <v>0</v>
      </c>
      <c r="R35" s="163"/>
      <c r="S35" s="163"/>
      <c r="T35" s="164">
        <v>0.39600000000000002</v>
      </c>
      <c r="U35" s="163">
        <f t="shared" si="20"/>
        <v>59.12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126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ht="22.5" outlineLevel="1" x14ac:dyDescent="0.2">
      <c r="A36" s="154">
        <v>25</v>
      </c>
      <c r="B36" s="160" t="s">
        <v>168</v>
      </c>
      <c r="C36" s="193" t="s">
        <v>170</v>
      </c>
      <c r="D36" s="162" t="s">
        <v>125</v>
      </c>
      <c r="E36" s="168">
        <v>115.68899999999999</v>
      </c>
      <c r="F36" s="170"/>
      <c r="G36" s="171">
        <f t="shared" si="14"/>
        <v>0</v>
      </c>
      <c r="H36" s="170"/>
      <c r="I36" s="171">
        <f t="shared" si="15"/>
        <v>0</v>
      </c>
      <c r="J36" s="170"/>
      <c r="K36" s="171">
        <f t="shared" si="16"/>
        <v>0</v>
      </c>
      <c r="L36" s="171">
        <v>21</v>
      </c>
      <c r="M36" s="171">
        <f t="shared" si="17"/>
        <v>0</v>
      </c>
      <c r="N36" s="163">
        <v>3.9210000000000002E-2</v>
      </c>
      <c r="O36" s="163">
        <f t="shared" si="18"/>
        <v>4.5361700000000003</v>
      </c>
      <c r="P36" s="163">
        <v>0</v>
      </c>
      <c r="Q36" s="163">
        <f t="shared" si="19"/>
        <v>0</v>
      </c>
      <c r="R36" s="163"/>
      <c r="S36" s="163"/>
      <c r="T36" s="164">
        <v>0.39600000000000002</v>
      </c>
      <c r="U36" s="163">
        <f t="shared" si="20"/>
        <v>45.81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126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ht="22.5" outlineLevel="1" x14ac:dyDescent="0.2">
      <c r="A37" s="154">
        <v>26</v>
      </c>
      <c r="B37" s="160" t="s">
        <v>165</v>
      </c>
      <c r="C37" s="193" t="s">
        <v>171</v>
      </c>
      <c r="D37" s="162" t="s">
        <v>125</v>
      </c>
      <c r="E37" s="168">
        <v>115.68899999999999</v>
      </c>
      <c r="F37" s="170"/>
      <c r="G37" s="171">
        <f t="shared" si="14"/>
        <v>0</v>
      </c>
      <c r="H37" s="170"/>
      <c r="I37" s="171">
        <f t="shared" si="15"/>
        <v>0</v>
      </c>
      <c r="J37" s="170"/>
      <c r="K37" s="171">
        <f t="shared" si="16"/>
        <v>0</v>
      </c>
      <c r="L37" s="171">
        <v>21</v>
      </c>
      <c r="M37" s="171">
        <f t="shared" si="17"/>
        <v>0</v>
      </c>
      <c r="N37" s="163">
        <v>4.9100000000000003E-3</v>
      </c>
      <c r="O37" s="163">
        <f t="shared" si="18"/>
        <v>0.56803000000000003</v>
      </c>
      <c r="P37" s="163">
        <v>0</v>
      </c>
      <c r="Q37" s="163">
        <f t="shared" si="19"/>
        <v>0</v>
      </c>
      <c r="R37" s="163"/>
      <c r="S37" s="163"/>
      <c r="T37" s="164">
        <v>0.36199999999999999</v>
      </c>
      <c r="U37" s="163">
        <f t="shared" si="20"/>
        <v>41.88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126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ht="22.5" outlineLevel="1" x14ac:dyDescent="0.2">
      <c r="A38" s="154">
        <v>27</v>
      </c>
      <c r="B38" s="160" t="s">
        <v>172</v>
      </c>
      <c r="C38" s="193" t="s">
        <v>173</v>
      </c>
      <c r="D38" s="162" t="s">
        <v>140</v>
      </c>
      <c r="E38" s="168">
        <v>60</v>
      </c>
      <c r="F38" s="170"/>
      <c r="G38" s="171">
        <f t="shared" si="14"/>
        <v>0</v>
      </c>
      <c r="H38" s="170"/>
      <c r="I38" s="171">
        <f t="shared" si="15"/>
        <v>0</v>
      </c>
      <c r="J38" s="170"/>
      <c r="K38" s="171">
        <f t="shared" si="16"/>
        <v>0</v>
      </c>
      <c r="L38" s="171">
        <v>21</v>
      </c>
      <c r="M38" s="171">
        <f t="shared" si="17"/>
        <v>0</v>
      </c>
      <c r="N38" s="163">
        <v>1.56E-3</v>
      </c>
      <c r="O38" s="163">
        <f t="shared" si="18"/>
        <v>9.3600000000000003E-2</v>
      </c>
      <c r="P38" s="163">
        <v>0</v>
      </c>
      <c r="Q38" s="163">
        <f t="shared" si="19"/>
        <v>0</v>
      </c>
      <c r="R38" s="163"/>
      <c r="S38" s="163"/>
      <c r="T38" s="164">
        <v>0.12</v>
      </c>
      <c r="U38" s="163">
        <f t="shared" si="20"/>
        <v>7.2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126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121</v>
      </c>
      <c r="B39" s="161" t="s">
        <v>60</v>
      </c>
      <c r="C39" s="194" t="s">
        <v>61</v>
      </c>
      <c r="D39" s="165"/>
      <c r="E39" s="169"/>
      <c r="F39" s="172"/>
      <c r="G39" s="172">
        <f>SUMIF(AE40:AE43,"&lt;&gt;NOR",G40:G43)</f>
        <v>0</v>
      </c>
      <c r="H39" s="172"/>
      <c r="I39" s="172">
        <f>SUM(I40:I43)</f>
        <v>0</v>
      </c>
      <c r="J39" s="172"/>
      <c r="K39" s="172">
        <f>SUM(K40:K43)</f>
        <v>0</v>
      </c>
      <c r="L39" s="172"/>
      <c r="M39" s="172">
        <f>SUM(M40:M43)</f>
        <v>0</v>
      </c>
      <c r="N39" s="166"/>
      <c r="O39" s="166">
        <f>SUM(O40:O43)</f>
        <v>3.4056500000000005</v>
      </c>
      <c r="P39" s="166"/>
      <c r="Q39" s="166">
        <f>SUM(Q40:Q43)</f>
        <v>0</v>
      </c>
      <c r="R39" s="166"/>
      <c r="S39" s="166"/>
      <c r="T39" s="167"/>
      <c r="U39" s="166">
        <f>SUM(U40:U43)</f>
        <v>45.97</v>
      </c>
      <c r="AE39" t="s">
        <v>122</v>
      </c>
    </row>
    <row r="40" spans="1:60" ht="22.5" outlineLevel="1" x14ac:dyDescent="0.2">
      <c r="A40" s="154">
        <v>28</v>
      </c>
      <c r="B40" s="160" t="s">
        <v>174</v>
      </c>
      <c r="C40" s="193" t="s">
        <v>175</v>
      </c>
      <c r="D40" s="162" t="s">
        <v>125</v>
      </c>
      <c r="E40" s="168">
        <v>59.98</v>
      </c>
      <c r="F40" s="170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3">
        <v>2.9999999999999997E-4</v>
      </c>
      <c r="O40" s="163">
        <f>ROUND(E40*N40,5)</f>
        <v>1.7989999999999999E-2</v>
      </c>
      <c r="P40" s="163">
        <v>0</v>
      </c>
      <c r="Q40" s="163">
        <f>ROUND(E40*P40,5)</f>
        <v>0</v>
      </c>
      <c r="R40" s="163"/>
      <c r="S40" s="163"/>
      <c r="T40" s="164">
        <v>0.09</v>
      </c>
      <c r="U40" s="163">
        <f>ROUND(E40*T40,2)</f>
        <v>5.4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126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29</v>
      </c>
      <c r="B41" s="160" t="s">
        <v>176</v>
      </c>
      <c r="C41" s="193" t="s">
        <v>177</v>
      </c>
      <c r="D41" s="162" t="s">
        <v>125</v>
      </c>
      <c r="E41" s="168">
        <v>59.98</v>
      </c>
      <c r="F41" s="170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63">
        <v>4.7300000000000002E-2</v>
      </c>
      <c r="O41" s="163">
        <f>ROUND(E41*N41,5)</f>
        <v>2.8370500000000001</v>
      </c>
      <c r="P41" s="163">
        <v>0</v>
      </c>
      <c r="Q41" s="163">
        <f>ROUND(E41*P41,5)</f>
        <v>0</v>
      </c>
      <c r="R41" s="163"/>
      <c r="S41" s="163"/>
      <c r="T41" s="164">
        <v>0.32850000000000001</v>
      </c>
      <c r="U41" s="163">
        <f>ROUND(E41*T41,2)</f>
        <v>19.7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126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30</v>
      </c>
      <c r="B42" s="160" t="s">
        <v>178</v>
      </c>
      <c r="C42" s="193" t="s">
        <v>179</v>
      </c>
      <c r="D42" s="162" t="s">
        <v>125</v>
      </c>
      <c r="E42" s="168">
        <v>59.98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63">
        <v>2.5999999999999998E-4</v>
      </c>
      <c r="O42" s="163">
        <f>ROUND(E42*N42,5)</f>
        <v>1.559E-2</v>
      </c>
      <c r="P42" s="163">
        <v>0</v>
      </c>
      <c r="Q42" s="163">
        <f>ROUND(E42*P42,5)</f>
        <v>0</v>
      </c>
      <c r="R42" s="163"/>
      <c r="S42" s="163"/>
      <c r="T42" s="164">
        <v>0.09</v>
      </c>
      <c r="U42" s="163">
        <f>ROUND(E42*T42,2)</f>
        <v>5.4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126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31</v>
      </c>
      <c r="B43" s="160" t="s">
        <v>180</v>
      </c>
      <c r="C43" s="193" t="s">
        <v>181</v>
      </c>
      <c r="D43" s="162" t="s">
        <v>125</v>
      </c>
      <c r="E43" s="168">
        <v>59.98</v>
      </c>
      <c r="F43" s="170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63">
        <v>8.9200000000000008E-3</v>
      </c>
      <c r="O43" s="163">
        <f>ROUND(E43*N43,5)</f>
        <v>0.53502000000000005</v>
      </c>
      <c r="P43" s="163">
        <v>0</v>
      </c>
      <c r="Q43" s="163">
        <f>ROUND(E43*P43,5)</f>
        <v>0</v>
      </c>
      <c r="R43" s="163"/>
      <c r="S43" s="163"/>
      <c r="T43" s="164">
        <v>0.25800000000000001</v>
      </c>
      <c r="U43" s="163">
        <f>ROUND(E43*T43,2)</f>
        <v>15.47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126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x14ac:dyDescent="0.2">
      <c r="A44" s="155" t="s">
        <v>121</v>
      </c>
      <c r="B44" s="161" t="s">
        <v>62</v>
      </c>
      <c r="C44" s="194" t="s">
        <v>63</v>
      </c>
      <c r="D44" s="165"/>
      <c r="E44" s="169"/>
      <c r="F44" s="172"/>
      <c r="G44" s="172">
        <f>SUMIF(AE45:AE49,"&lt;&gt;NOR",G45:G49)</f>
        <v>0</v>
      </c>
      <c r="H44" s="172"/>
      <c r="I44" s="172">
        <f>SUM(I45:I49)</f>
        <v>0</v>
      </c>
      <c r="J44" s="172"/>
      <c r="K44" s="172">
        <f>SUM(K45:K49)</f>
        <v>0</v>
      </c>
      <c r="L44" s="172"/>
      <c r="M44" s="172">
        <f>SUM(M45:M49)</f>
        <v>0</v>
      </c>
      <c r="N44" s="166"/>
      <c r="O44" s="166">
        <f>SUM(O45:O49)</f>
        <v>1.1769400000000001</v>
      </c>
      <c r="P44" s="166"/>
      <c r="Q44" s="166">
        <f>SUM(Q45:Q49)</f>
        <v>0</v>
      </c>
      <c r="R44" s="166"/>
      <c r="S44" s="166"/>
      <c r="T44" s="167"/>
      <c r="U44" s="166">
        <f>SUM(U45:U49)</f>
        <v>44.48</v>
      </c>
      <c r="AE44" t="s">
        <v>122</v>
      </c>
    </row>
    <row r="45" spans="1:60" ht="22.5" outlineLevel="1" x14ac:dyDescent="0.2">
      <c r="A45" s="154">
        <v>32</v>
      </c>
      <c r="B45" s="160" t="s">
        <v>182</v>
      </c>
      <c r="C45" s="193" t="s">
        <v>183</v>
      </c>
      <c r="D45" s="162" t="s">
        <v>146</v>
      </c>
      <c r="E45" s="168">
        <v>7</v>
      </c>
      <c r="F45" s="170"/>
      <c r="G45" s="171">
        <f>ROUND(E45*F45,2)</f>
        <v>0</v>
      </c>
      <c r="H45" s="170"/>
      <c r="I45" s="171">
        <f>ROUND(E45*H45,2)</f>
        <v>0</v>
      </c>
      <c r="J45" s="170"/>
      <c r="K45" s="171">
        <f>ROUND(E45*J45,2)</f>
        <v>0</v>
      </c>
      <c r="L45" s="171">
        <v>21</v>
      </c>
      <c r="M45" s="171">
        <f>G45*(1+L45/100)</f>
        <v>0</v>
      </c>
      <c r="N45" s="163">
        <v>2.937E-2</v>
      </c>
      <c r="O45" s="163">
        <f>ROUND(E45*N45,5)</f>
        <v>0.20558999999999999</v>
      </c>
      <c r="P45" s="163">
        <v>0</v>
      </c>
      <c r="Q45" s="163">
        <f>ROUND(E45*P45,5)</f>
        <v>0</v>
      </c>
      <c r="R45" s="163"/>
      <c r="S45" s="163"/>
      <c r="T45" s="164">
        <v>1.86</v>
      </c>
      <c r="U45" s="163">
        <f>ROUND(E45*T45,2)</f>
        <v>13.02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126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ht="22.5" outlineLevel="1" x14ac:dyDescent="0.2">
      <c r="A46" s="154">
        <v>33</v>
      </c>
      <c r="B46" s="160" t="s">
        <v>184</v>
      </c>
      <c r="C46" s="193" t="s">
        <v>185</v>
      </c>
      <c r="D46" s="162" t="s">
        <v>146</v>
      </c>
      <c r="E46" s="168">
        <v>5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63">
        <v>6.4509999999999998E-2</v>
      </c>
      <c r="O46" s="163">
        <f>ROUND(E46*N46,5)</f>
        <v>0.32255</v>
      </c>
      <c r="P46" s="163">
        <v>0</v>
      </c>
      <c r="Q46" s="163">
        <f>ROUND(E46*P46,5)</f>
        <v>0</v>
      </c>
      <c r="R46" s="163"/>
      <c r="S46" s="163"/>
      <c r="T46" s="164">
        <v>2.097</v>
      </c>
      <c r="U46" s="163">
        <f>ROUND(E46*T46,2)</f>
        <v>10.49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126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34</v>
      </c>
      <c r="B47" s="160" t="s">
        <v>186</v>
      </c>
      <c r="C47" s="193" t="s">
        <v>187</v>
      </c>
      <c r="D47" s="162" t="s">
        <v>146</v>
      </c>
      <c r="E47" s="168">
        <v>7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63">
        <v>6.4710000000000004E-2</v>
      </c>
      <c r="O47" s="163">
        <f>ROUND(E47*N47,5)</f>
        <v>0.45296999999999998</v>
      </c>
      <c r="P47" s="163">
        <v>0</v>
      </c>
      <c r="Q47" s="163">
        <f>ROUND(E47*P47,5)</f>
        <v>0</v>
      </c>
      <c r="R47" s="163"/>
      <c r="S47" s="163"/>
      <c r="T47" s="164">
        <v>2.097</v>
      </c>
      <c r="U47" s="163">
        <f>ROUND(E47*T47,2)</f>
        <v>14.68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126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 x14ac:dyDescent="0.2">
      <c r="A48" s="154">
        <v>35</v>
      </c>
      <c r="B48" s="160" t="s">
        <v>188</v>
      </c>
      <c r="C48" s="193" t="s">
        <v>189</v>
      </c>
      <c r="D48" s="162" t="s">
        <v>146</v>
      </c>
      <c r="E48" s="168">
        <v>1</v>
      </c>
      <c r="F48" s="170"/>
      <c r="G48" s="171">
        <f>ROUND(E48*F48,2)</f>
        <v>0</v>
      </c>
      <c r="H48" s="170"/>
      <c r="I48" s="171">
        <f>ROUND(E48*H48,2)</f>
        <v>0</v>
      </c>
      <c r="J48" s="170"/>
      <c r="K48" s="171">
        <f>ROUND(E48*J48,2)</f>
        <v>0</v>
      </c>
      <c r="L48" s="171">
        <v>21</v>
      </c>
      <c r="M48" s="171">
        <f>G48*(1+L48/100)</f>
        <v>0</v>
      </c>
      <c r="N48" s="163">
        <v>6.7210000000000006E-2</v>
      </c>
      <c r="O48" s="163">
        <f>ROUND(E48*N48,5)</f>
        <v>6.7210000000000006E-2</v>
      </c>
      <c r="P48" s="163">
        <v>0</v>
      </c>
      <c r="Q48" s="163">
        <f>ROUND(E48*P48,5)</f>
        <v>0</v>
      </c>
      <c r="R48" s="163"/>
      <c r="S48" s="163"/>
      <c r="T48" s="164">
        <v>2.097</v>
      </c>
      <c r="U48" s="163">
        <f>ROUND(E48*T48,2)</f>
        <v>2.1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126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36</v>
      </c>
      <c r="B49" s="160" t="s">
        <v>190</v>
      </c>
      <c r="C49" s="193" t="s">
        <v>191</v>
      </c>
      <c r="D49" s="162" t="s">
        <v>146</v>
      </c>
      <c r="E49" s="168">
        <v>2</v>
      </c>
      <c r="F49" s="170"/>
      <c r="G49" s="171">
        <f>ROUND(E49*F49,2)</f>
        <v>0</v>
      </c>
      <c r="H49" s="170"/>
      <c r="I49" s="171">
        <f>ROUND(E49*H49,2)</f>
        <v>0</v>
      </c>
      <c r="J49" s="170"/>
      <c r="K49" s="171">
        <f>ROUND(E49*J49,2)</f>
        <v>0</v>
      </c>
      <c r="L49" s="171">
        <v>21</v>
      </c>
      <c r="M49" s="171">
        <f>G49*(1+L49/100)</f>
        <v>0</v>
      </c>
      <c r="N49" s="163">
        <v>6.4310000000000006E-2</v>
      </c>
      <c r="O49" s="163">
        <f>ROUND(E49*N49,5)</f>
        <v>0.12862000000000001</v>
      </c>
      <c r="P49" s="163">
        <v>0</v>
      </c>
      <c r="Q49" s="163">
        <f>ROUND(E49*P49,5)</f>
        <v>0</v>
      </c>
      <c r="R49" s="163"/>
      <c r="S49" s="163"/>
      <c r="T49" s="164">
        <v>2.097</v>
      </c>
      <c r="U49" s="163">
        <f>ROUND(E49*T49,2)</f>
        <v>4.1900000000000004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126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5" t="s">
        <v>121</v>
      </c>
      <c r="B50" s="161" t="s">
        <v>64</v>
      </c>
      <c r="C50" s="194" t="s">
        <v>65</v>
      </c>
      <c r="D50" s="165"/>
      <c r="E50" s="169"/>
      <c r="F50" s="172"/>
      <c r="G50" s="172">
        <f>SUMIF(AE51:AE61,"&lt;&gt;NOR",G51:G61)</f>
        <v>0</v>
      </c>
      <c r="H50" s="172"/>
      <c r="I50" s="172">
        <f>SUM(I51:I61)</f>
        <v>0</v>
      </c>
      <c r="J50" s="172"/>
      <c r="K50" s="172">
        <f>SUM(K51:K61)</f>
        <v>0</v>
      </c>
      <c r="L50" s="172"/>
      <c r="M50" s="172">
        <f>SUM(M51:M61)</f>
        <v>0</v>
      </c>
      <c r="N50" s="166"/>
      <c r="O50" s="166">
        <f>SUM(O51:O61)</f>
        <v>8.6730000000000002E-2</v>
      </c>
      <c r="P50" s="166"/>
      <c r="Q50" s="166">
        <f>SUM(Q51:Q61)</f>
        <v>21.75638</v>
      </c>
      <c r="R50" s="166"/>
      <c r="S50" s="166"/>
      <c r="T50" s="167"/>
      <c r="U50" s="166">
        <f>SUM(U51:U61)</f>
        <v>78.850000000000009</v>
      </c>
      <c r="AE50" t="s">
        <v>122</v>
      </c>
    </row>
    <row r="51" spans="1:60" ht="22.5" outlineLevel="1" x14ac:dyDescent="0.2">
      <c r="A51" s="154">
        <v>37</v>
      </c>
      <c r="B51" s="160" t="s">
        <v>192</v>
      </c>
      <c r="C51" s="193" t="s">
        <v>193</v>
      </c>
      <c r="D51" s="162" t="s">
        <v>146</v>
      </c>
      <c r="E51" s="168">
        <v>24</v>
      </c>
      <c r="F51" s="170"/>
      <c r="G51" s="171">
        <f t="shared" ref="G51:G61" si="21">ROUND(E51*F51,2)</f>
        <v>0</v>
      </c>
      <c r="H51" s="170"/>
      <c r="I51" s="171">
        <f t="shared" ref="I51:I61" si="22">ROUND(E51*H51,2)</f>
        <v>0</v>
      </c>
      <c r="J51" s="170"/>
      <c r="K51" s="171">
        <f t="shared" ref="K51:K61" si="23">ROUND(E51*J51,2)</f>
        <v>0</v>
      </c>
      <c r="L51" s="171">
        <v>21</v>
      </c>
      <c r="M51" s="171">
        <f t="shared" ref="M51:M61" si="24">G51*(1+L51/100)</f>
        <v>0</v>
      </c>
      <c r="N51" s="163">
        <v>0</v>
      </c>
      <c r="O51" s="163">
        <f t="shared" ref="O51:O61" si="25">ROUND(E51*N51,5)</f>
        <v>0</v>
      </c>
      <c r="P51" s="163">
        <v>0</v>
      </c>
      <c r="Q51" s="163">
        <f t="shared" ref="Q51:Q61" si="26">ROUND(E51*P51,5)</f>
        <v>0</v>
      </c>
      <c r="R51" s="163"/>
      <c r="S51" s="163"/>
      <c r="T51" s="164">
        <v>0.05</v>
      </c>
      <c r="U51" s="163">
        <f t="shared" ref="U51:U61" si="27">ROUND(E51*T51,2)</f>
        <v>1.2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126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38</v>
      </c>
      <c r="B52" s="160" t="s">
        <v>194</v>
      </c>
      <c r="C52" s="193" t="s">
        <v>195</v>
      </c>
      <c r="D52" s="162" t="s">
        <v>125</v>
      </c>
      <c r="E52" s="168">
        <v>35.6</v>
      </c>
      <c r="F52" s="170"/>
      <c r="G52" s="171">
        <f t="shared" si="21"/>
        <v>0</v>
      </c>
      <c r="H52" s="170"/>
      <c r="I52" s="171">
        <f t="shared" si="22"/>
        <v>0</v>
      </c>
      <c r="J52" s="170"/>
      <c r="K52" s="171">
        <f t="shared" si="23"/>
        <v>0</v>
      </c>
      <c r="L52" s="171">
        <v>21</v>
      </c>
      <c r="M52" s="171">
        <f t="shared" si="24"/>
        <v>0</v>
      </c>
      <c r="N52" s="163">
        <v>1.17E-3</v>
      </c>
      <c r="O52" s="163">
        <f t="shared" si="25"/>
        <v>4.165E-2</v>
      </c>
      <c r="P52" s="163">
        <v>7.5999999999999998E-2</v>
      </c>
      <c r="Q52" s="163">
        <f t="shared" si="26"/>
        <v>2.7056</v>
      </c>
      <c r="R52" s="163"/>
      <c r="S52" s="163"/>
      <c r="T52" s="164">
        <v>0.93899999999999995</v>
      </c>
      <c r="U52" s="163">
        <f t="shared" si="27"/>
        <v>33.43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126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39</v>
      </c>
      <c r="B53" s="160" t="s">
        <v>196</v>
      </c>
      <c r="C53" s="193" t="s">
        <v>197</v>
      </c>
      <c r="D53" s="162" t="s">
        <v>125</v>
      </c>
      <c r="E53" s="168">
        <v>60.542999999999999</v>
      </c>
      <c r="F53" s="170"/>
      <c r="G53" s="171">
        <f t="shared" si="21"/>
        <v>0</v>
      </c>
      <c r="H53" s="170"/>
      <c r="I53" s="171">
        <f t="shared" si="22"/>
        <v>0</v>
      </c>
      <c r="J53" s="170"/>
      <c r="K53" s="171">
        <f t="shared" si="23"/>
        <v>0</v>
      </c>
      <c r="L53" s="171">
        <v>21</v>
      </c>
      <c r="M53" s="171">
        <f t="shared" si="24"/>
        <v>0</v>
      </c>
      <c r="N53" s="163">
        <v>6.7000000000000002E-4</v>
      </c>
      <c r="O53" s="163">
        <f t="shared" si="25"/>
        <v>4.0559999999999999E-2</v>
      </c>
      <c r="P53" s="163">
        <v>0.184</v>
      </c>
      <c r="Q53" s="163">
        <f t="shared" si="26"/>
        <v>11.13991</v>
      </c>
      <c r="R53" s="163"/>
      <c r="S53" s="163"/>
      <c r="T53" s="164">
        <v>0.22700000000000001</v>
      </c>
      <c r="U53" s="163">
        <f t="shared" si="27"/>
        <v>13.74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126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40</v>
      </c>
      <c r="B54" s="160" t="s">
        <v>198</v>
      </c>
      <c r="C54" s="193" t="s">
        <v>199</v>
      </c>
      <c r="D54" s="162" t="s">
        <v>125</v>
      </c>
      <c r="E54" s="168">
        <v>4.3860000000000001</v>
      </c>
      <c r="F54" s="170"/>
      <c r="G54" s="171">
        <f t="shared" si="21"/>
        <v>0</v>
      </c>
      <c r="H54" s="170"/>
      <c r="I54" s="171">
        <f t="shared" si="22"/>
        <v>0</v>
      </c>
      <c r="J54" s="170"/>
      <c r="K54" s="171">
        <f t="shared" si="23"/>
        <v>0</v>
      </c>
      <c r="L54" s="171">
        <v>21</v>
      </c>
      <c r="M54" s="171">
        <f t="shared" si="24"/>
        <v>0</v>
      </c>
      <c r="N54" s="163">
        <v>6.7000000000000002E-4</v>
      </c>
      <c r="O54" s="163">
        <f t="shared" si="25"/>
        <v>2.9399999999999999E-3</v>
      </c>
      <c r="P54" s="163">
        <v>0.31900000000000001</v>
      </c>
      <c r="Q54" s="163">
        <f t="shared" si="26"/>
        <v>1.39913</v>
      </c>
      <c r="R54" s="163"/>
      <c r="S54" s="163"/>
      <c r="T54" s="164">
        <v>0.317</v>
      </c>
      <c r="U54" s="163">
        <f t="shared" si="27"/>
        <v>1.39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126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41</v>
      </c>
      <c r="B55" s="160" t="s">
        <v>200</v>
      </c>
      <c r="C55" s="193" t="s">
        <v>201</v>
      </c>
      <c r="D55" s="162" t="s">
        <v>125</v>
      </c>
      <c r="E55" s="168">
        <v>47.71</v>
      </c>
      <c r="F55" s="170"/>
      <c r="G55" s="171">
        <f t="shared" si="21"/>
        <v>0</v>
      </c>
      <c r="H55" s="170"/>
      <c r="I55" s="171">
        <f t="shared" si="22"/>
        <v>0</v>
      </c>
      <c r="J55" s="170"/>
      <c r="K55" s="171">
        <f t="shared" si="23"/>
        <v>0</v>
      </c>
      <c r="L55" s="171">
        <v>21</v>
      </c>
      <c r="M55" s="171">
        <f t="shared" si="24"/>
        <v>0</v>
      </c>
      <c r="N55" s="163">
        <v>0</v>
      </c>
      <c r="O55" s="163">
        <f t="shared" si="25"/>
        <v>0</v>
      </c>
      <c r="P55" s="163">
        <v>0.02</v>
      </c>
      <c r="Q55" s="163">
        <f t="shared" si="26"/>
        <v>0.95420000000000005</v>
      </c>
      <c r="R55" s="163"/>
      <c r="S55" s="163"/>
      <c r="T55" s="164">
        <v>0.14699999999999999</v>
      </c>
      <c r="U55" s="163">
        <f t="shared" si="27"/>
        <v>7.01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126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42</v>
      </c>
      <c r="B56" s="160" t="s">
        <v>202</v>
      </c>
      <c r="C56" s="193" t="s">
        <v>203</v>
      </c>
      <c r="D56" s="162" t="s">
        <v>125</v>
      </c>
      <c r="E56" s="168">
        <v>47.71</v>
      </c>
      <c r="F56" s="170"/>
      <c r="G56" s="171">
        <f t="shared" si="21"/>
        <v>0</v>
      </c>
      <c r="H56" s="170"/>
      <c r="I56" s="171">
        <f t="shared" si="22"/>
        <v>0</v>
      </c>
      <c r="J56" s="170"/>
      <c r="K56" s="171">
        <f t="shared" si="23"/>
        <v>0</v>
      </c>
      <c r="L56" s="171">
        <v>21</v>
      </c>
      <c r="M56" s="171">
        <f t="shared" si="24"/>
        <v>0</v>
      </c>
      <c r="N56" s="163">
        <v>0</v>
      </c>
      <c r="O56" s="163">
        <f t="shared" si="25"/>
        <v>0</v>
      </c>
      <c r="P56" s="163">
        <v>1.75E-3</v>
      </c>
      <c r="Q56" s="163">
        <f t="shared" si="26"/>
        <v>8.3489999999999995E-2</v>
      </c>
      <c r="R56" s="163"/>
      <c r="S56" s="163"/>
      <c r="T56" s="164">
        <v>0.16500000000000001</v>
      </c>
      <c r="U56" s="163">
        <f t="shared" si="27"/>
        <v>7.87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126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43</v>
      </c>
      <c r="B57" s="160" t="s">
        <v>204</v>
      </c>
      <c r="C57" s="193" t="s">
        <v>205</v>
      </c>
      <c r="D57" s="162" t="s">
        <v>125</v>
      </c>
      <c r="E57" s="168">
        <v>2.16</v>
      </c>
      <c r="F57" s="170"/>
      <c r="G57" s="171">
        <f t="shared" si="21"/>
        <v>0</v>
      </c>
      <c r="H57" s="170"/>
      <c r="I57" s="171">
        <f t="shared" si="22"/>
        <v>0</v>
      </c>
      <c r="J57" s="170"/>
      <c r="K57" s="171">
        <f t="shared" si="23"/>
        <v>0</v>
      </c>
      <c r="L57" s="171">
        <v>21</v>
      </c>
      <c r="M57" s="171">
        <f t="shared" si="24"/>
        <v>0</v>
      </c>
      <c r="N57" s="163">
        <v>0</v>
      </c>
      <c r="O57" s="163">
        <f t="shared" si="25"/>
        <v>0</v>
      </c>
      <c r="P57" s="163">
        <v>0.02</v>
      </c>
      <c r="Q57" s="163">
        <f t="shared" si="26"/>
        <v>4.3200000000000002E-2</v>
      </c>
      <c r="R57" s="163"/>
      <c r="S57" s="163"/>
      <c r="T57" s="164">
        <v>0.24</v>
      </c>
      <c r="U57" s="163">
        <f t="shared" si="27"/>
        <v>0.52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126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ht="22.5" outlineLevel="1" x14ac:dyDescent="0.2">
      <c r="A58" s="154">
        <v>44</v>
      </c>
      <c r="B58" s="160" t="s">
        <v>202</v>
      </c>
      <c r="C58" s="193" t="s">
        <v>206</v>
      </c>
      <c r="D58" s="162" t="s">
        <v>125</v>
      </c>
      <c r="E58" s="168">
        <v>2.16</v>
      </c>
      <c r="F58" s="170"/>
      <c r="G58" s="171">
        <f t="shared" si="21"/>
        <v>0</v>
      </c>
      <c r="H58" s="170"/>
      <c r="I58" s="171">
        <f t="shared" si="22"/>
        <v>0</v>
      </c>
      <c r="J58" s="170"/>
      <c r="K58" s="171">
        <f t="shared" si="23"/>
        <v>0</v>
      </c>
      <c r="L58" s="171">
        <v>21</v>
      </c>
      <c r="M58" s="171">
        <f t="shared" si="24"/>
        <v>0</v>
      </c>
      <c r="N58" s="163">
        <v>0</v>
      </c>
      <c r="O58" s="163">
        <f t="shared" si="25"/>
        <v>0</v>
      </c>
      <c r="P58" s="163">
        <v>1.75E-3</v>
      </c>
      <c r="Q58" s="163">
        <f t="shared" si="26"/>
        <v>3.7799999999999999E-3</v>
      </c>
      <c r="R58" s="163"/>
      <c r="S58" s="163"/>
      <c r="T58" s="164">
        <v>0.16500000000000001</v>
      </c>
      <c r="U58" s="163">
        <f t="shared" si="27"/>
        <v>0.36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126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45</v>
      </c>
      <c r="B59" s="160" t="s">
        <v>207</v>
      </c>
      <c r="C59" s="193" t="s">
        <v>208</v>
      </c>
      <c r="D59" s="162" t="s">
        <v>131</v>
      </c>
      <c r="E59" s="168">
        <v>2.444</v>
      </c>
      <c r="F59" s="170"/>
      <c r="G59" s="171">
        <f t="shared" si="21"/>
        <v>0</v>
      </c>
      <c r="H59" s="170"/>
      <c r="I59" s="171">
        <f t="shared" si="22"/>
        <v>0</v>
      </c>
      <c r="J59" s="170"/>
      <c r="K59" s="171">
        <f t="shared" si="23"/>
        <v>0</v>
      </c>
      <c r="L59" s="171">
        <v>21</v>
      </c>
      <c r="M59" s="171">
        <f t="shared" si="24"/>
        <v>0</v>
      </c>
      <c r="N59" s="163">
        <v>0</v>
      </c>
      <c r="O59" s="163">
        <f t="shared" si="25"/>
        <v>0</v>
      </c>
      <c r="P59" s="163">
        <v>2.2000000000000002</v>
      </c>
      <c r="Q59" s="163">
        <f t="shared" si="26"/>
        <v>5.3768000000000002</v>
      </c>
      <c r="R59" s="163"/>
      <c r="S59" s="163"/>
      <c r="T59" s="164">
        <v>5.23</v>
      </c>
      <c r="U59" s="163">
        <f t="shared" si="27"/>
        <v>12.78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126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46</v>
      </c>
      <c r="B60" s="160" t="s">
        <v>209</v>
      </c>
      <c r="C60" s="193" t="s">
        <v>210</v>
      </c>
      <c r="D60" s="162" t="s">
        <v>140</v>
      </c>
      <c r="E60" s="168">
        <v>1.5</v>
      </c>
      <c r="F60" s="170"/>
      <c r="G60" s="171">
        <f t="shared" si="21"/>
        <v>0</v>
      </c>
      <c r="H60" s="170"/>
      <c r="I60" s="171">
        <f t="shared" si="22"/>
        <v>0</v>
      </c>
      <c r="J60" s="170"/>
      <c r="K60" s="171">
        <f t="shared" si="23"/>
        <v>0</v>
      </c>
      <c r="L60" s="171">
        <v>21</v>
      </c>
      <c r="M60" s="171">
        <f t="shared" si="24"/>
        <v>0</v>
      </c>
      <c r="N60" s="163">
        <v>0</v>
      </c>
      <c r="O60" s="163">
        <f t="shared" si="25"/>
        <v>0</v>
      </c>
      <c r="P60" s="163">
        <v>1.383E-2</v>
      </c>
      <c r="Q60" s="163">
        <f t="shared" si="26"/>
        <v>2.0750000000000001E-2</v>
      </c>
      <c r="R60" s="163"/>
      <c r="S60" s="163"/>
      <c r="T60" s="164">
        <v>0.12</v>
      </c>
      <c r="U60" s="163">
        <f t="shared" si="27"/>
        <v>0.18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126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54">
        <v>47</v>
      </c>
      <c r="B61" s="160" t="s">
        <v>211</v>
      </c>
      <c r="C61" s="193" t="s">
        <v>212</v>
      </c>
      <c r="D61" s="162" t="s">
        <v>125</v>
      </c>
      <c r="E61" s="168">
        <v>0.72</v>
      </c>
      <c r="F61" s="170"/>
      <c r="G61" s="171">
        <f t="shared" si="21"/>
        <v>0</v>
      </c>
      <c r="H61" s="170"/>
      <c r="I61" s="171">
        <f t="shared" si="22"/>
        <v>0</v>
      </c>
      <c r="J61" s="170"/>
      <c r="K61" s="171">
        <f t="shared" si="23"/>
        <v>0</v>
      </c>
      <c r="L61" s="171">
        <v>21</v>
      </c>
      <c r="M61" s="171">
        <f t="shared" si="24"/>
        <v>0</v>
      </c>
      <c r="N61" s="163">
        <v>2.1900000000000001E-3</v>
      </c>
      <c r="O61" s="163">
        <f t="shared" si="25"/>
        <v>1.58E-3</v>
      </c>
      <c r="P61" s="163">
        <v>4.1000000000000002E-2</v>
      </c>
      <c r="Q61" s="163">
        <f t="shared" si="26"/>
        <v>2.9520000000000001E-2</v>
      </c>
      <c r="R61" s="163"/>
      <c r="S61" s="163"/>
      <c r="T61" s="164">
        <v>0.52</v>
      </c>
      <c r="U61" s="163">
        <f t="shared" si="27"/>
        <v>0.37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126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x14ac:dyDescent="0.2">
      <c r="A62" s="155" t="s">
        <v>121</v>
      </c>
      <c r="B62" s="161" t="s">
        <v>66</v>
      </c>
      <c r="C62" s="194" t="s">
        <v>67</v>
      </c>
      <c r="D62" s="165"/>
      <c r="E62" s="169"/>
      <c r="F62" s="172"/>
      <c r="G62" s="172">
        <f>SUMIF(AE63:AE74,"&lt;&gt;NOR",G63:G74)</f>
        <v>0</v>
      </c>
      <c r="H62" s="172"/>
      <c r="I62" s="172">
        <f>SUM(I63:I74)</f>
        <v>0</v>
      </c>
      <c r="J62" s="172"/>
      <c r="K62" s="172">
        <f>SUM(K63:K74)</f>
        <v>0</v>
      </c>
      <c r="L62" s="172"/>
      <c r="M62" s="172">
        <f>SUM(M63:M74)</f>
        <v>0</v>
      </c>
      <c r="N62" s="166"/>
      <c r="O62" s="166">
        <f>SUM(O63:O74)</f>
        <v>0</v>
      </c>
      <c r="P62" s="166"/>
      <c r="Q62" s="166">
        <f>SUM(Q63:Q74)</f>
        <v>15.335850000000002</v>
      </c>
      <c r="R62" s="166"/>
      <c r="S62" s="166"/>
      <c r="T62" s="167"/>
      <c r="U62" s="166">
        <f>SUM(U63:U74)</f>
        <v>337.55</v>
      </c>
      <c r="AE62" t="s">
        <v>122</v>
      </c>
    </row>
    <row r="63" spans="1:60" ht="22.5" outlineLevel="1" x14ac:dyDescent="0.2">
      <c r="A63" s="154">
        <v>48</v>
      </c>
      <c r="B63" s="160" t="s">
        <v>213</v>
      </c>
      <c r="C63" s="193" t="s">
        <v>214</v>
      </c>
      <c r="D63" s="162" t="s">
        <v>140</v>
      </c>
      <c r="E63" s="168">
        <v>25.05</v>
      </c>
      <c r="F63" s="170"/>
      <c r="G63" s="171">
        <f t="shared" ref="G63:G74" si="28">ROUND(E63*F63,2)</f>
        <v>0</v>
      </c>
      <c r="H63" s="170"/>
      <c r="I63" s="171">
        <f t="shared" ref="I63:I74" si="29">ROUND(E63*H63,2)</f>
        <v>0</v>
      </c>
      <c r="J63" s="170"/>
      <c r="K63" s="171">
        <f t="shared" ref="K63:K74" si="30">ROUND(E63*J63,2)</f>
        <v>0</v>
      </c>
      <c r="L63" s="171">
        <v>21</v>
      </c>
      <c r="M63" s="171">
        <f t="shared" ref="M63:M74" si="31">G63*(1+L63/100)</f>
        <v>0</v>
      </c>
      <c r="N63" s="163">
        <v>0</v>
      </c>
      <c r="O63" s="163">
        <f t="shared" ref="O63:O74" si="32">ROUND(E63*N63,5)</f>
        <v>0</v>
      </c>
      <c r="P63" s="163">
        <v>4.6000000000000001E-4</v>
      </c>
      <c r="Q63" s="163">
        <f t="shared" ref="Q63:Q74" si="33">ROUND(E63*P63,5)</f>
        <v>1.1520000000000001E-2</v>
      </c>
      <c r="R63" s="163"/>
      <c r="S63" s="163"/>
      <c r="T63" s="164">
        <v>0.81</v>
      </c>
      <c r="U63" s="163">
        <f t="shared" ref="U63:U74" si="34">ROUND(E63*T63,2)</f>
        <v>20.29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126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 x14ac:dyDescent="0.2">
      <c r="A64" s="154">
        <v>49</v>
      </c>
      <c r="B64" s="160" t="s">
        <v>215</v>
      </c>
      <c r="C64" s="193" t="s">
        <v>216</v>
      </c>
      <c r="D64" s="162" t="s">
        <v>125</v>
      </c>
      <c r="E64" s="168">
        <v>140.86199999999999</v>
      </c>
      <c r="F64" s="170"/>
      <c r="G64" s="171">
        <f t="shared" si="28"/>
        <v>0</v>
      </c>
      <c r="H64" s="170"/>
      <c r="I64" s="171">
        <f t="shared" si="29"/>
        <v>0</v>
      </c>
      <c r="J64" s="170"/>
      <c r="K64" s="171">
        <f t="shared" si="30"/>
        <v>0</v>
      </c>
      <c r="L64" s="171">
        <v>21</v>
      </c>
      <c r="M64" s="171">
        <f t="shared" si="31"/>
        <v>0</v>
      </c>
      <c r="N64" s="163">
        <v>0</v>
      </c>
      <c r="O64" s="163">
        <f t="shared" si="32"/>
        <v>0</v>
      </c>
      <c r="P64" s="163">
        <v>6.8000000000000005E-2</v>
      </c>
      <c r="Q64" s="163">
        <f t="shared" si="33"/>
        <v>9.5786200000000008</v>
      </c>
      <c r="R64" s="163"/>
      <c r="S64" s="163"/>
      <c r="T64" s="164">
        <v>0.3</v>
      </c>
      <c r="U64" s="163">
        <f t="shared" si="34"/>
        <v>42.26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126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ht="22.5" outlineLevel="1" x14ac:dyDescent="0.2">
      <c r="A65" s="154">
        <v>50</v>
      </c>
      <c r="B65" s="160" t="s">
        <v>217</v>
      </c>
      <c r="C65" s="193" t="s">
        <v>218</v>
      </c>
      <c r="D65" s="162" t="s">
        <v>125</v>
      </c>
      <c r="E65" s="168">
        <v>1.62</v>
      </c>
      <c r="F65" s="170"/>
      <c r="G65" s="171">
        <f t="shared" si="28"/>
        <v>0</v>
      </c>
      <c r="H65" s="170"/>
      <c r="I65" s="171">
        <f t="shared" si="29"/>
        <v>0</v>
      </c>
      <c r="J65" s="170"/>
      <c r="K65" s="171">
        <f t="shared" si="30"/>
        <v>0</v>
      </c>
      <c r="L65" s="171">
        <v>21</v>
      </c>
      <c r="M65" s="171">
        <f t="shared" si="31"/>
        <v>0</v>
      </c>
      <c r="N65" s="163">
        <v>0</v>
      </c>
      <c r="O65" s="163">
        <f t="shared" si="32"/>
        <v>0</v>
      </c>
      <c r="P65" s="163">
        <v>6.8000000000000005E-2</v>
      </c>
      <c r="Q65" s="163">
        <f t="shared" si="33"/>
        <v>0.11015999999999999</v>
      </c>
      <c r="R65" s="163"/>
      <c r="S65" s="163"/>
      <c r="T65" s="164">
        <v>0.69</v>
      </c>
      <c r="U65" s="163">
        <f t="shared" si="34"/>
        <v>1.1200000000000001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126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51</v>
      </c>
      <c r="B66" s="160" t="s">
        <v>219</v>
      </c>
      <c r="C66" s="193" t="s">
        <v>220</v>
      </c>
      <c r="D66" s="162" t="s">
        <v>125</v>
      </c>
      <c r="E66" s="168">
        <v>120.532</v>
      </c>
      <c r="F66" s="170"/>
      <c r="G66" s="171">
        <f t="shared" si="28"/>
        <v>0</v>
      </c>
      <c r="H66" s="170"/>
      <c r="I66" s="171">
        <f t="shared" si="29"/>
        <v>0</v>
      </c>
      <c r="J66" s="170"/>
      <c r="K66" s="171">
        <f t="shared" si="30"/>
        <v>0</v>
      </c>
      <c r="L66" s="171">
        <v>21</v>
      </c>
      <c r="M66" s="171">
        <f t="shared" si="31"/>
        <v>0</v>
      </c>
      <c r="N66" s="163">
        <v>0</v>
      </c>
      <c r="O66" s="163">
        <f t="shared" si="32"/>
        <v>0</v>
      </c>
      <c r="P66" s="163">
        <v>4.5999999999999999E-2</v>
      </c>
      <c r="Q66" s="163">
        <f t="shared" si="33"/>
        <v>5.5444699999999996</v>
      </c>
      <c r="R66" s="163"/>
      <c r="S66" s="163"/>
      <c r="T66" s="164">
        <v>0.26</v>
      </c>
      <c r="U66" s="163">
        <f t="shared" si="34"/>
        <v>31.34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126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22.5" outlineLevel="1" x14ac:dyDescent="0.2">
      <c r="A67" s="154">
        <v>52</v>
      </c>
      <c r="B67" s="160" t="s">
        <v>219</v>
      </c>
      <c r="C67" s="193" t="s">
        <v>221</v>
      </c>
      <c r="D67" s="162" t="s">
        <v>125</v>
      </c>
      <c r="E67" s="168">
        <v>1.98</v>
      </c>
      <c r="F67" s="170"/>
      <c r="G67" s="171">
        <f t="shared" si="28"/>
        <v>0</v>
      </c>
      <c r="H67" s="170"/>
      <c r="I67" s="171">
        <f t="shared" si="29"/>
        <v>0</v>
      </c>
      <c r="J67" s="170"/>
      <c r="K67" s="171">
        <f t="shared" si="30"/>
        <v>0</v>
      </c>
      <c r="L67" s="171">
        <v>21</v>
      </c>
      <c r="M67" s="171">
        <f t="shared" si="31"/>
        <v>0</v>
      </c>
      <c r="N67" s="163">
        <v>0</v>
      </c>
      <c r="O67" s="163">
        <f t="shared" si="32"/>
        <v>0</v>
      </c>
      <c r="P67" s="163">
        <v>4.5999999999999999E-2</v>
      </c>
      <c r="Q67" s="163">
        <f t="shared" si="33"/>
        <v>9.1079999999999994E-2</v>
      </c>
      <c r="R67" s="163"/>
      <c r="S67" s="163"/>
      <c r="T67" s="164">
        <v>0.26</v>
      </c>
      <c r="U67" s="163">
        <f t="shared" si="34"/>
        <v>0.51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126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53</v>
      </c>
      <c r="B68" s="160" t="s">
        <v>222</v>
      </c>
      <c r="C68" s="193" t="s">
        <v>223</v>
      </c>
      <c r="D68" s="162" t="s">
        <v>224</v>
      </c>
      <c r="E68" s="168">
        <v>49.143000000000001</v>
      </c>
      <c r="F68" s="170"/>
      <c r="G68" s="171">
        <f t="shared" si="28"/>
        <v>0</v>
      </c>
      <c r="H68" s="170"/>
      <c r="I68" s="171">
        <f t="shared" si="29"/>
        <v>0</v>
      </c>
      <c r="J68" s="170"/>
      <c r="K68" s="171">
        <f t="shared" si="30"/>
        <v>0</v>
      </c>
      <c r="L68" s="171">
        <v>21</v>
      </c>
      <c r="M68" s="171">
        <f t="shared" si="31"/>
        <v>0</v>
      </c>
      <c r="N68" s="163">
        <v>0</v>
      </c>
      <c r="O68" s="163">
        <f t="shared" si="32"/>
        <v>0</v>
      </c>
      <c r="P68" s="163">
        <v>0</v>
      </c>
      <c r="Q68" s="163">
        <f t="shared" si="33"/>
        <v>0</v>
      </c>
      <c r="R68" s="163"/>
      <c r="S68" s="163"/>
      <c r="T68" s="164">
        <v>2.0089999999999999</v>
      </c>
      <c r="U68" s="163">
        <f t="shared" si="34"/>
        <v>98.73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126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54</v>
      </c>
      <c r="B69" s="160" t="s">
        <v>225</v>
      </c>
      <c r="C69" s="193" t="s">
        <v>226</v>
      </c>
      <c r="D69" s="162" t="s">
        <v>224</v>
      </c>
      <c r="E69" s="168">
        <v>49.143000000000001</v>
      </c>
      <c r="F69" s="170"/>
      <c r="G69" s="171">
        <f t="shared" si="28"/>
        <v>0</v>
      </c>
      <c r="H69" s="170"/>
      <c r="I69" s="171">
        <f t="shared" si="29"/>
        <v>0</v>
      </c>
      <c r="J69" s="170"/>
      <c r="K69" s="171">
        <f t="shared" si="30"/>
        <v>0</v>
      </c>
      <c r="L69" s="171">
        <v>21</v>
      </c>
      <c r="M69" s="171">
        <f t="shared" si="31"/>
        <v>0</v>
      </c>
      <c r="N69" s="163">
        <v>0</v>
      </c>
      <c r="O69" s="163">
        <f t="shared" si="32"/>
        <v>0</v>
      </c>
      <c r="P69" s="163">
        <v>0</v>
      </c>
      <c r="Q69" s="163">
        <f t="shared" si="33"/>
        <v>0</v>
      </c>
      <c r="R69" s="163"/>
      <c r="S69" s="163"/>
      <c r="T69" s="164">
        <v>0.95899999999999996</v>
      </c>
      <c r="U69" s="163">
        <f t="shared" si="34"/>
        <v>47.13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126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>
        <v>55</v>
      </c>
      <c r="B70" s="160" t="s">
        <v>227</v>
      </c>
      <c r="C70" s="193" t="s">
        <v>228</v>
      </c>
      <c r="D70" s="162" t="s">
        <v>224</v>
      </c>
      <c r="E70" s="168">
        <v>49.143000000000001</v>
      </c>
      <c r="F70" s="170"/>
      <c r="G70" s="171">
        <f t="shared" si="28"/>
        <v>0</v>
      </c>
      <c r="H70" s="170"/>
      <c r="I70" s="171">
        <f t="shared" si="29"/>
        <v>0</v>
      </c>
      <c r="J70" s="170"/>
      <c r="K70" s="171">
        <f t="shared" si="30"/>
        <v>0</v>
      </c>
      <c r="L70" s="171">
        <v>21</v>
      </c>
      <c r="M70" s="171">
        <f t="shared" si="31"/>
        <v>0</v>
      </c>
      <c r="N70" s="163">
        <v>0</v>
      </c>
      <c r="O70" s="163">
        <f t="shared" si="32"/>
        <v>0</v>
      </c>
      <c r="P70" s="163">
        <v>0</v>
      </c>
      <c r="Q70" s="163">
        <f t="shared" si="33"/>
        <v>0</v>
      </c>
      <c r="R70" s="163"/>
      <c r="S70" s="163"/>
      <c r="T70" s="164">
        <v>0.94199999999999995</v>
      </c>
      <c r="U70" s="163">
        <f t="shared" si="34"/>
        <v>46.29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126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ht="22.5" outlineLevel="1" x14ac:dyDescent="0.2">
      <c r="A71" s="154">
        <v>56</v>
      </c>
      <c r="B71" s="160" t="s">
        <v>229</v>
      </c>
      <c r="C71" s="193" t="s">
        <v>230</v>
      </c>
      <c r="D71" s="162" t="s">
        <v>224</v>
      </c>
      <c r="E71" s="168">
        <v>245.715</v>
      </c>
      <c r="F71" s="170"/>
      <c r="G71" s="171">
        <f t="shared" si="28"/>
        <v>0</v>
      </c>
      <c r="H71" s="170"/>
      <c r="I71" s="171">
        <f t="shared" si="29"/>
        <v>0</v>
      </c>
      <c r="J71" s="170"/>
      <c r="K71" s="171">
        <f t="shared" si="30"/>
        <v>0</v>
      </c>
      <c r="L71" s="171">
        <v>21</v>
      </c>
      <c r="M71" s="171">
        <f t="shared" si="31"/>
        <v>0</v>
      </c>
      <c r="N71" s="163">
        <v>0</v>
      </c>
      <c r="O71" s="163">
        <f t="shared" si="32"/>
        <v>0</v>
      </c>
      <c r="P71" s="163">
        <v>0</v>
      </c>
      <c r="Q71" s="163">
        <f t="shared" si="33"/>
        <v>0</v>
      </c>
      <c r="R71" s="163"/>
      <c r="S71" s="163"/>
      <c r="T71" s="164">
        <v>0.105</v>
      </c>
      <c r="U71" s="163">
        <f t="shared" si="34"/>
        <v>25.8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126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>
        <v>57</v>
      </c>
      <c r="B72" s="160" t="s">
        <v>231</v>
      </c>
      <c r="C72" s="193" t="s">
        <v>232</v>
      </c>
      <c r="D72" s="162" t="s">
        <v>224</v>
      </c>
      <c r="E72" s="168">
        <v>49.143000000000001</v>
      </c>
      <c r="F72" s="170"/>
      <c r="G72" s="171">
        <f t="shared" si="28"/>
        <v>0</v>
      </c>
      <c r="H72" s="170"/>
      <c r="I72" s="171">
        <f t="shared" si="29"/>
        <v>0</v>
      </c>
      <c r="J72" s="170"/>
      <c r="K72" s="171">
        <f t="shared" si="30"/>
        <v>0</v>
      </c>
      <c r="L72" s="171">
        <v>21</v>
      </c>
      <c r="M72" s="171">
        <f t="shared" si="31"/>
        <v>0</v>
      </c>
      <c r="N72" s="163">
        <v>0</v>
      </c>
      <c r="O72" s="163">
        <f t="shared" si="32"/>
        <v>0</v>
      </c>
      <c r="P72" s="163">
        <v>0</v>
      </c>
      <c r="Q72" s="163">
        <f t="shared" si="33"/>
        <v>0</v>
      </c>
      <c r="R72" s="163"/>
      <c r="S72" s="163"/>
      <c r="T72" s="164">
        <v>0.49</v>
      </c>
      <c r="U72" s="163">
        <f t="shared" si="34"/>
        <v>24.08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126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2.5" outlineLevel="1" x14ac:dyDescent="0.2">
      <c r="A73" s="154">
        <v>58</v>
      </c>
      <c r="B73" s="160" t="s">
        <v>233</v>
      </c>
      <c r="C73" s="193" t="s">
        <v>234</v>
      </c>
      <c r="D73" s="162" t="s">
        <v>224</v>
      </c>
      <c r="E73" s="168">
        <v>491.43</v>
      </c>
      <c r="F73" s="170"/>
      <c r="G73" s="171">
        <f t="shared" si="28"/>
        <v>0</v>
      </c>
      <c r="H73" s="170"/>
      <c r="I73" s="171">
        <f t="shared" si="29"/>
        <v>0</v>
      </c>
      <c r="J73" s="170"/>
      <c r="K73" s="171">
        <f t="shared" si="30"/>
        <v>0</v>
      </c>
      <c r="L73" s="171">
        <v>21</v>
      </c>
      <c r="M73" s="171">
        <f t="shared" si="31"/>
        <v>0</v>
      </c>
      <c r="N73" s="163">
        <v>0</v>
      </c>
      <c r="O73" s="163">
        <f t="shared" si="32"/>
        <v>0</v>
      </c>
      <c r="P73" s="163">
        <v>0</v>
      </c>
      <c r="Q73" s="163">
        <f t="shared" si="33"/>
        <v>0</v>
      </c>
      <c r="R73" s="163"/>
      <c r="S73" s="163"/>
      <c r="T73" s="164">
        <v>0</v>
      </c>
      <c r="U73" s="163">
        <f t="shared" si="34"/>
        <v>0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126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>
        <v>59</v>
      </c>
      <c r="B74" s="160" t="s">
        <v>235</v>
      </c>
      <c r="C74" s="193" t="s">
        <v>236</v>
      </c>
      <c r="D74" s="162" t="s">
        <v>224</v>
      </c>
      <c r="E74" s="168">
        <v>49.143000000000001</v>
      </c>
      <c r="F74" s="170"/>
      <c r="G74" s="171">
        <f t="shared" si="28"/>
        <v>0</v>
      </c>
      <c r="H74" s="170"/>
      <c r="I74" s="171">
        <f t="shared" si="29"/>
        <v>0</v>
      </c>
      <c r="J74" s="170"/>
      <c r="K74" s="171">
        <f t="shared" si="30"/>
        <v>0</v>
      </c>
      <c r="L74" s="171">
        <v>21</v>
      </c>
      <c r="M74" s="171">
        <f t="shared" si="31"/>
        <v>0</v>
      </c>
      <c r="N74" s="163">
        <v>0</v>
      </c>
      <c r="O74" s="163">
        <f t="shared" si="32"/>
        <v>0</v>
      </c>
      <c r="P74" s="163">
        <v>0</v>
      </c>
      <c r="Q74" s="163">
        <f t="shared" si="33"/>
        <v>0</v>
      </c>
      <c r="R74" s="163"/>
      <c r="S74" s="163"/>
      <c r="T74" s="164">
        <v>0</v>
      </c>
      <c r="U74" s="163">
        <f t="shared" si="34"/>
        <v>0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126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155" t="s">
        <v>121</v>
      </c>
      <c r="B75" s="161" t="s">
        <v>68</v>
      </c>
      <c r="C75" s="194" t="s">
        <v>69</v>
      </c>
      <c r="D75" s="165"/>
      <c r="E75" s="169"/>
      <c r="F75" s="172"/>
      <c r="G75" s="172">
        <f>SUMIF(AE76:AE76,"&lt;&gt;NOR",G76:G76)</f>
        <v>0</v>
      </c>
      <c r="H75" s="172"/>
      <c r="I75" s="172">
        <f>SUM(I76:I76)</f>
        <v>0</v>
      </c>
      <c r="J75" s="172"/>
      <c r="K75" s="172">
        <f>SUM(K76:K76)</f>
        <v>0</v>
      </c>
      <c r="L75" s="172"/>
      <c r="M75" s="172">
        <f>SUM(M76:M76)</f>
        <v>0</v>
      </c>
      <c r="N75" s="166"/>
      <c r="O75" s="166">
        <f>SUM(O76:O76)</f>
        <v>0</v>
      </c>
      <c r="P75" s="166"/>
      <c r="Q75" s="166">
        <f>SUM(Q76:Q76)</f>
        <v>0</v>
      </c>
      <c r="R75" s="166"/>
      <c r="S75" s="166"/>
      <c r="T75" s="167"/>
      <c r="U75" s="166">
        <f>SUM(U76:U76)</f>
        <v>112.11</v>
      </c>
      <c r="AE75" t="s">
        <v>122</v>
      </c>
    </row>
    <row r="76" spans="1:60" ht="22.5" outlineLevel="1" x14ac:dyDescent="0.2">
      <c r="A76" s="154">
        <v>60</v>
      </c>
      <c r="B76" s="160" t="s">
        <v>237</v>
      </c>
      <c r="C76" s="193" t="s">
        <v>238</v>
      </c>
      <c r="D76" s="162" t="s">
        <v>224</v>
      </c>
      <c r="E76" s="168">
        <v>35.591000000000001</v>
      </c>
      <c r="F76" s="170"/>
      <c r="G76" s="171">
        <f>ROUND(E76*F76,2)</f>
        <v>0</v>
      </c>
      <c r="H76" s="170"/>
      <c r="I76" s="171">
        <f>ROUND(E76*H76,2)</f>
        <v>0</v>
      </c>
      <c r="J76" s="170"/>
      <c r="K76" s="171">
        <f>ROUND(E76*J76,2)</f>
        <v>0</v>
      </c>
      <c r="L76" s="171">
        <v>21</v>
      </c>
      <c r="M76" s="171">
        <f>G76*(1+L76/100)</f>
        <v>0</v>
      </c>
      <c r="N76" s="163">
        <v>0</v>
      </c>
      <c r="O76" s="163">
        <f>ROUND(E76*N76,5)</f>
        <v>0</v>
      </c>
      <c r="P76" s="163">
        <v>0</v>
      </c>
      <c r="Q76" s="163">
        <f>ROUND(E76*P76,5)</f>
        <v>0</v>
      </c>
      <c r="R76" s="163"/>
      <c r="S76" s="163"/>
      <c r="T76" s="164">
        <v>3.15</v>
      </c>
      <c r="U76" s="163">
        <f>ROUND(E76*T76,2)</f>
        <v>112.11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126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x14ac:dyDescent="0.2">
      <c r="A77" s="155" t="s">
        <v>121</v>
      </c>
      <c r="B77" s="161" t="s">
        <v>70</v>
      </c>
      <c r="C77" s="194" t="s">
        <v>71</v>
      </c>
      <c r="D77" s="165"/>
      <c r="E77" s="169"/>
      <c r="F77" s="172"/>
      <c r="G77" s="172">
        <f>SUMIF(AE78:AE81,"&lt;&gt;NOR",G78:G81)</f>
        <v>0</v>
      </c>
      <c r="H77" s="172"/>
      <c r="I77" s="172">
        <f>SUM(I78:I81)</f>
        <v>0</v>
      </c>
      <c r="J77" s="172"/>
      <c r="K77" s="172">
        <f>SUM(K78:K81)</f>
        <v>0</v>
      </c>
      <c r="L77" s="172"/>
      <c r="M77" s="172">
        <f>SUM(M78:M81)</f>
        <v>0</v>
      </c>
      <c r="N77" s="166"/>
      <c r="O77" s="166">
        <f>SUM(O78:O81)</f>
        <v>0.48175000000000001</v>
      </c>
      <c r="P77" s="166"/>
      <c r="Q77" s="166">
        <f>SUM(Q78:Q81)</f>
        <v>0</v>
      </c>
      <c r="R77" s="166"/>
      <c r="S77" s="166"/>
      <c r="T77" s="167"/>
      <c r="U77" s="166">
        <f>SUM(U78:U81)</f>
        <v>69.149999999999991</v>
      </c>
      <c r="AE77" t="s">
        <v>122</v>
      </c>
    </row>
    <row r="78" spans="1:60" outlineLevel="1" x14ac:dyDescent="0.2">
      <c r="A78" s="154">
        <v>61</v>
      </c>
      <c r="B78" s="160" t="s">
        <v>239</v>
      </c>
      <c r="C78" s="193" t="s">
        <v>240</v>
      </c>
      <c r="D78" s="162" t="s">
        <v>125</v>
      </c>
      <c r="E78" s="168">
        <v>113.43</v>
      </c>
      <c r="F78" s="170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63">
        <v>2.1000000000000001E-4</v>
      </c>
      <c r="O78" s="163">
        <f>ROUND(E78*N78,5)</f>
        <v>2.3820000000000001E-2</v>
      </c>
      <c r="P78" s="163">
        <v>0</v>
      </c>
      <c r="Q78" s="163">
        <f>ROUND(E78*P78,5)</f>
        <v>0</v>
      </c>
      <c r="R78" s="163"/>
      <c r="S78" s="163"/>
      <c r="T78" s="164">
        <v>9.5000000000000001E-2</v>
      </c>
      <c r="U78" s="163">
        <f>ROUND(E78*T78,2)</f>
        <v>10.78</v>
      </c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126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62</v>
      </c>
      <c r="B79" s="160" t="s">
        <v>241</v>
      </c>
      <c r="C79" s="193" t="s">
        <v>242</v>
      </c>
      <c r="D79" s="162" t="s">
        <v>125</v>
      </c>
      <c r="E79" s="168">
        <v>113.43</v>
      </c>
      <c r="F79" s="170"/>
      <c r="G79" s="171">
        <f>ROUND(E79*F79,2)</f>
        <v>0</v>
      </c>
      <c r="H79" s="170"/>
      <c r="I79" s="171">
        <f>ROUND(E79*H79,2)</f>
        <v>0</v>
      </c>
      <c r="J79" s="170"/>
      <c r="K79" s="171">
        <f>ROUND(E79*J79,2)</f>
        <v>0</v>
      </c>
      <c r="L79" s="171">
        <v>21</v>
      </c>
      <c r="M79" s="171">
        <f>G79*(1+L79/100)</f>
        <v>0</v>
      </c>
      <c r="N79" s="163">
        <v>3.6800000000000001E-3</v>
      </c>
      <c r="O79" s="163">
        <f>ROUND(E79*N79,5)</f>
        <v>0.41742000000000001</v>
      </c>
      <c r="P79" s="163">
        <v>0</v>
      </c>
      <c r="Q79" s="163">
        <f>ROUND(E79*P79,5)</f>
        <v>0</v>
      </c>
      <c r="R79" s="163"/>
      <c r="S79" s="163"/>
      <c r="T79" s="164">
        <v>0.38500000000000001</v>
      </c>
      <c r="U79" s="163">
        <f>ROUND(E79*T79,2)</f>
        <v>43.67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126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63</v>
      </c>
      <c r="B80" s="160" t="s">
        <v>243</v>
      </c>
      <c r="C80" s="193" t="s">
        <v>244</v>
      </c>
      <c r="D80" s="162" t="s">
        <v>140</v>
      </c>
      <c r="E80" s="168">
        <v>126.6</v>
      </c>
      <c r="F80" s="170"/>
      <c r="G80" s="171">
        <f>ROUND(E80*F80,2)</f>
        <v>0</v>
      </c>
      <c r="H80" s="170"/>
      <c r="I80" s="171">
        <f>ROUND(E80*H80,2)</f>
        <v>0</v>
      </c>
      <c r="J80" s="170"/>
      <c r="K80" s="171">
        <f>ROUND(E80*J80,2)</f>
        <v>0</v>
      </c>
      <c r="L80" s="171">
        <v>21</v>
      </c>
      <c r="M80" s="171">
        <f>G80*(1+L80/100)</f>
        <v>0</v>
      </c>
      <c r="N80" s="163">
        <v>3.2000000000000003E-4</v>
      </c>
      <c r="O80" s="163">
        <f>ROUND(E80*N80,5)</f>
        <v>4.0509999999999997E-2</v>
      </c>
      <c r="P80" s="163">
        <v>0</v>
      </c>
      <c r="Q80" s="163">
        <f>ROUND(E80*P80,5)</f>
        <v>0</v>
      </c>
      <c r="R80" s="163"/>
      <c r="S80" s="163"/>
      <c r="T80" s="164">
        <v>0.11</v>
      </c>
      <c r="U80" s="163">
        <f>ROUND(E80*T80,2)</f>
        <v>13.93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126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>
        <v>64</v>
      </c>
      <c r="B81" s="160" t="s">
        <v>245</v>
      </c>
      <c r="C81" s="193" t="s">
        <v>246</v>
      </c>
      <c r="D81" s="162" t="s">
        <v>224</v>
      </c>
      <c r="E81" s="168">
        <v>0.48099999999999998</v>
      </c>
      <c r="F81" s="170"/>
      <c r="G81" s="171">
        <f>ROUND(E81*F81,2)</f>
        <v>0</v>
      </c>
      <c r="H81" s="170"/>
      <c r="I81" s="171">
        <f>ROUND(E81*H81,2)</f>
        <v>0</v>
      </c>
      <c r="J81" s="170"/>
      <c r="K81" s="171">
        <f>ROUND(E81*J81,2)</f>
        <v>0</v>
      </c>
      <c r="L81" s="171">
        <v>21</v>
      </c>
      <c r="M81" s="171">
        <f>G81*(1+L81/100)</f>
        <v>0</v>
      </c>
      <c r="N81" s="163">
        <v>0</v>
      </c>
      <c r="O81" s="163">
        <f>ROUND(E81*N81,5)</f>
        <v>0</v>
      </c>
      <c r="P81" s="163">
        <v>0</v>
      </c>
      <c r="Q81" s="163">
        <f>ROUND(E81*P81,5)</f>
        <v>0</v>
      </c>
      <c r="R81" s="163"/>
      <c r="S81" s="163"/>
      <c r="T81" s="164">
        <v>1.5980000000000001</v>
      </c>
      <c r="U81" s="163">
        <f>ROUND(E81*T81,2)</f>
        <v>0.77</v>
      </c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126</v>
      </c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x14ac:dyDescent="0.2">
      <c r="A82" s="155" t="s">
        <v>121</v>
      </c>
      <c r="B82" s="161" t="s">
        <v>72</v>
      </c>
      <c r="C82" s="194" t="s">
        <v>73</v>
      </c>
      <c r="D82" s="165"/>
      <c r="E82" s="169"/>
      <c r="F82" s="172"/>
      <c r="G82" s="172">
        <f>SUMIF(AE83:AE83,"&lt;&gt;NOR",G83:G83)</f>
        <v>0</v>
      </c>
      <c r="H82" s="172"/>
      <c r="I82" s="172">
        <f>SUM(I83:I83)</f>
        <v>0</v>
      </c>
      <c r="J82" s="172"/>
      <c r="K82" s="172">
        <f>SUM(K83:K83)</f>
        <v>0</v>
      </c>
      <c r="L82" s="172"/>
      <c r="M82" s="172">
        <f>SUM(M83:M83)</f>
        <v>0</v>
      </c>
      <c r="N82" s="166"/>
      <c r="O82" s="166">
        <f>SUM(O83:O83)</f>
        <v>1.521E-2</v>
      </c>
      <c r="P82" s="166"/>
      <c r="Q82" s="166">
        <f>SUM(Q83:Q83)</f>
        <v>0</v>
      </c>
      <c r="R82" s="166"/>
      <c r="S82" s="166"/>
      <c r="T82" s="167"/>
      <c r="U82" s="166">
        <f>SUM(U83:U83)</f>
        <v>0.4</v>
      </c>
      <c r="AE82" t="s">
        <v>122</v>
      </c>
    </row>
    <row r="83" spans="1:60" ht="22.5" outlineLevel="1" x14ac:dyDescent="0.2">
      <c r="A83" s="154">
        <v>65</v>
      </c>
      <c r="B83" s="160" t="s">
        <v>72</v>
      </c>
      <c r="C83" s="193" t="s">
        <v>247</v>
      </c>
      <c r="D83" s="162" t="s">
        <v>248</v>
      </c>
      <c r="E83" s="168">
        <v>1</v>
      </c>
      <c r="F83" s="170"/>
      <c r="G83" s="171">
        <f>ROUND(E83*F83,2)</f>
        <v>0</v>
      </c>
      <c r="H83" s="170"/>
      <c r="I83" s="171">
        <f>ROUND(E83*H83,2)</f>
        <v>0</v>
      </c>
      <c r="J83" s="170"/>
      <c r="K83" s="171">
        <f>ROUND(E83*J83,2)</f>
        <v>0</v>
      </c>
      <c r="L83" s="171">
        <v>21</v>
      </c>
      <c r="M83" s="171">
        <f>G83*(1+L83/100)</f>
        <v>0</v>
      </c>
      <c r="N83" s="163">
        <v>1.521E-2</v>
      </c>
      <c r="O83" s="163">
        <f>ROUND(E83*N83,5)</f>
        <v>1.521E-2</v>
      </c>
      <c r="P83" s="163">
        <v>0</v>
      </c>
      <c r="Q83" s="163">
        <f>ROUND(E83*P83,5)</f>
        <v>0</v>
      </c>
      <c r="R83" s="163"/>
      <c r="S83" s="163"/>
      <c r="T83" s="164">
        <v>0.40100000000000002</v>
      </c>
      <c r="U83" s="163">
        <f>ROUND(E83*T83,2)</f>
        <v>0.4</v>
      </c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126</v>
      </c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55" t="s">
        <v>121</v>
      </c>
      <c r="B84" s="161" t="s">
        <v>74</v>
      </c>
      <c r="C84" s="194" t="s">
        <v>75</v>
      </c>
      <c r="D84" s="165"/>
      <c r="E84" s="169"/>
      <c r="F84" s="172"/>
      <c r="G84" s="172">
        <f>SUMIF(AE85:AE85,"&lt;&gt;NOR",G85:G85)</f>
        <v>0</v>
      </c>
      <c r="H84" s="172"/>
      <c r="I84" s="172">
        <f>SUM(I85:I85)</f>
        <v>0</v>
      </c>
      <c r="J84" s="172"/>
      <c r="K84" s="172">
        <f>SUM(K85:K85)</f>
        <v>0</v>
      </c>
      <c r="L84" s="172"/>
      <c r="M84" s="172">
        <f>SUM(M85:M85)</f>
        <v>0</v>
      </c>
      <c r="N84" s="166"/>
      <c r="O84" s="166">
        <f>SUM(O85:O85)</f>
        <v>0</v>
      </c>
      <c r="P84" s="166"/>
      <c r="Q84" s="166">
        <f>SUM(Q85:Q85)</f>
        <v>1.4999999999999999E-2</v>
      </c>
      <c r="R84" s="166"/>
      <c r="S84" s="166"/>
      <c r="T84" s="167"/>
      <c r="U84" s="166">
        <f>SUM(U85:U85)</f>
        <v>1.22</v>
      </c>
      <c r="AE84" t="s">
        <v>122</v>
      </c>
    </row>
    <row r="85" spans="1:60" outlineLevel="1" x14ac:dyDescent="0.2">
      <c r="A85" s="154">
        <v>66</v>
      </c>
      <c r="B85" s="160" t="s">
        <v>74</v>
      </c>
      <c r="C85" s="193" t="s">
        <v>249</v>
      </c>
      <c r="D85" s="162" t="s">
        <v>248</v>
      </c>
      <c r="E85" s="168">
        <v>1</v>
      </c>
      <c r="F85" s="170"/>
      <c r="G85" s="171">
        <f>ROUND(E85*F85,2)</f>
        <v>0</v>
      </c>
      <c r="H85" s="170"/>
      <c r="I85" s="171">
        <f>ROUND(E85*H85,2)</f>
        <v>0</v>
      </c>
      <c r="J85" s="170"/>
      <c r="K85" s="171">
        <f>ROUND(E85*J85,2)</f>
        <v>0</v>
      </c>
      <c r="L85" s="171">
        <v>21</v>
      </c>
      <c r="M85" s="171">
        <f>G85*(1+L85/100)</f>
        <v>0</v>
      </c>
      <c r="N85" s="163">
        <v>0</v>
      </c>
      <c r="O85" s="163">
        <f>ROUND(E85*N85,5)</f>
        <v>0</v>
      </c>
      <c r="P85" s="163">
        <v>1.4999999999999999E-2</v>
      </c>
      <c r="Q85" s="163">
        <f>ROUND(E85*P85,5)</f>
        <v>1.4999999999999999E-2</v>
      </c>
      <c r="R85" s="163"/>
      <c r="S85" s="163"/>
      <c r="T85" s="164">
        <v>1.2155</v>
      </c>
      <c r="U85" s="163">
        <f>ROUND(E85*T85,2)</f>
        <v>1.22</v>
      </c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126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x14ac:dyDescent="0.2">
      <c r="A86" s="155" t="s">
        <v>121</v>
      </c>
      <c r="B86" s="161" t="s">
        <v>76</v>
      </c>
      <c r="C86" s="194" t="s">
        <v>77</v>
      </c>
      <c r="D86" s="165"/>
      <c r="E86" s="169"/>
      <c r="F86" s="172"/>
      <c r="G86" s="172">
        <f>SUMIF(AE87:AE101,"&lt;&gt;NOR",G87:G101)</f>
        <v>0</v>
      </c>
      <c r="H86" s="172"/>
      <c r="I86" s="172">
        <f>SUM(I87:I101)</f>
        <v>0</v>
      </c>
      <c r="J86" s="172"/>
      <c r="K86" s="172">
        <f>SUM(K87:K101)</f>
        <v>0</v>
      </c>
      <c r="L86" s="172"/>
      <c r="M86" s="172">
        <f>SUM(M87:M101)</f>
        <v>0</v>
      </c>
      <c r="N86" s="166"/>
      <c r="O86" s="166">
        <f>SUM(O87:O101)</f>
        <v>0.61826000000000003</v>
      </c>
      <c r="P86" s="166"/>
      <c r="Q86" s="166">
        <f>SUM(Q87:Q101)</f>
        <v>0</v>
      </c>
      <c r="R86" s="166"/>
      <c r="S86" s="166"/>
      <c r="T86" s="167"/>
      <c r="U86" s="166">
        <f>SUM(U87:U101)</f>
        <v>61.730000000000004</v>
      </c>
      <c r="AE86" t="s">
        <v>122</v>
      </c>
    </row>
    <row r="87" spans="1:60" outlineLevel="1" x14ac:dyDescent="0.2">
      <c r="A87" s="154">
        <v>67</v>
      </c>
      <c r="B87" s="160" t="s">
        <v>250</v>
      </c>
      <c r="C87" s="193" t="s">
        <v>251</v>
      </c>
      <c r="D87" s="162" t="s">
        <v>146</v>
      </c>
      <c r="E87" s="168">
        <v>22</v>
      </c>
      <c r="F87" s="170"/>
      <c r="G87" s="171">
        <f t="shared" ref="G87:G101" si="35">ROUND(E87*F87,2)</f>
        <v>0</v>
      </c>
      <c r="H87" s="170"/>
      <c r="I87" s="171">
        <f t="shared" ref="I87:I101" si="36">ROUND(E87*H87,2)</f>
        <v>0</v>
      </c>
      <c r="J87" s="170"/>
      <c r="K87" s="171">
        <f t="shared" ref="K87:K101" si="37">ROUND(E87*J87,2)</f>
        <v>0</v>
      </c>
      <c r="L87" s="171">
        <v>21</v>
      </c>
      <c r="M87" s="171">
        <f t="shared" ref="M87:M101" si="38">G87*(1+L87/100)</f>
        <v>0</v>
      </c>
      <c r="N87" s="163">
        <v>0</v>
      </c>
      <c r="O87" s="163">
        <f t="shared" ref="O87:O101" si="39">ROUND(E87*N87,5)</f>
        <v>0</v>
      </c>
      <c r="P87" s="163">
        <v>0</v>
      </c>
      <c r="Q87" s="163">
        <f t="shared" ref="Q87:Q101" si="40">ROUND(E87*P87,5)</f>
        <v>0</v>
      </c>
      <c r="R87" s="163"/>
      <c r="S87" s="163"/>
      <c r="T87" s="164">
        <v>1.45</v>
      </c>
      <c r="U87" s="163">
        <f t="shared" ref="U87:U101" si="41">ROUND(E87*T87,2)</f>
        <v>31.9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126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>
        <v>68</v>
      </c>
      <c r="B88" s="160" t="s">
        <v>252</v>
      </c>
      <c r="C88" s="193" t="s">
        <v>253</v>
      </c>
      <c r="D88" s="162" t="s">
        <v>146</v>
      </c>
      <c r="E88" s="168">
        <v>22</v>
      </c>
      <c r="F88" s="170"/>
      <c r="G88" s="171">
        <f t="shared" si="35"/>
        <v>0</v>
      </c>
      <c r="H88" s="170"/>
      <c r="I88" s="171">
        <f t="shared" si="36"/>
        <v>0</v>
      </c>
      <c r="J88" s="170"/>
      <c r="K88" s="171">
        <f t="shared" si="37"/>
        <v>0</v>
      </c>
      <c r="L88" s="171">
        <v>21</v>
      </c>
      <c r="M88" s="171">
        <f t="shared" si="38"/>
        <v>0</v>
      </c>
      <c r="N88" s="163">
        <v>0</v>
      </c>
      <c r="O88" s="163">
        <f t="shared" si="39"/>
        <v>0</v>
      </c>
      <c r="P88" s="163">
        <v>0</v>
      </c>
      <c r="Q88" s="163">
        <f t="shared" si="40"/>
        <v>0</v>
      </c>
      <c r="R88" s="163"/>
      <c r="S88" s="163"/>
      <c r="T88" s="164">
        <v>0.77500000000000002</v>
      </c>
      <c r="U88" s="163">
        <f t="shared" si="41"/>
        <v>17.05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126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ht="22.5" outlineLevel="1" x14ac:dyDescent="0.2">
      <c r="A89" s="154">
        <v>69</v>
      </c>
      <c r="B89" s="160" t="s">
        <v>254</v>
      </c>
      <c r="C89" s="193" t="s">
        <v>255</v>
      </c>
      <c r="D89" s="162" t="s">
        <v>146</v>
      </c>
      <c r="E89" s="168">
        <v>13</v>
      </c>
      <c r="F89" s="170"/>
      <c r="G89" s="171">
        <f t="shared" si="35"/>
        <v>0</v>
      </c>
      <c r="H89" s="170"/>
      <c r="I89" s="171">
        <f t="shared" si="36"/>
        <v>0</v>
      </c>
      <c r="J89" s="170"/>
      <c r="K89" s="171">
        <f t="shared" si="37"/>
        <v>0</v>
      </c>
      <c r="L89" s="171">
        <v>21</v>
      </c>
      <c r="M89" s="171">
        <f t="shared" si="38"/>
        <v>0</v>
      </c>
      <c r="N89" s="163">
        <v>7.5000000000000002E-4</v>
      </c>
      <c r="O89" s="163">
        <f t="shared" si="39"/>
        <v>9.75E-3</v>
      </c>
      <c r="P89" s="163">
        <v>0</v>
      </c>
      <c r="Q89" s="163">
        <f t="shared" si="40"/>
        <v>0</v>
      </c>
      <c r="R89" s="163"/>
      <c r="S89" s="163"/>
      <c r="T89" s="164">
        <v>0</v>
      </c>
      <c r="U89" s="163">
        <f t="shared" si="41"/>
        <v>0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256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70</v>
      </c>
      <c r="B90" s="160" t="s">
        <v>257</v>
      </c>
      <c r="C90" s="193" t="s">
        <v>258</v>
      </c>
      <c r="D90" s="162" t="s">
        <v>146</v>
      </c>
      <c r="E90" s="168">
        <v>9</v>
      </c>
      <c r="F90" s="170"/>
      <c r="G90" s="171">
        <f t="shared" si="35"/>
        <v>0</v>
      </c>
      <c r="H90" s="170"/>
      <c r="I90" s="171">
        <f t="shared" si="36"/>
        <v>0</v>
      </c>
      <c r="J90" s="170"/>
      <c r="K90" s="171">
        <f t="shared" si="37"/>
        <v>0</v>
      </c>
      <c r="L90" s="171">
        <v>21</v>
      </c>
      <c r="M90" s="171">
        <f t="shared" si="38"/>
        <v>0</v>
      </c>
      <c r="N90" s="163">
        <v>7.5000000000000002E-4</v>
      </c>
      <c r="O90" s="163">
        <f t="shared" si="39"/>
        <v>6.7499999999999999E-3</v>
      </c>
      <c r="P90" s="163">
        <v>0</v>
      </c>
      <c r="Q90" s="163">
        <f t="shared" si="40"/>
        <v>0</v>
      </c>
      <c r="R90" s="163"/>
      <c r="S90" s="163"/>
      <c r="T90" s="164">
        <v>0</v>
      </c>
      <c r="U90" s="163">
        <f t="shared" si="41"/>
        <v>0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256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54">
        <v>71</v>
      </c>
      <c r="B91" s="160" t="s">
        <v>259</v>
      </c>
      <c r="C91" s="193" t="s">
        <v>260</v>
      </c>
      <c r="D91" s="162" t="s">
        <v>146</v>
      </c>
      <c r="E91" s="168">
        <v>22</v>
      </c>
      <c r="F91" s="170"/>
      <c r="G91" s="171">
        <f t="shared" si="35"/>
        <v>0</v>
      </c>
      <c r="H91" s="170"/>
      <c r="I91" s="171">
        <f t="shared" si="36"/>
        <v>0</v>
      </c>
      <c r="J91" s="170"/>
      <c r="K91" s="171">
        <f t="shared" si="37"/>
        <v>0</v>
      </c>
      <c r="L91" s="171">
        <v>21</v>
      </c>
      <c r="M91" s="171">
        <f t="shared" si="38"/>
        <v>0</v>
      </c>
      <c r="N91" s="163">
        <v>4.4999999999999999E-4</v>
      </c>
      <c r="O91" s="163">
        <f t="shared" si="39"/>
        <v>9.9000000000000008E-3</v>
      </c>
      <c r="P91" s="163">
        <v>0</v>
      </c>
      <c r="Q91" s="163">
        <f t="shared" si="40"/>
        <v>0</v>
      </c>
      <c r="R91" s="163"/>
      <c r="S91" s="163"/>
      <c r="T91" s="164">
        <v>0</v>
      </c>
      <c r="U91" s="163">
        <f t="shared" si="41"/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256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>
        <v>72</v>
      </c>
      <c r="B92" s="160" t="s">
        <v>261</v>
      </c>
      <c r="C92" s="193" t="s">
        <v>262</v>
      </c>
      <c r="D92" s="162" t="s">
        <v>146</v>
      </c>
      <c r="E92" s="168">
        <v>12</v>
      </c>
      <c r="F92" s="170"/>
      <c r="G92" s="171">
        <f t="shared" si="35"/>
        <v>0</v>
      </c>
      <c r="H92" s="170"/>
      <c r="I92" s="171">
        <f t="shared" si="36"/>
        <v>0</v>
      </c>
      <c r="J92" s="170"/>
      <c r="K92" s="171">
        <f t="shared" si="37"/>
        <v>0</v>
      </c>
      <c r="L92" s="171">
        <v>21</v>
      </c>
      <c r="M92" s="171">
        <f t="shared" si="38"/>
        <v>0</v>
      </c>
      <c r="N92" s="163">
        <v>1.7000000000000001E-2</v>
      </c>
      <c r="O92" s="163">
        <f t="shared" si="39"/>
        <v>0.20399999999999999</v>
      </c>
      <c r="P92" s="163">
        <v>0</v>
      </c>
      <c r="Q92" s="163">
        <f t="shared" si="40"/>
        <v>0</v>
      </c>
      <c r="R92" s="163"/>
      <c r="S92" s="163"/>
      <c r="T92" s="164">
        <v>0</v>
      </c>
      <c r="U92" s="163">
        <f t="shared" si="41"/>
        <v>0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256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>
        <v>73</v>
      </c>
      <c r="B93" s="160" t="s">
        <v>263</v>
      </c>
      <c r="C93" s="193" t="s">
        <v>264</v>
      </c>
      <c r="D93" s="162" t="s">
        <v>146</v>
      </c>
      <c r="E93" s="168">
        <v>8</v>
      </c>
      <c r="F93" s="170"/>
      <c r="G93" s="171">
        <f t="shared" si="35"/>
        <v>0</v>
      </c>
      <c r="H93" s="170"/>
      <c r="I93" s="171">
        <f t="shared" si="36"/>
        <v>0</v>
      </c>
      <c r="J93" s="170"/>
      <c r="K93" s="171">
        <f t="shared" si="37"/>
        <v>0</v>
      </c>
      <c r="L93" s="171">
        <v>21</v>
      </c>
      <c r="M93" s="171">
        <f t="shared" si="38"/>
        <v>0</v>
      </c>
      <c r="N93" s="163">
        <v>1.9E-2</v>
      </c>
      <c r="O93" s="163">
        <f t="shared" si="39"/>
        <v>0.152</v>
      </c>
      <c r="P93" s="163">
        <v>0</v>
      </c>
      <c r="Q93" s="163">
        <f t="shared" si="40"/>
        <v>0</v>
      </c>
      <c r="R93" s="163"/>
      <c r="S93" s="163"/>
      <c r="T93" s="164">
        <v>0</v>
      </c>
      <c r="U93" s="163">
        <f t="shared" si="41"/>
        <v>0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256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54">
        <v>74</v>
      </c>
      <c r="B94" s="160" t="s">
        <v>265</v>
      </c>
      <c r="C94" s="193" t="s">
        <v>266</v>
      </c>
      <c r="D94" s="162" t="s">
        <v>146</v>
      </c>
      <c r="E94" s="168">
        <v>2</v>
      </c>
      <c r="F94" s="170"/>
      <c r="G94" s="171">
        <f t="shared" si="35"/>
        <v>0</v>
      </c>
      <c r="H94" s="170"/>
      <c r="I94" s="171">
        <f t="shared" si="36"/>
        <v>0</v>
      </c>
      <c r="J94" s="170"/>
      <c r="K94" s="171">
        <f t="shared" si="37"/>
        <v>0</v>
      </c>
      <c r="L94" s="171">
        <v>21</v>
      </c>
      <c r="M94" s="171">
        <f t="shared" si="38"/>
        <v>0</v>
      </c>
      <c r="N94" s="163">
        <v>1.4999999999999999E-2</v>
      </c>
      <c r="O94" s="163">
        <f t="shared" si="39"/>
        <v>0.03</v>
      </c>
      <c r="P94" s="163">
        <v>0</v>
      </c>
      <c r="Q94" s="163">
        <f t="shared" si="40"/>
        <v>0</v>
      </c>
      <c r="R94" s="163"/>
      <c r="S94" s="163"/>
      <c r="T94" s="164">
        <v>0</v>
      </c>
      <c r="U94" s="163">
        <f t="shared" si="41"/>
        <v>0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256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75</v>
      </c>
      <c r="B95" s="160" t="s">
        <v>267</v>
      </c>
      <c r="C95" s="193" t="s">
        <v>268</v>
      </c>
      <c r="D95" s="162" t="s">
        <v>269</v>
      </c>
      <c r="E95" s="168">
        <v>1</v>
      </c>
      <c r="F95" s="170"/>
      <c r="G95" s="171">
        <f t="shared" si="35"/>
        <v>0</v>
      </c>
      <c r="H95" s="170"/>
      <c r="I95" s="171">
        <f t="shared" si="36"/>
        <v>0</v>
      </c>
      <c r="J95" s="170"/>
      <c r="K95" s="171">
        <f t="shared" si="37"/>
        <v>0</v>
      </c>
      <c r="L95" s="171">
        <v>21</v>
      </c>
      <c r="M95" s="171">
        <f t="shared" si="38"/>
        <v>0</v>
      </c>
      <c r="N95" s="163">
        <v>0.184</v>
      </c>
      <c r="O95" s="163">
        <f t="shared" si="39"/>
        <v>0.184</v>
      </c>
      <c r="P95" s="163">
        <v>0</v>
      </c>
      <c r="Q95" s="163">
        <f t="shared" si="40"/>
        <v>0</v>
      </c>
      <c r="R95" s="163"/>
      <c r="S95" s="163"/>
      <c r="T95" s="164">
        <v>0</v>
      </c>
      <c r="U95" s="163">
        <f t="shared" si="41"/>
        <v>0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256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ht="22.5" outlineLevel="1" x14ac:dyDescent="0.2">
      <c r="A96" s="154">
        <v>76</v>
      </c>
      <c r="B96" s="160" t="s">
        <v>270</v>
      </c>
      <c r="C96" s="193" t="s">
        <v>271</v>
      </c>
      <c r="D96" s="162" t="s">
        <v>146</v>
      </c>
      <c r="E96" s="168">
        <v>1</v>
      </c>
      <c r="F96" s="170"/>
      <c r="G96" s="171">
        <f t="shared" si="35"/>
        <v>0</v>
      </c>
      <c r="H96" s="170"/>
      <c r="I96" s="171">
        <f t="shared" si="36"/>
        <v>0</v>
      </c>
      <c r="J96" s="170"/>
      <c r="K96" s="171">
        <f t="shared" si="37"/>
        <v>0</v>
      </c>
      <c r="L96" s="171">
        <v>21</v>
      </c>
      <c r="M96" s="171">
        <f t="shared" si="38"/>
        <v>0</v>
      </c>
      <c r="N96" s="163">
        <v>0</v>
      </c>
      <c r="O96" s="163">
        <f t="shared" si="39"/>
        <v>0</v>
      </c>
      <c r="P96" s="163">
        <v>0</v>
      </c>
      <c r="Q96" s="163">
        <f t="shared" si="40"/>
        <v>0</v>
      </c>
      <c r="R96" s="163"/>
      <c r="S96" s="163"/>
      <c r="T96" s="164">
        <v>10.728</v>
      </c>
      <c r="U96" s="163">
        <f t="shared" si="41"/>
        <v>10.73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126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>
        <v>77</v>
      </c>
      <c r="B97" s="160" t="s">
        <v>272</v>
      </c>
      <c r="C97" s="193" t="s">
        <v>273</v>
      </c>
      <c r="D97" s="162" t="s">
        <v>146</v>
      </c>
      <c r="E97" s="168">
        <v>1</v>
      </c>
      <c r="F97" s="170"/>
      <c r="G97" s="171">
        <f t="shared" si="35"/>
        <v>0</v>
      </c>
      <c r="H97" s="170"/>
      <c r="I97" s="171">
        <f t="shared" si="36"/>
        <v>0</v>
      </c>
      <c r="J97" s="170"/>
      <c r="K97" s="171">
        <f t="shared" si="37"/>
        <v>0</v>
      </c>
      <c r="L97" s="171">
        <v>21</v>
      </c>
      <c r="M97" s="171">
        <f t="shared" si="38"/>
        <v>0</v>
      </c>
      <c r="N97" s="163">
        <v>8.0000000000000002E-3</v>
      </c>
      <c r="O97" s="163">
        <f t="shared" si="39"/>
        <v>8.0000000000000002E-3</v>
      </c>
      <c r="P97" s="163">
        <v>0</v>
      </c>
      <c r="Q97" s="163">
        <f t="shared" si="40"/>
        <v>0</v>
      </c>
      <c r="R97" s="163"/>
      <c r="S97" s="163"/>
      <c r="T97" s="164">
        <v>0</v>
      </c>
      <c r="U97" s="163">
        <f t="shared" si="41"/>
        <v>0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256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ht="22.5" outlineLevel="1" x14ac:dyDescent="0.2">
      <c r="A98" s="154">
        <v>78</v>
      </c>
      <c r="B98" s="160" t="s">
        <v>272</v>
      </c>
      <c r="C98" s="193" t="s">
        <v>274</v>
      </c>
      <c r="D98" s="162" t="s">
        <v>146</v>
      </c>
      <c r="E98" s="168">
        <v>1</v>
      </c>
      <c r="F98" s="170"/>
      <c r="G98" s="171">
        <f t="shared" si="35"/>
        <v>0</v>
      </c>
      <c r="H98" s="170"/>
      <c r="I98" s="171">
        <f t="shared" si="36"/>
        <v>0</v>
      </c>
      <c r="J98" s="170"/>
      <c r="K98" s="171">
        <f t="shared" si="37"/>
        <v>0</v>
      </c>
      <c r="L98" s="171">
        <v>21</v>
      </c>
      <c r="M98" s="171">
        <f t="shared" si="38"/>
        <v>0</v>
      </c>
      <c r="N98" s="163">
        <v>8.0000000000000002E-3</v>
      </c>
      <c r="O98" s="163">
        <f t="shared" si="39"/>
        <v>8.0000000000000002E-3</v>
      </c>
      <c r="P98" s="163">
        <v>0</v>
      </c>
      <c r="Q98" s="163">
        <f t="shared" si="40"/>
        <v>0</v>
      </c>
      <c r="R98" s="163"/>
      <c r="S98" s="163"/>
      <c r="T98" s="164">
        <v>0</v>
      </c>
      <c r="U98" s="163">
        <f t="shared" si="41"/>
        <v>0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256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54">
        <v>79</v>
      </c>
      <c r="B99" s="160" t="s">
        <v>275</v>
      </c>
      <c r="C99" s="193" t="s">
        <v>276</v>
      </c>
      <c r="D99" s="162" t="s">
        <v>140</v>
      </c>
      <c r="E99" s="168">
        <v>1.5</v>
      </c>
      <c r="F99" s="170"/>
      <c r="G99" s="171">
        <f t="shared" si="35"/>
        <v>0</v>
      </c>
      <c r="H99" s="170"/>
      <c r="I99" s="171">
        <f t="shared" si="36"/>
        <v>0</v>
      </c>
      <c r="J99" s="170"/>
      <c r="K99" s="171">
        <f t="shared" si="37"/>
        <v>0</v>
      </c>
      <c r="L99" s="171">
        <v>21</v>
      </c>
      <c r="M99" s="171">
        <f t="shared" si="38"/>
        <v>0</v>
      </c>
      <c r="N99" s="163">
        <v>3.8999999999999998E-3</v>
      </c>
      <c r="O99" s="163">
        <f t="shared" si="39"/>
        <v>5.8500000000000002E-3</v>
      </c>
      <c r="P99" s="163">
        <v>0</v>
      </c>
      <c r="Q99" s="163">
        <f t="shared" si="40"/>
        <v>0</v>
      </c>
      <c r="R99" s="163"/>
      <c r="S99" s="163"/>
      <c r="T99" s="164">
        <v>0</v>
      </c>
      <c r="U99" s="163">
        <f t="shared" si="41"/>
        <v>0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256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ht="22.5" outlineLevel="1" x14ac:dyDescent="0.2">
      <c r="A100" s="154">
        <v>80</v>
      </c>
      <c r="B100" s="160" t="s">
        <v>277</v>
      </c>
      <c r="C100" s="193" t="s">
        <v>278</v>
      </c>
      <c r="D100" s="162" t="s">
        <v>146</v>
      </c>
      <c r="E100" s="168">
        <v>1</v>
      </c>
      <c r="F100" s="170"/>
      <c r="G100" s="171">
        <f t="shared" si="35"/>
        <v>0</v>
      </c>
      <c r="H100" s="170"/>
      <c r="I100" s="171">
        <f t="shared" si="36"/>
        <v>0</v>
      </c>
      <c r="J100" s="170"/>
      <c r="K100" s="171">
        <f t="shared" si="37"/>
        <v>0</v>
      </c>
      <c r="L100" s="171">
        <v>21</v>
      </c>
      <c r="M100" s="171">
        <f t="shared" si="38"/>
        <v>0</v>
      </c>
      <c r="N100" s="163">
        <v>1.0000000000000001E-5</v>
      </c>
      <c r="O100" s="163">
        <f t="shared" si="39"/>
        <v>1.0000000000000001E-5</v>
      </c>
      <c r="P100" s="163">
        <v>0</v>
      </c>
      <c r="Q100" s="163">
        <f t="shared" si="40"/>
        <v>0</v>
      </c>
      <c r="R100" s="163"/>
      <c r="S100" s="163"/>
      <c r="T100" s="164">
        <v>0.54730000000000001</v>
      </c>
      <c r="U100" s="163">
        <f t="shared" si="41"/>
        <v>0.55000000000000004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126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81</v>
      </c>
      <c r="B101" s="160" t="s">
        <v>279</v>
      </c>
      <c r="C101" s="193" t="s">
        <v>280</v>
      </c>
      <c r="D101" s="162" t="s">
        <v>224</v>
      </c>
      <c r="E101" s="168">
        <v>0.61799999999999999</v>
      </c>
      <c r="F101" s="170"/>
      <c r="G101" s="171">
        <f t="shared" si="35"/>
        <v>0</v>
      </c>
      <c r="H101" s="170"/>
      <c r="I101" s="171">
        <f t="shared" si="36"/>
        <v>0</v>
      </c>
      <c r="J101" s="170"/>
      <c r="K101" s="171">
        <f t="shared" si="37"/>
        <v>0</v>
      </c>
      <c r="L101" s="171">
        <v>21</v>
      </c>
      <c r="M101" s="171">
        <f t="shared" si="38"/>
        <v>0</v>
      </c>
      <c r="N101" s="163">
        <v>0</v>
      </c>
      <c r="O101" s="163">
        <f t="shared" si="39"/>
        <v>0</v>
      </c>
      <c r="P101" s="163">
        <v>0</v>
      </c>
      <c r="Q101" s="163">
        <f t="shared" si="40"/>
        <v>0</v>
      </c>
      <c r="R101" s="163"/>
      <c r="S101" s="163"/>
      <c r="T101" s="164">
        <v>2.4209999999999998</v>
      </c>
      <c r="U101" s="163">
        <f t="shared" si="41"/>
        <v>1.5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126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x14ac:dyDescent="0.2">
      <c r="A102" s="155" t="s">
        <v>121</v>
      </c>
      <c r="B102" s="161" t="s">
        <v>78</v>
      </c>
      <c r="C102" s="194" t="s">
        <v>79</v>
      </c>
      <c r="D102" s="165"/>
      <c r="E102" s="169"/>
      <c r="F102" s="172"/>
      <c r="G102" s="172">
        <f>SUMIF(AE103:AE104,"&lt;&gt;NOR",G103:G104)</f>
        <v>0</v>
      </c>
      <c r="H102" s="172"/>
      <c r="I102" s="172">
        <f>SUM(I103:I104)</f>
        <v>0</v>
      </c>
      <c r="J102" s="172"/>
      <c r="K102" s="172">
        <f>SUM(K103:K104)</f>
        <v>0</v>
      </c>
      <c r="L102" s="172"/>
      <c r="M102" s="172">
        <f>SUM(M103:M104)</f>
        <v>0</v>
      </c>
      <c r="N102" s="166"/>
      <c r="O102" s="166">
        <f>SUM(O103:O104)</f>
        <v>2.31E-3</v>
      </c>
      <c r="P102" s="166"/>
      <c r="Q102" s="166">
        <f>SUM(Q103:Q104)</f>
        <v>3.7499999999999999E-2</v>
      </c>
      <c r="R102" s="166"/>
      <c r="S102" s="166"/>
      <c r="T102" s="167"/>
      <c r="U102" s="166">
        <f>SUM(U103:U104)</f>
        <v>3.66</v>
      </c>
      <c r="AE102" t="s">
        <v>122</v>
      </c>
    </row>
    <row r="103" spans="1:60" ht="22.5" outlineLevel="1" x14ac:dyDescent="0.2">
      <c r="A103" s="154">
        <v>82</v>
      </c>
      <c r="B103" s="160" t="s">
        <v>281</v>
      </c>
      <c r="C103" s="193" t="s">
        <v>282</v>
      </c>
      <c r="D103" s="162" t="s">
        <v>283</v>
      </c>
      <c r="E103" s="168">
        <v>37.5</v>
      </c>
      <c r="F103" s="170"/>
      <c r="G103" s="171">
        <f>ROUND(E103*F103,2)</f>
        <v>0</v>
      </c>
      <c r="H103" s="170"/>
      <c r="I103" s="171">
        <f>ROUND(E103*H103,2)</f>
        <v>0</v>
      </c>
      <c r="J103" s="170"/>
      <c r="K103" s="171">
        <f>ROUND(E103*J103,2)</f>
        <v>0</v>
      </c>
      <c r="L103" s="171">
        <v>21</v>
      </c>
      <c r="M103" s="171">
        <f>G103*(1+L103/100)</f>
        <v>0</v>
      </c>
      <c r="N103" s="163">
        <v>6.0000000000000002E-5</v>
      </c>
      <c r="O103" s="163">
        <f>ROUND(E103*N103,5)</f>
        <v>2.2499999999999998E-3</v>
      </c>
      <c r="P103" s="163">
        <v>1E-3</v>
      </c>
      <c r="Q103" s="163">
        <f>ROUND(E103*P103,5)</f>
        <v>3.7499999999999999E-2</v>
      </c>
      <c r="R103" s="163"/>
      <c r="S103" s="163"/>
      <c r="T103" s="164">
        <v>9.7000000000000003E-2</v>
      </c>
      <c r="U103" s="163">
        <f>ROUND(E103*T103,2)</f>
        <v>3.64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126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54">
        <v>83</v>
      </c>
      <c r="B104" s="160" t="s">
        <v>284</v>
      </c>
      <c r="C104" s="193" t="s">
        <v>285</v>
      </c>
      <c r="D104" s="162" t="s">
        <v>146</v>
      </c>
      <c r="E104" s="168">
        <v>1</v>
      </c>
      <c r="F104" s="170"/>
      <c r="G104" s="171">
        <f>ROUND(E104*F104,2)</f>
        <v>0</v>
      </c>
      <c r="H104" s="170"/>
      <c r="I104" s="171">
        <f>ROUND(E104*H104,2)</f>
        <v>0</v>
      </c>
      <c r="J104" s="170"/>
      <c r="K104" s="171">
        <f>ROUND(E104*J104,2)</f>
        <v>0</v>
      </c>
      <c r="L104" s="171">
        <v>21</v>
      </c>
      <c r="M104" s="171">
        <f>G104*(1+L104/100)</f>
        <v>0</v>
      </c>
      <c r="N104" s="163">
        <v>6.0000000000000002E-5</v>
      </c>
      <c r="O104" s="163">
        <f>ROUND(E104*N104,5)</f>
        <v>6.0000000000000002E-5</v>
      </c>
      <c r="P104" s="163">
        <v>0</v>
      </c>
      <c r="Q104" s="163">
        <f>ROUND(E104*P104,5)</f>
        <v>0</v>
      </c>
      <c r="R104" s="163"/>
      <c r="S104" s="163"/>
      <c r="T104" s="164">
        <v>2.4E-2</v>
      </c>
      <c r="U104" s="163">
        <f>ROUND(E104*T104,2)</f>
        <v>0.02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126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x14ac:dyDescent="0.2">
      <c r="A105" s="155" t="s">
        <v>121</v>
      </c>
      <c r="B105" s="161" t="s">
        <v>80</v>
      </c>
      <c r="C105" s="194" t="s">
        <v>81</v>
      </c>
      <c r="D105" s="165"/>
      <c r="E105" s="169"/>
      <c r="F105" s="172"/>
      <c r="G105" s="172">
        <f>SUMIF(AE106:AE117,"&lt;&gt;NOR",G106:G117)</f>
        <v>0</v>
      </c>
      <c r="H105" s="172"/>
      <c r="I105" s="172">
        <f>SUM(I106:I117)</f>
        <v>0</v>
      </c>
      <c r="J105" s="172"/>
      <c r="K105" s="172">
        <f>SUM(K106:K117)</f>
        <v>0</v>
      </c>
      <c r="L105" s="172"/>
      <c r="M105" s="172">
        <f>SUM(M106:M117)</f>
        <v>0</v>
      </c>
      <c r="N105" s="166"/>
      <c r="O105" s="166">
        <f>SUM(O106:O117)</f>
        <v>1.8155899999999998</v>
      </c>
      <c r="P105" s="166"/>
      <c r="Q105" s="166">
        <f>SUM(Q106:Q117)</f>
        <v>0</v>
      </c>
      <c r="R105" s="166"/>
      <c r="S105" s="166"/>
      <c r="T105" s="167"/>
      <c r="U105" s="166">
        <f>SUM(U106:U117)</f>
        <v>91.710000000000008</v>
      </c>
      <c r="AE105" t="s">
        <v>122</v>
      </c>
    </row>
    <row r="106" spans="1:60" outlineLevel="1" x14ac:dyDescent="0.2">
      <c r="A106" s="154">
        <v>84</v>
      </c>
      <c r="B106" s="160" t="s">
        <v>286</v>
      </c>
      <c r="C106" s="193" t="s">
        <v>287</v>
      </c>
      <c r="D106" s="162" t="s">
        <v>125</v>
      </c>
      <c r="E106" s="168">
        <v>59.98</v>
      </c>
      <c r="F106" s="170"/>
      <c r="G106" s="171">
        <f t="shared" ref="G106:G117" si="42">ROUND(E106*F106,2)</f>
        <v>0</v>
      </c>
      <c r="H106" s="170"/>
      <c r="I106" s="171">
        <f t="shared" ref="I106:I117" si="43">ROUND(E106*H106,2)</f>
        <v>0</v>
      </c>
      <c r="J106" s="170"/>
      <c r="K106" s="171">
        <f t="shared" ref="K106:K117" si="44">ROUND(E106*J106,2)</f>
        <v>0</v>
      </c>
      <c r="L106" s="171">
        <v>21</v>
      </c>
      <c r="M106" s="171">
        <f t="shared" ref="M106:M117" si="45">G106*(1+L106/100)</f>
        <v>0</v>
      </c>
      <c r="N106" s="163">
        <v>2.1000000000000001E-4</v>
      </c>
      <c r="O106" s="163">
        <f t="shared" ref="O106:O117" si="46">ROUND(E106*N106,5)</f>
        <v>1.26E-2</v>
      </c>
      <c r="P106" s="163">
        <v>0</v>
      </c>
      <c r="Q106" s="163">
        <f t="shared" ref="Q106:Q117" si="47">ROUND(E106*P106,5)</f>
        <v>0</v>
      </c>
      <c r="R106" s="163"/>
      <c r="S106" s="163"/>
      <c r="T106" s="164">
        <v>0.05</v>
      </c>
      <c r="U106" s="163">
        <f t="shared" ref="U106:U117" si="48">ROUND(E106*T106,2)</f>
        <v>3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126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>
        <v>85</v>
      </c>
      <c r="B107" s="160" t="s">
        <v>288</v>
      </c>
      <c r="C107" s="193" t="s">
        <v>289</v>
      </c>
      <c r="D107" s="162" t="s">
        <v>125</v>
      </c>
      <c r="E107" s="168">
        <v>59.98</v>
      </c>
      <c r="F107" s="170"/>
      <c r="G107" s="171">
        <f t="shared" si="42"/>
        <v>0</v>
      </c>
      <c r="H107" s="170"/>
      <c r="I107" s="171">
        <f t="shared" si="43"/>
        <v>0</v>
      </c>
      <c r="J107" s="170"/>
      <c r="K107" s="171">
        <f t="shared" si="44"/>
        <v>0</v>
      </c>
      <c r="L107" s="171">
        <v>21</v>
      </c>
      <c r="M107" s="171">
        <f t="shared" si="45"/>
        <v>0</v>
      </c>
      <c r="N107" s="163">
        <v>5.0400000000000002E-3</v>
      </c>
      <c r="O107" s="163">
        <f t="shared" si="46"/>
        <v>0.30230000000000001</v>
      </c>
      <c r="P107" s="163">
        <v>0</v>
      </c>
      <c r="Q107" s="163">
        <f t="shared" si="47"/>
        <v>0</v>
      </c>
      <c r="R107" s="163"/>
      <c r="S107" s="163"/>
      <c r="T107" s="164">
        <v>0.97799999999999998</v>
      </c>
      <c r="U107" s="163">
        <f t="shared" si="48"/>
        <v>58.66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126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86</v>
      </c>
      <c r="B108" s="160" t="s">
        <v>290</v>
      </c>
      <c r="C108" s="193" t="s">
        <v>291</v>
      </c>
      <c r="D108" s="162" t="s">
        <v>125</v>
      </c>
      <c r="E108" s="168">
        <v>54.41</v>
      </c>
      <c r="F108" s="170"/>
      <c r="G108" s="171">
        <f t="shared" si="42"/>
        <v>0</v>
      </c>
      <c r="H108" s="170"/>
      <c r="I108" s="171">
        <f t="shared" si="43"/>
        <v>0</v>
      </c>
      <c r="J108" s="170"/>
      <c r="K108" s="171">
        <f t="shared" si="44"/>
        <v>0</v>
      </c>
      <c r="L108" s="171">
        <v>21</v>
      </c>
      <c r="M108" s="171">
        <f t="shared" si="45"/>
        <v>0</v>
      </c>
      <c r="N108" s="163">
        <v>0</v>
      </c>
      <c r="O108" s="163">
        <f t="shared" si="46"/>
        <v>0</v>
      </c>
      <c r="P108" s="163">
        <v>0</v>
      </c>
      <c r="Q108" s="163">
        <f t="shared" si="47"/>
        <v>0</v>
      </c>
      <c r="R108" s="163"/>
      <c r="S108" s="163"/>
      <c r="T108" s="164">
        <v>0.03</v>
      </c>
      <c r="U108" s="163">
        <f t="shared" si="48"/>
        <v>1.63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126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87</v>
      </c>
      <c r="B109" s="160" t="s">
        <v>292</v>
      </c>
      <c r="C109" s="193" t="s">
        <v>293</v>
      </c>
      <c r="D109" s="162" t="s">
        <v>125</v>
      </c>
      <c r="E109" s="168">
        <v>59.98</v>
      </c>
      <c r="F109" s="170"/>
      <c r="G109" s="171">
        <f t="shared" si="42"/>
        <v>0</v>
      </c>
      <c r="H109" s="170"/>
      <c r="I109" s="171">
        <f t="shared" si="43"/>
        <v>0</v>
      </c>
      <c r="J109" s="170"/>
      <c r="K109" s="171">
        <f t="shared" si="44"/>
        <v>0</v>
      </c>
      <c r="L109" s="171">
        <v>21</v>
      </c>
      <c r="M109" s="171">
        <f t="shared" si="45"/>
        <v>0</v>
      </c>
      <c r="N109" s="163">
        <v>1.1999999999999999E-3</v>
      </c>
      <c r="O109" s="163">
        <f t="shared" si="46"/>
        <v>7.1980000000000002E-2</v>
      </c>
      <c r="P109" s="163">
        <v>0</v>
      </c>
      <c r="Q109" s="163">
        <f t="shared" si="47"/>
        <v>0</v>
      </c>
      <c r="R109" s="163"/>
      <c r="S109" s="163"/>
      <c r="T109" s="164">
        <v>0</v>
      </c>
      <c r="U109" s="163">
        <f t="shared" si="48"/>
        <v>0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126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>
        <v>88</v>
      </c>
      <c r="B110" s="160" t="s">
        <v>294</v>
      </c>
      <c r="C110" s="193" t="s">
        <v>295</v>
      </c>
      <c r="D110" s="162" t="s">
        <v>125</v>
      </c>
      <c r="E110" s="168">
        <v>68.75</v>
      </c>
      <c r="F110" s="170"/>
      <c r="G110" s="171">
        <f t="shared" si="42"/>
        <v>0</v>
      </c>
      <c r="H110" s="170"/>
      <c r="I110" s="171">
        <f t="shared" si="43"/>
        <v>0</v>
      </c>
      <c r="J110" s="170"/>
      <c r="K110" s="171">
        <f t="shared" si="44"/>
        <v>0</v>
      </c>
      <c r="L110" s="171">
        <v>21</v>
      </c>
      <c r="M110" s="171">
        <f t="shared" si="45"/>
        <v>0</v>
      </c>
      <c r="N110" s="163">
        <v>1.7999999999999999E-2</v>
      </c>
      <c r="O110" s="163">
        <f t="shared" si="46"/>
        <v>1.2375</v>
      </c>
      <c r="P110" s="163">
        <v>0</v>
      </c>
      <c r="Q110" s="163">
        <f t="shared" si="47"/>
        <v>0</v>
      </c>
      <c r="R110" s="163"/>
      <c r="S110" s="163"/>
      <c r="T110" s="164">
        <v>0</v>
      </c>
      <c r="U110" s="163">
        <f t="shared" si="48"/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256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>
        <v>89</v>
      </c>
      <c r="B111" s="160" t="s">
        <v>296</v>
      </c>
      <c r="C111" s="193" t="s">
        <v>297</v>
      </c>
      <c r="D111" s="162" t="s">
        <v>140</v>
      </c>
      <c r="E111" s="168">
        <v>25.2</v>
      </c>
      <c r="F111" s="170"/>
      <c r="G111" s="171">
        <f t="shared" si="42"/>
        <v>0</v>
      </c>
      <c r="H111" s="170"/>
      <c r="I111" s="171">
        <f t="shared" si="43"/>
        <v>0</v>
      </c>
      <c r="J111" s="170"/>
      <c r="K111" s="171">
        <f t="shared" si="44"/>
        <v>0</v>
      </c>
      <c r="L111" s="171">
        <v>21</v>
      </c>
      <c r="M111" s="171">
        <f t="shared" si="45"/>
        <v>0</v>
      </c>
      <c r="N111" s="163">
        <v>0</v>
      </c>
      <c r="O111" s="163">
        <f t="shared" si="46"/>
        <v>0</v>
      </c>
      <c r="P111" s="163">
        <v>0</v>
      </c>
      <c r="Q111" s="163">
        <f t="shared" si="47"/>
        <v>0</v>
      </c>
      <c r="R111" s="163"/>
      <c r="S111" s="163"/>
      <c r="T111" s="164">
        <v>0.154</v>
      </c>
      <c r="U111" s="163">
        <f t="shared" si="48"/>
        <v>3.88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126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ht="22.5" outlineLevel="1" x14ac:dyDescent="0.2">
      <c r="A112" s="154">
        <v>90</v>
      </c>
      <c r="B112" s="160" t="s">
        <v>298</v>
      </c>
      <c r="C112" s="193" t="s">
        <v>299</v>
      </c>
      <c r="D112" s="162" t="s">
        <v>140</v>
      </c>
      <c r="E112" s="168">
        <v>25.2</v>
      </c>
      <c r="F112" s="170"/>
      <c r="G112" s="171">
        <f t="shared" si="42"/>
        <v>0</v>
      </c>
      <c r="H112" s="170"/>
      <c r="I112" s="171">
        <f t="shared" si="43"/>
        <v>0</v>
      </c>
      <c r="J112" s="170"/>
      <c r="K112" s="171">
        <f t="shared" si="44"/>
        <v>0</v>
      </c>
      <c r="L112" s="171">
        <v>21</v>
      </c>
      <c r="M112" s="171">
        <f t="shared" si="45"/>
        <v>0</v>
      </c>
      <c r="N112" s="163">
        <v>3.2000000000000003E-4</v>
      </c>
      <c r="O112" s="163">
        <f t="shared" si="46"/>
        <v>8.0599999999999995E-3</v>
      </c>
      <c r="P112" s="163">
        <v>0</v>
      </c>
      <c r="Q112" s="163">
        <f t="shared" si="47"/>
        <v>0</v>
      </c>
      <c r="R112" s="163"/>
      <c r="S112" s="163"/>
      <c r="T112" s="164">
        <v>0.23599999999999999</v>
      </c>
      <c r="U112" s="163">
        <f t="shared" si="48"/>
        <v>5.95</v>
      </c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126</v>
      </c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>
        <v>91</v>
      </c>
      <c r="B113" s="160" t="s">
        <v>300</v>
      </c>
      <c r="C113" s="193" t="s">
        <v>301</v>
      </c>
      <c r="D113" s="162" t="s">
        <v>140</v>
      </c>
      <c r="E113" s="168">
        <v>126.6</v>
      </c>
      <c r="F113" s="170"/>
      <c r="G113" s="171">
        <f t="shared" si="42"/>
        <v>0</v>
      </c>
      <c r="H113" s="170"/>
      <c r="I113" s="171">
        <f t="shared" si="43"/>
        <v>0</v>
      </c>
      <c r="J113" s="170"/>
      <c r="K113" s="171">
        <f t="shared" si="44"/>
        <v>0</v>
      </c>
      <c r="L113" s="171">
        <v>21</v>
      </c>
      <c r="M113" s="171">
        <f t="shared" si="45"/>
        <v>0</v>
      </c>
      <c r="N113" s="163">
        <v>4.0000000000000003E-5</v>
      </c>
      <c r="O113" s="163">
        <f t="shared" si="46"/>
        <v>5.0600000000000003E-3</v>
      </c>
      <c r="P113" s="163">
        <v>0</v>
      </c>
      <c r="Q113" s="163">
        <f t="shared" si="47"/>
        <v>0</v>
      </c>
      <c r="R113" s="163"/>
      <c r="S113" s="163"/>
      <c r="T113" s="164">
        <v>7.0000000000000007E-2</v>
      </c>
      <c r="U113" s="163">
        <f t="shared" si="48"/>
        <v>8.86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126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54">
        <v>92</v>
      </c>
      <c r="B114" s="160" t="s">
        <v>302</v>
      </c>
      <c r="C114" s="193" t="s">
        <v>303</v>
      </c>
      <c r="D114" s="162" t="s">
        <v>140</v>
      </c>
      <c r="E114" s="168">
        <v>6.7</v>
      </c>
      <c r="F114" s="170"/>
      <c r="G114" s="171">
        <f t="shared" si="42"/>
        <v>0</v>
      </c>
      <c r="H114" s="170"/>
      <c r="I114" s="171">
        <f t="shared" si="43"/>
        <v>0</v>
      </c>
      <c r="J114" s="170"/>
      <c r="K114" s="171">
        <f t="shared" si="44"/>
        <v>0</v>
      </c>
      <c r="L114" s="171">
        <v>21</v>
      </c>
      <c r="M114" s="171">
        <f t="shared" si="45"/>
        <v>0</v>
      </c>
      <c r="N114" s="163">
        <v>4.4000000000000002E-4</v>
      </c>
      <c r="O114" s="163">
        <f t="shared" si="46"/>
        <v>2.9499999999999999E-3</v>
      </c>
      <c r="P114" s="163">
        <v>0</v>
      </c>
      <c r="Q114" s="163">
        <f t="shared" si="47"/>
        <v>0</v>
      </c>
      <c r="R114" s="163"/>
      <c r="S114" s="163"/>
      <c r="T114" s="164">
        <v>0.15</v>
      </c>
      <c r="U114" s="163">
        <f t="shared" si="48"/>
        <v>1.01</v>
      </c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126</v>
      </c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54">
        <v>93</v>
      </c>
      <c r="B115" s="160" t="s">
        <v>304</v>
      </c>
      <c r="C115" s="193" t="s">
        <v>305</v>
      </c>
      <c r="D115" s="162" t="s">
        <v>146</v>
      </c>
      <c r="E115" s="168">
        <v>3</v>
      </c>
      <c r="F115" s="170"/>
      <c r="G115" s="171">
        <f t="shared" si="42"/>
        <v>0</v>
      </c>
      <c r="H115" s="170"/>
      <c r="I115" s="171">
        <f t="shared" si="43"/>
        <v>0</v>
      </c>
      <c r="J115" s="170"/>
      <c r="K115" s="171">
        <f t="shared" si="44"/>
        <v>0</v>
      </c>
      <c r="L115" s="171">
        <v>21</v>
      </c>
      <c r="M115" s="171">
        <f t="shared" si="45"/>
        <v>0</v>
      </c>
      <c r="N115" s="163">
        <v>1.58E-3</v>
      </c>
      <c r="O115" s="163">
        <f t="shared" si="46"/>
        <v>4.7400000000000003E-3</v>
      </c>
      <c r="P115" s="163">
        <v>0</v>
      </c>
      <c r="Q115" s="163">
        <f t="shared" si="47"/>
        <v>0</v>
      </c>
      <c r="R115" s="163"/>
      <c r="S115" s="163"/>
      <c r="T115" s="164">
        <v>0.14000000000000001</v>
      </c>
      <c r="U115" s="163">
        <f t="shared" si="48"/>
        <v>0.42</v>
      </c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126</v>
      </c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54">
        <v>94</v>
      </c>
      <c r="B116" s="160" t="s">
        <v>306</v>
      </c>
      <c r="C116" s="193" t="s">
        <v>307</v>
      </c>
      <c r="D116" s="162" t="s">
        <v>146</v>
      </c>
      <c r="E116" s="168">
        <v>20</v>
      </c>
      <c r="F116" s="170"/>
      <c r="G116" s="171">
        <f t="shared" si="42"/>
        <v>0</v>
      </c>
      <c r="H116" s="170"/>
      <c r="I116" s="171">
        <f t="shared" si="43"/>
        <v>0</v>
      </c>
      <c r="J116" s="170"/>
      <c r="K116" s="171">
        <f t="shared" si="44"/>
        <v>0</v>
      </c>
      <c r="L116" s="171">
        <v>21</v>
      </c>
      <c r="M116" s="171">
        <f t="shared" si="45"/>
        <v>0</v>
      </c>
      <c r="N116" s="163">
        <v>8.5199999999999998E-3</v>
      </c>
      <c r="O116" s="163">
        <f t="shared" si="46"/>
        <v>0.1704</v>
      </c>
      <c r="P116" s="163">
        <v>0</v>
      </c>
      <c r="Q116" s="163">
        <f t="shared" si="47"/>
        <v>0</v>
      </c>
      <c r="R116" s="163"/>
      <c r="S116" s="163"/>
      <c r="T116" s="164">
        <v>0.3</v>
      </c>
      <c r="U116" s="163">
        <f t="shared" si="48"/>
        <v>6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126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95</v>
      </c>
      <c r="B117" s="160" t="s">
        <v>308</v>
      </c>
      <c r="C117" s="193" t="s">
        <v>309</v>
      </c>
      <c r="D117" s="162" t="s">
        <v>224</v>
      </c>
      <c r="E117" s="168">
        <v>1.8149999999999999</v>
      </c>
      <c r="F117" s="170"/>
      <c r="G117" s="171">
        <f t="shared" si="42"/>
        <v>0</v>
      </c>
      <c r="H117" s="170"/>
      <c r="I117" s="171">
        <f t="shared" si="43"/>
        <v>0</v>
      </c>
      <c r="J117" s="170"/>
      <c r="K117" s="171">
        <f t="shared" si="44"/>
        <v>0</v>
      </c>
      <c r="L117" s="171">
        <v>21</v>
      </c>
      <c r="M117" s="171">
        <f t="shared" si="45"/>
        <v>0</v>
      </c>
      <c r="N117" s="163">
        <v>0</v>
      </c>
      <c r="O117" s="163">
        <f t="shared" si="46"/>
        <v>0</v>
      </c>
      <c r="P117" s="163">
        <v>0</v>
      </c>
      <c r="Q117" s="163">
        <f t="shared" si="47"/>
        <v>0</v>
      </c>
      <c r="R117" s="163"/>
      <c r="S117" s="163"/>
      <c r="T117" s="164">
        <v>1.2649999999999999</v>
      </c>
      <c r="U117" s="163">
        <f t="shared" si="48"/>
        <v>2.2999999999999998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126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x14ac:dyDescent="0.2">
      <c r="A118" s="155" t="s">
        <v>121</v>
      </c>
      <c r="B118" s="161" t="s">
        <v>82</v>
      </c>
      <c r="C118" s="194" t="s">
        <v>83</v>
      </c>
      <c r="D118" s="165"/>
      <c r="E118" s="169"/>
      <c r="F118" s="172"/>
      <c r="G118" s="172">
        <f>SUMIF(AE119:AE120,"&lt;&gt;NOR",G119:G120)</f>
        <v>0</v>
      </c>
      <c r="H118" s="172"/>
      <c r="I118" s="172">
        <f>SUM(I119:I120)</f>
        <v>0</v>
      </c>
      <c r="J118" s="172"/>
      <c r="K118" s="172">
        <f>SUM(K119:K120)</f>
        <v>0</v>
      </c>
      <c r="L118" s="172"/>
      <c r="M118" s="172">
        <f>SUM(M119:M120)</f>
        <v>0</v>
      </c>
      <c r="N118" s="166"/>
      <c r="O118" s="166">
        <f>SUM(O119:O120)</f>
        <v>0</v>
      </c>
      <c r="P118" s="166"/>
      <c r="Q118" s="166">
        <f>SUM(Q119:Q120)</f>
        <v>1.5129999999999999E-2</v>
      </c>
      <c r="R118" s="166"/>
      <c r="S118" s="166"/>
      <c r="T118" s="167"/>
      <c r="U118" s="166">
        <f>SUM(U119:U120)</f>
        <v>4.5199999999999996</v>
      </c>
      <c r="AE118" t="s">
        <v>122</v>
      </c>
    </row>
    <row r="119" spans="1:60" ht="22.5" outlineLevel="1" x14ac:dyDescent="0.2">
      <c r="A119" s="154">
        <v>96</v>
      </c>
      <c r="B119" s="160" t="s">
        <v>310</v>
      </c>
      <c r="C119" s="193" t="s">
        <v>311</v>
      </c>
      <c r="D119" s="162" t="s">
        <v>140</v>
      </c>
      <c r="E119" s="168">
        <v>21.5</v>
      </c>
      <c r="F119" s="170"/>
      <c r="G119" s="171">
        <f>ROUND(E119*F119,2)</f>
        <v>0</v>
      </c>
      <c r="H119" s="170"/>
      <c r="I119" s="171">
        <f>ROUND(E119*H119,2)</f>
        <v>0</v>
      </c>
      <c r="J119" s="170"/>
      <c r="K119" s="171">
        <f>ROUND(E119*J119,2)</f>
        <v>0</v>
      </c>
      <c r="L119" s="171">
        <v>21</v>
      </c>
      <c r="M119" s="171">
        <f>G119*(1+L119/100)</f>
        <v>0</v>
      </c>
      <c r="N119" s="163">
        <v>0</v>
      </c>
      <c r="O119" s="163">
        <f>ROUND(E119*N119,5)</f>
        <v>0</v>
      </c>
      <c r="P119" s="163">
        <v>8.0000000000000007E-5</v>
      </c>
      <c r="Q119" s="163">
        <f>ROUND(E119*P119,5)</f>
        <v>1.72E-3</v>
      </c>
      <c r="R119" s="163"/>
      <c r="S119" s="163"/>
      <c r="T119" s="164">
        <v>3.5000000000000003E-2</v>
      </c>
      <c r="U119" s="163">
        <f>ROUND(E119*T119,2)</f>
        <v>0.75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126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>
        <v>97</v>
      </c>
      <c r="B120" s="160" t="s">
        <v>312</v>
      </c>
      <c r="C120" s="193" t="s">
        <v>313</v>
      </c>
      <c r="D120" s="162" t="s">
        <v>125</v>
      </c>
      <c r="E120" s="168">
        <v>13.41</v>
      </c>
      <c r="F120" s="170"/>
      <c r="G120" s="171">
        <f>ROUND(E120*F120,2)</f>
        <v>0</v>
      </c>
      <c r="H120" s="170"/>
      <c r="I120" s="171">
        <f>ROUND(E120*H120,2)</f>
        <v>0</v>
      </c>
      <c r="J120" s="170"/>
      <c r="K120" s="171">
        <f>ROUND(E120*J120,2)</f>
        <v>0</v>
      </c>
      <c r="L120" s="171">
        <v>21</v>
      </c>
      <c r="M120" s="171">
        <f>G120*(1+L120/100)</f>
        <v>0</v>
      </c>
      <c r="N120" s="163">
        <v>0</v>
      </c>
      <c r="O120" s="163">
        <f>ROUND(E120*N120,5)</f>
        <v>0</v>
      </c>
      <c r="P120" s="163">
        <v>1E-3</v>
      </c>
      <c r="Q120" s="163">
        <f>ROUND(E120*P120,5)</f>
        <v>1.341E-2</v>
      </c>
      <c r="R120" s="163"/>
      <c r="S120" s="163"/>
      <c r="T120" s="164">
        <v>0.28100000000000003</v>
      </c>
      <c r="U120" s="163">
        <f>ROUND(E120*T120,2)</f>
        <v>3.77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126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x14ac:dyDescent="0.2">
      <c r="A121" s="155" t="s">
        <v>121</v>
      </c>
      <c r="B121" s="161" t="s">
        <v>84</v>
      </c>
      <c r="C121" s="194" t="s">
        <v>85</v>
      </c>
      <c r="D121" s="165"/>
      <c r="E121" s="169"/>
      <c r="F121" s="172"/>
      <c r="G121" s="172">
        <f>SUMIF(AE122:AE136,"&lt;&gt;NOR",G122:G136)</f>
        <v>0</v>
      </c>
      <c r="H121" s="172"/>
      <c r="I121" s="172">
        <f>SUM(I122:I136)</f>
        <v>0</v>
      </c>
      <c r="J121" s="172"/>
      <c r="K121" s="172">
        <f>SUM(K122:K136)</f>
        <v>0</v>
      </c>
      <c r="L121" s="172"/>
      <c r="M121" s="172">
        <f>SUM(M122:M136)</f>
        <v>0</v>
      </c>
      <c r="N121" s="166"/>
      <c r="O121" s="166">
        <f>SUM(O122:O136)</f>
        <v>3.78905</v>
      </c>
      <c r="P121" s="166"/>
      <c r="Q121" s="166">
        <f>SUM(Q122:Q136)</f>
        <v>0</v>
      </c>
      <c r="R121" s="166"/>
      <c r="S121" s="166"/>
      <c r="T121" s="167"/>
      <c r="U121" s="166">
        <f>SUM(U122:U136)</f>
        <v>367.81000000000006</v>
      </c>
      <c r="AE121" t="s">
        <v>122</v>
      </c>
    </row>
    <row r="122" spans="1:60" outlineLevel="1" x14ac:dyDescent="0.2">
      <c r="A122" s="154">
        <v>98</v>
      </c>
      <c r="B122" s="160" t="s">
        <v>314</v>
      </c>
      <c r="C122" s="193" t="s">
        <v>315</v>
      </c>
      <c r="D122" s="162" t="s">
        <v>125</v>
      </c>
      <c r="E122" s="168">
        <v>238.56</v>
      </c>
      <c r="F122" s="170"/>
      <c r="G122" s="171">
        <f t="shared" ref="G122:G136" si="49">ROUND(E122*F122,2)</f>
        <v>0</v>
      </c>
      <c r="H122" s="170"/>
      <c r="I122" s="171">
        <f t="shared" ref="I122:I136" si="50">ROUND(E122*H122,2)</f>
        <v>0</v>
      </c>
      <c r="J122" s="170"/>
      <c r="K122" s="171">
        <f t="shared" ref="K122:K136" si="51">ROUND(E122*J122,2)</f>
        <v>0</v>
      </c>
      <c r="L122" s="171">
        <v>21</v>
      </c>
      <c r="M122" s="171">
        <f t="shared" ref="M122:M136" si="52">G122*(1+L122/100)</f>
        <v>0</v>
      </c>
      <c r="N122" s="163">
        <v>2.1000000000000001E-4</v>
      </c>
      <c r="O122" s="163">
        <f t="shared" ref="O122:O136" si="53">ROUND(E122*N122,5)</f>
        <v>5.0099999999999999E-2</v>
      </c>
      <c r="P122" s="163">
        <v>0</v>
      </c>
      <c r="Q122" s="163">
        <f t="shared" ref="Q122:Q136" si="54">ROUND(E122*P122,5)</f>
        <v>0</v>
      </c>
      <c r="R122" s="163"/>
      <c r="S122" s="163"/>
      <c r="T122" s="164">
        <v>0.05</v>
      </c>
      <c r="U122" s="163">
        <f t="shared" ref="U122:U136" si="55">ROUND(E122*T122,2)</f>
        <v>11.93</v>
      </c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126</v>
      </c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54">
        <v>99</v>
      </c>
      <c r="B123" s="160" t="s">
        <v>316</v>
      </c>
      <c r="C123" s="193" t="s">
        <v>317</v>
      </c>
      <c r="D123" s="162" t="s">
        <v>125</v>
      </c>
      <c r="E123" s="168">
        <v>228.548</v>
      </c>
      <c r="F123" s="170"/>
      <c r="G123" s="171">
        <f t="shared" si="49"/>
        <v>0</v>
      </c>
      <c r="H123" s="170"/>
      <c r="I123" s="171">
        <f t="shared" si="50"/>
        <v>0</v>
      </c>
      <c r="J123" s="170"/>
      <c r="K123" s="171">
        <f t="shared" si="51"/>
        <v>0</v>
      </c>
      <c r="L123" s="171">
        <v>21</v>
      </c>
      <c r="M123" s="171">
        <f t="shared" si="52"/>
        <v>0</v>
      </c>
      <c r="N123" s="163">
        <v>0</v>
      </c>
      <c r="O123" s="163">
        <f t="shared" si="53"/>
        <v>0</v>
      </c>
      <c r="P123" s="163">
        <v>0</v>
      </c>
      <c r="Q123" s="163">
        <f t="shared" si="54"/>
        <v>0</v>
      </c>
      <c r="R123" s="163"/>
      <c r="S123" s="163"/>
      <c r="T123" s="164">
        <v>1.27</v>
      </c>
      <c r="U123" s="163">
        <f t="shared" si="55"/>
        <v>290.26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126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>
        <v>100</v>
      </c>
      <c r="B124" s="160" t="s">
        <v>318</v>
      </c>
      <c r="C124" s="193" t="s">
        <v>319</v>
      </c>
      <c r="D124" s="162" t="s">
        <v>140</v>
      </c>
      <c r="E124" s="168">
        <v>5.8</v>
      </c>
      <c r="F124" s="170"/>
      <c r="G124" s="171">
        <f t="shared" si="49"/>
        <v>0</v>
      </c>
      <c r="H124" s="170"/>
      <c r="I124" s="171">
        <f t="shared" si="50"/>
        <v>0</v>
      </c>
      <c r="J124" s="170"/>
      <c r="K124" s="171">
        <f t="shared" si="51"/>
        <v>0</v>
      </c>
      <c r="L124" s="171">
        <v>21</v>
      </c>
      <c r="M124" s="171">
        <f t="shared" si="52"/>
        <v>0</v>
      </c>
      <c r="N124" s="163">
        <v>0</v>
      </c>
      <c r="O124" s="163">
        <f t="shared" si="53"/>
        <v>0</v>
      </c>
      <c r="P124" s="163">
        <v>0</v>
      </c>
      <c r="Q124" s="163">
        <f t="shared" si="54"/>
        <v>0</v>
      </c>
      <c r="R124" s="163"/>
      <c r="S124" s="163"/>
      <c r="T124" s="164">
        <v>0.56999999999999995</v>
      </c>
      <c r="U124" s="163">
        <f t="shared" si="55"/>
        <v>3.31</v>
      </c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126</v>
      </c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>
        <v>101</v>
      </c>
      <c r="B125" s="160" t="s">
        <v>320</v>
      </c>
      <c r="C125" s="193" t="s">
        <v>321</v>
      </c>
      <c r="D125" s="162" t="s">
        <v>140</v>
      </c>
      <c r="E125" s="168">
        <v>24.3</v>
      </c>
      <c r="F125" s="170"/>
      <c r="G125" s="171">
        <f t="shared" si="49"/>
        <v>0</v>
      </c>
      <c r="H125" s="170"/>
      <c r="I125" s="171">
        <f t="shared" si="50"/>
        <v>0</v>
      </c>
      <c r="J125" s="170"/>
      <c r="K125" s="171">
        <f t="shared" si="51"/>
        <v>0</v>
      </c>
      <c r="L125" s="171">
        <v>21</v>
      </c>
      <c r="M125" s="171">
        <f t="shared" si="52"/>
        <v>0</v>
      </c>
      <c r="N125" s="163">
        <v>0</v>
      </c>
      <c r="O125" s="163">
        <f t="shared" si="53"/>
        <v>0</v>
      </c>
      <c r="P125" s="163">
        <v>0</v>
      </c>
      <c r="Q125" s="163">
        <f t="shared" si="54"/>
        <v>0</v>
      </c>
      <c r="R125" s="163"/>
      <c r="S125" s="163"/>
      <c r="T125" s="164">
        <v>0.61599999999999999</v>
      </c>
      <c r="U125" s="163">
        <f t="shared" si="55"/>
        <v>14.97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126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>
        <v>102</v>
      </c>
      <c r="B126" s="160" t="s">
        <v>322</v>
      </c>
      <c r="C126" s="193" t="s">
        <v>323</v>
      </c>
      <c r="D126" s="162" t="s">
        <v>140</v>
      </c>
      <c r="E126" s="168">
        <v>8.35</v>
      </c>
      <c r="F126" s="170"/>
      <c r="G126" s="171">
        <f t="shared" si="49"/>
        <v>0</v>
      </c>
      <c r="H126" s="170"/>
      <c r="I126" s="171">
        <f t="shared" si="50"/>
        <v>0</v>
      </c>
      <c r="J126" s="170"/>
      <c r="K126" s="171">
        <f t="shared" si="51"/>
        <v>0</v>
      </c>
      <c r="L126" s="171">
        <v>21</v>
      </c>
      <c r="M126" s="171">
        <f t="shared" si="52"/>
        <v>0</v>
      </c>
      <c r="N126" s="163">
        <v>0</v>
      </c>
      <c r="O126" s="163">
        <f t="shared" si="53"/>
        <v>0</v>
      </c>
      <c r="P126" s="163">
        <v>0</v>
      </c>
      <c r="Q126" s="163">
        <f t="shared" si="54"/>
        <v>0</v>
      </c>
      <c r="R126" s="163"/>
      <c r="S126" s="163"/>
      <c r="T126" s="164">
        <v>0.49</v>
      </c>
      <c r="U126" s="163">
        <f t="shared" si="55"/>
        <v>4.09</v>
      </c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126</v>
      </c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>
        <v>103</v>
      </c>
      <c r="B127" s="160" t="s">
        <v>324</v>
      </c>
      <c r="C127" s="193" t="s">
        <v>325</v>
      </c>
      <c r="D127" s="162" t="s">
        <v>140</v>
      </c>
      <c r="E127" s="168">
        <v>8.1</v>
      </c>
      <c r="F127" s="170"/>
      <c r="G127" s="171">
        <f t="shared" si="49"/>
        <v>0</v>
      </c>
      <c r="H127" s="170"/>
      <c r="I127" s="171">
        <f t="shared" si="50"/>
        <v>0</v>
      </c>
      <c r="J127" s="170"/>
      <c r="K127" s="171">
        <f t="shared" si="51"/>
        <v>0</v>
      </c>
      <c r="L127" s="171">
        <v>21</v>
      </c>
      <c r="M127" s="171">
        <f t="shared" si="52"/>
        <v>0</v>
      </c>
      <c r="N127" s="163">
        <v>0</v>
      </c>
      <c r="O127" s="163">
        <f t="shared" si="53"/>
        <v>0</v>
      </c>
      <c r="P127" s="163">
        <v>0</v>
      </c>
      <c r="Q127" s="163">
        <f t="shared" si="54"/>
        <v>0</v>
      </c>
      <c r="R127" s="163"/>
      <c r="S127" s="163"/>
      <c r="T127" s="164">
        <v>0.53400000000000003</v>
      </c>
      <c r="U127" s="163">
        <f t="shared" si="55"/>
        <v>4.33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126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54">
        <v>104</v>
      </c>
      <c r="B128" s="160" t="s">
        <v>326</v>
      </c>
      <c r="C128" s="193" t="s">
        <v>327</v>
      </c>
      <c r="D128" s="162" t="s">
        <v>125</v>
      </c>
      <c r="E128" s="168">
        <v>228.548</v>
      </c>
      <c r="F128" s="170"/>
      <c r="G128" s="171">
        <f t="shared" si="49"/>
        <v>0</v>
      </c>
      <c r="H128" s="170"/>
      <c r="I128" s="171">
        <f t="shared" si="50"/>
        <v>0</v>
      </c>
      <c r="J128" s="170"/>
      <c r="K128" s="171">
        <f t="shared" si="51"/>
        <v>0</v>
      </c>
      <c r="L128" s="171">
        <v>21</v>
      </c>
      <c r="M128" s="171">
        <f t="shared" si="52"/>
        <v>0</v>
      </c>
      <c r="N128" s="163">
        <v>0</v>
      </c>
      <c r="O128" s="163">
        <f t="shared" si="53"/>
        <v>0</v>
      </c>
      <c r="P128" s="163">
        <v>0</v>
      </c>
      <c r="Q128" s="163">
        <f t="shared" si="54"/>
        <v>0</v>
      </c>
      <c r="R128" s="163"/>
      <c r="S128" s="163"/>
      <c r="T128" s="164">
        <v>0.1</v>
      </c>
      <c r="U128" s="163">
        <f t="shared" si="55"/>
        <v>22.85</v>
      </c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126</v>
      </c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54">
        <v>105</v>
      </c>
      <c r="B129" s="160" t="s">
        <v>328</v>
      </c>
      <c r="C129" s="193" t="s">
        <v>329</v>
      </c>
      <c r="D129" s="162" t="s">
        <v>125</v>
      </c>
      <c r="E129" s="168">
        <v>238.56</v>
      </c>
      <c r="F129" s="170"/>
      <c r="G129" s="171">
        <f t="shared" si="49"/>
        <v>0</v>
      </c>
      <c r="H129" s="170"/>
      <c r="I129" s="171">
        <f t="shared" si="50"/>
        <v>0</v>
      </c>
      <c r="J129" s="170"/>
      <c r="K129" s="171">
        <f t="shared" si="51"/>
        <v>0</v>
      </c>
      <c r="L129" s="171">
        <v>21</v>
      </c>
      <c r="M129" s="171">
        <f t="shared" si="52"/>
        <v>0</v>
      </c>
      <c r="N129" s="163">
        <v>5.9999999999999995E-4</v>
      </c>
      <c r="O129" s="163">
        <f t="shared" si="53"/>
        <v>0.14313999999999999</v>
      </c>
      <c r="P129" s="163">
        <v>0</v>
      </c>
      <c r="Q129" s="163">
        <f t="shared" si="54"/>
        <v>0</v>
      </c>
      <c r="R129" s="163"/>
      <c r="S129" s="163"/>
      <c r="T129" s="164">
        <v>0</v>
      </c>
      <c r="U129" s="163">
        <f t="shared" si="55"/>
        <v>0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126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54">
        <v>106</v>
      </c>
      <c r="B130" s="160" t="s">
        <v>330</v>
      </c>
      <c r="C130" s="193" t="s">
        <v>331</v>
      </c>
      <c r="D130" s="162" t="s">
        <v>140</v>
      </c>
      <c r="E130" s="168">
        <v>87.35</v>
      </c>
      <c r="F130" s="170"/>
      <c r="G130" s="171">
        <f t="shared" si="49"/>
        <v>0</v>
      </c>
      <c r="H130" s="170"/>
      <c r="I130" s="171">
        <f t="shared" si="50"/>
        <v>0</v>
      </c>
      <c r="J130" s="170"/>
      <c r="K130" s="171">
        <f t="shared" si="51"/>
        <v>0</v>
      </c>
      <c r="L130" s="171">
        <v>21</v>
      </c>
      <c r="M130" s="171">
        <f t="shared" si="52"/>
        <v>0</v>
      </c>
      <c r="N130" s="163">
        <v>0</v>
      </c>
      <c r="O130" s="163">
        <f t="shared" si="53"/>
        <v>0</v>
      </c>
      <c r="P130" s="163">
        <v>0</v>
      </c>
      <c r="Q130" s="163">
        <f t="shared" si="54"/>
        <v>0</v>
      </c>
      <c r="R130" s="163"/>
      <c r="S130" s="163"/>
      <c r="T130" s="164">
        <v>0.12</v>
      </c>
      <c r="U130" s="163">
        <f t="shared" si="55"/>
        <v>10.48</v>
      </c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126</v>
      </c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>
        <v>107</v>
      </c>
      <c r="B131" s="160" t="s">
        <v>332</v>
      </c>
      <c r="C131" s="193" t="s">
        <v>333</v>
      </c>
      <c r="D131" s="162" t="s">
        <v>140</v>
      </c>
      <c r="E131" s="168">
        <v>30.085000000000001</v>
      </c>
      <c r="F131" s="170"/>
      <c r="G131" s="171">
        <f t="shared" si="49"/>
        <v>0</v>
      </c>
      <c r="H131" s="170"/>
      <c r="I131" s="171">
        <f t="shared" si="50"/>
        <v>0</v>
      </c>
      <c r="J131" s="170"/>
      <c r="K131" s="171">
        <f t="shared" si="51"/>
        <v>0</v>
      </c>
      <c r="L131" s="171">
        <v>21</v>
      </c>
      <c r="M131" s="171">
        <f t="shared" si="52"/>
        <v>0</v>
      </c>
      <c r="N131" s="163">
        <v>2.2000000000000001E-4</v>
      </c>
      <c r="O131" s="163">
        <f t="shared" si="53"/>
        <v>6.62E-3</v>
      </c>
      <c r="P131" s="163">
        <v>0</v>
      </c>
      <c r="Q131" s="163">
        <f t="shared" si="54"/>
        <v>0</v>
      </c>
      <c r="R131" s="163"/>
      <c r="S131" s="163"/>
      <c r="T131" s="164">
        <v>0</v>
      </c>
      <c r="U131" s="163">
        <f t="shared" si="55"/>
        <v>0</v>
      </c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256</v>
      </c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108</v>
      </c>
      <c r="B132" s="160" t="s">
        <v>334</v>
      </c>
      <c r="C132" s="193" t="s">
        <v>335</v>
      </c>
      <c r="D132" s="162" t="s">
        <v>140</v>
      </c>
      <c r="E132" s="168">
        <v>66</v>
      </c>
      <c r="F132" s="170"/>
      <c r="G132" s="171">
        <f t="shared" si="49"/>
        <v>0</v>
      </c>
      <c r="H132" s="170"/>
      <c r="I132" s="171">
        <f t="shared" si="50"/>
        <v>0</v>
      </c>
      <c r="J132" s="170"/>
      <c r="K132" s="171">
        <f t="shared" si="51"/>
        <v>0</v>
      </c>
      <c r="L132" s="171">
        <v>21</v>
      </c>
      <c r="M132" s="171">
        <f t="shared" si="52"/>
        <v>0</v>
      </c>
      <c r="N132" s="163">
        <v>2.2000000000000001E-4</v>
      </c>
      <c r="O132" s="163">
        <f t="shared" si="53"/>
        <v>1.452E-2</v>
      </c>
      <c r="P132" s="163">
        <v>0</v>
      </c>
      <c r="Q132" s="163">
        <f t="shared" si="54"/>
        <v>0</v>
      </c>
      <c r="R132" s="163"/>
      <c r="S132" s="163"/>
      <c r="T132" s="164">
        <v>0</v>
      </c>
      <c r="U132" s="163">
        <f t="shared" si="55"/>
        <v>0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256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ht="22.5" outlineLevel="1" x14ac:dyDescent="0.2">
      <c r="A133" s="154">
        <v>109</v>
      </c>
      <c r="B133" s="160" t="s">
        <v>336</v>
      </c>
      <c r="C133" s="193" t="s">
        <v>337</v>
      </c>
      <c r="D133" s="162" t="s">
        <v>140</v>
      </c>
      <c r="E133" s="168">
        <v>193.8</v>
      </c>
      <c r="F133" s="170"/>
      <c r="G133" s="171">
        <f t="shared" si="49"/>
        <v>0</v>
      </c>
      <c r="H133" s="170"/>
      <c r="I133" s="171">
        <f t="shared" si="50"/>
        <v>0</v>
      </c>
      <c r="J133" s="170"/>
      <c r="K133" s="171">
        <f t="shared" si="51"/>
        <v>0</v>
      </c>
      <c r="L133" s="171">
        <v>21</v>
      </c>
      <c r="M133" s="171">
        <f t="shared" si="52"/>
        <v>0</v>
      </c>
      <c r="N133" s="163">
        <v>3.0000000000000001E-5</v>
      </c>
      <c r="O133" s="163">
        <f t="shared" si="53"/>
        <v>5.8100000000000001E-3</v>
      </c>
      <c r="P133" s="163">
        <v>0</v>
      </c>
      <c r="Q133" s="163">
        <f t="shared" si="54"/>
        <v>0</v>
      </c>
      <c r="R133" s="163"/>
      <c r="S133" s="163"/>
      <c r="T133" s="164">
        <v>0</v>
      </c>
      <c r="U133" s="163">
        <f t="shared" si="55"/>
        <v>0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126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ht="22.5" outlineLevel="1" x14ac:dyDescent="0.2">
      <c r="A134" s="154">
        <v>110</v>
      </c>
      <c r="B134" s="160" t="s">
        <v>338</v>
      </c>
      <c r="C134" s="193" t="s">
        <v>339</v>
      </c>
      <c r="D134" s="162" t="s">
        <v>125</v>
      </c>
      <c r="E134" s="168">
        <v>2.4300000000000002</v>
      </c>
      <c r="F134" s="170"/>
      <c r="G134" s="171">
        <f t="shared" si="49"/>
        <v>0</v>
      </c>
      <c r="H134" s="170"/>
      <c r="I134" s="171">
        <f t="shared" si="50"/>
        <v>0</v>
      </c>
      <c r="J134" s="170"/>
      <c r="K134" s="171">
        <f t="shared" si="51"/>
        <v>0</v>
      </c>
      <c r="L134" s="171">
        <v>21</v>
      </c>
      <c r="M134" s="171">
        <f t="shared" si="52"/>
        <v>0</v>
      </c>
      <c r="N134" s="163">
        <v>0</v>
      </c>
      <c r="O134" s="163">
        <f t="shared" si="53"/>
        <v>0</v>
      </c>
      <c r="P134" s="163">
        <v>0</v>
      </c>
      <c r="Q134" s="163">
        <f t="shared" si="54"/>
        <v>0</v>
      </c>
      <c r="R134" s="163"/>
      <c r="S134" s="163"/>
      <c r="T134" s="164">
        <v>0.33</v>
      </c>
      <c r="U134" s="163">
        <f t="shared" si="55"/>
        <v>0.8</v>
      </c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126</v>
      </c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>
        <v>111</v>
      </c>
      <c r="B135" s="160" t="s">
        <v>340</v>
      </c>
      <c r="C135" s="193" t="s">
        <v>341</v>
      </c>
      <c r="D135" s="162" t="s">
        <v>125</v>
      </c>
      <c r="E135" s="168">
        <v>262.416</v>
      </c>
      <c r="F135" s="170"/>
      <c r="G135" s="171">
        <f t="shared" si="49"/>
        <v>0</v>
      </c>
      <c r="H135" s="170"/>
      <c r="I135" s="171">
        <f t="shared" si="50"/>
        <v>0</v>
      </c>
      <c r="J135" s="170"/>
      <c r="K135" s="171">
        <f t="shared" si="51"/>
        <v>0</v>
      </c>
      <c r="L135" s="171">
        <v>21</v>
      </c>
      <c r="M135" s="171">
        <f t="shared" si="52"/>
        <v>0</v>
      </c>
      <c r="N135" s="163">
        <v>1.3599999999999999E-2</v>
      </c>
      <c r="O135" s="163">
        <f t="shared" si="53"/>
        <v>3.5688599999999999</v>
      </c>
      <c r="P135" s="163">
        <v>0</v>
      </c>
      <c r="Q135" s="163">
        <f t="shared" si="54"/>
        <v>0</v>
      </c>
      <c r="R135" s="163"/>
      <c r="S135" s="163"/>
      <c r="T135" s="164">
        <v>0</v>
      </c>
      <c r="U135" s="163">
        <f t="shared" si="55"/>
        <v>0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256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54">
        <v>112</v>
      </c>
      <c r="B136" s="160" t="s">
        <v>342</v>
      </c>
      <c r="C136" s="193" t="s">
        <v>343</v>
      </c>
      <c r="D136" s="162" t="s">
        <v>224</v>
      </c>
      <c r="E136" s="168">
        <v>3.7890000000000001</v>
      </c>
      <c r="F136" s="170"/>
      <c r="G136" s="171">
        <f t="shared" si="49"/>
        <v>0</v>
      </c>
      <c r="H136" s="170"/>
      <c r="I136" s="171">
        <f t="shared" si="50"/>
        <v>0</v>
      </c>
      <c r="J136" s="170"/>
      <c r="K136" s="171">
        <f t="shared" si="51"/>
        <v>0</v>
      </c>
      <c r="L136" s="171">
        <v>21</v>
      </c>
      <c r="M136" s="171">
        <f t="shared" si="52"/>
        <v>0</v>
      </c>
      <c r="N136" s="163">
        <v>0</v>
      </c>
      <c r="O136" s="163">
        <f t="shared" si="53"/>
        <v>0</v>
      </c>
      <c r="P136" s="163">
        <v>0</v>
      </c>
      <c r="Q136" s="163">
        <f t="shared" si="54"/>
        <v>0</v>
      </c>
      <c r="R136" s="163"/>
      <c r="S136" s="163"/>
      <c r="T136" s="164">
        <v>1.2649999999999999</v>
      </c>
      <c r="U136" s="163">
        <f t="shared" si="55"/>
        <v>4.79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126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x14ac:dyDescent="0.2">
      <c r="A137" s="155" t="s">
        <v>121</v>
      </c>
      <c r="B137" s="161" t="s">
        <v>86</v>
      </c>
      <c r="C137" s="194" t="s">
        <v>87</v>
      </c>
      <c r="D137" s="165"/>
      <c r="E137" s="169"/>
      <c r="F137" s="172"/>
      <c r="G137" s="172">
        <f>SUMIF(AE138:AE139,"&lt;&gt;NOR",G138:G139)</f>
        <v>0</v>
      </c>
      <c r="H137" s="172"/>
      <c r="I137" s="172">
        <f>SUM(I138:I139)</f>
        <v>0</v>
      </c>
      <c r="J137" s="172"/>
      <c r="K137" s="172">
        <f>SUM(K138:K139)</f>
        <v>0</v>
      </c>
      <c r="L137" s="172"/>
      <c r="M137" s="172">
        <f>SUM(M138:M139)</f>
        <v>0</v>
      </c>
      <c r="N137" s="166"/>
      <c r="O137" s="166">
        <f>SUM(O138:O139)</f>
        <v>1.124E-2</v>
      </c>
      <c r="P137" s="166"/>
      <c r="Q137" s="166">
        <f>SUM(Q138:Q139)</f>
        <v>0</v>
      </c>
      <c r="R137" s="166"/>
      <c r="S137" s="166"/>
      <c r="T137" s="167"/>
      <c r="U137" s="166">
        <f>SUM(U138:U139)</f>
        <v>14.45</v>
      </c>
      <c r="AE137" t="s">
        <v>122</v>
      </c>
    </row>
    <row r="138" spans="1:60" ht="22.5" outlineLevel="1" x14ac:dyDescent="0.2">
      <c r="A138" s="154">
        <v>113</v>
      </c>
      <c r="B138" s="160" t="s">
        <v>344</v>
      </c>
      <c r="C138" s="193" t="s">
        <v>345</v>
      </c>
      <c r="D138" s="162" t="s">
        <v>125</v>
      </c>
      <c r="E138" s="168">
        <v>31.2</v>
      </c>
      <c r="F138" s="170"/>
      <c r="G138" s="171">
        <f>ROUND(E138*F138,2)</f>
        <v>0</v>
      </c>
      <c r="H138" s="170"/>
      <c r="I138" s="171">
        <f>ROUND(E138*H138,2)</f>
        <v>0</v>
      </c>
      <c r="J138" s="170"/>
      <c r="K138" s="171">
        <f>ROUND(E138*J138,2)</f>
        <v>0</v>
      </c>
      <c r="L138" s="171">
        <v>21</v>
      </c>
      <c r="M138" s="171">
        <f>G138*(1+L138/100)</f>
        <v>0</v>
      </c>
      <c r="N138" s="163">
        <v>8.0000000000000007E-5</v>
      </c>
      <c r="O138" s="163">
        <f>ROUND(E138*N138,5)</f>
        <v>2.5000000000000001E-3</v>
      </c>
      <c r="P138" s="163">
        <v>0</v>
      </c>
      <c r="Q138" s="163">
        <f>ROUND(E138*P138,5)</f>
        <v>0</v>
      </c>
      <c r="R138" s="163"/>
      <c r="S138" s="163"/>
      <c r="T138" s="164">
        <v>0.156</v>
      </c>
      <c r="U138" s="163">
        <f>ROUND(E138*T138,2)</f>
        <v>4.87</v>
      </c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126</v>
      </c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54">
        <v>114</v>
      </c>
      <c r="B139" s="160" t="s">
        <v>346</v>
      </c>
      <c r="C139" s="193" t="s">
        <v>347</v>
      </c>
      <c r="D139" s="162" t="s">
        <v>125</v>
      </c>
      <c r="E139" s="168">
        <v>31.2</v>
      </c>
      <c r="F139" s="170"/>
      <c r="G139" s="171">
        <f>ROUND(E139*F139,2)</f>
        <v>0</v>
      </c>
      <c r="H139" s="170"/>
      <c r="I139" s="171">
        <f>ROUND(E139*H139,2)</f>
        <v>0</v>
      </c>
      <c r="J139" s="170"/>
      <c r="K139" s="171">
        <f>ROUND(E139*J139,2)</f>
        <v>0</v>
      </c>
      <c r="L139" s="171">
        <v>21</v>
      </c>
      <c r="M139" s="171">
        <f>G139*(1+L139/100)</f>
        <v>0</v>
      </c>
      <c r="N139" s="163">
        <v>2.7999999999999998E-4</v>
      </c>
      <c r="O139" s="163">
        <f>ROUND(E139*N139,5)</f>
        <v>8.7399999999999995E-3</v>
      </c>
      <c r="P139" s="163">
        <v>0</v>
      </c>
      <c r="Q139" s="163">
        <f>ROUND(E139*P139,5)</f>
        <v>0</v>
      </c>
      <c r="R139" s="163"/>
      <c r="S139" s="163"/>
      <c r="T139" s="164">
        <v>0.307</v>
      </c>
      <c r="U139" s="163">
        <f>ROUND(E139*T139,2)</f>
        <v>9.58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126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x14ac:dyDescent="0.2">
      <c r="A140" s="155" t="s">
        <v>121</v>
      </c>
      <c r="B140" s="161" t="s">
        <v>88</v>
      </c>
      <c r="C140" s="194" t="s">
        <v>89</v>
      </c>
      <c r="D140" s="165"/>
      <c r="E140" s="169"/>
      <c r="F140" s="172"/>
      <c r="G140" s="172">
        <f>SUMIF(AE141:AE143,"&lt;&gt;NOR",G141:G143)</f>
        <v>0</v>
      </c>
      <c r="H140" s="172"/>
      <c r="I140" s="172">
        <f>SUM(I141:I143)</f>
        <v>0</v>
      </c>
      <c r="J140" s="172"/>
      <c r="K140" s="172">
        <f>SUM(K141:K143)</f>
        <v>0</v>
      </c>
      <c r="L140" s="172"/>
      <c r="M140" s="172">
        <f>SUM(M141:M143)</f>
        <v>0</v>
      </c>
      <c r="N140" s="166"/>
      <c r="O140" s="166">
        <f>SUM(O141:O143)</f>
        <v>4.827E-2</v>
      </c>
      <c r="P140" s="166"/>
      <c r="Q140" s="166">
        <f>SUM(Q141:Q143)</f>
        <v>0</v>
      </c>
      <c r="R140" s="166"/>
      <c r="S140" s="166"/>
      <c r="T140" s="167"/>
      <c r="U140" s="166">
        <f>SUM(U141:U143)</f>
        <v>32.31</v>
      </c>
      <c r="AE140" t="s">
        <v>122</v>
      </c>
    </row>
    <row r="141" spans="1:60" ht="22.5" outlineLevel="1" x14ac:dyDescent="0.2">
      <c r="A141" s="154">
        <v>115</v>
      </c>
      <c r="B141" s="160" t="s">
        <v>348</v>
      </c>
      <c r="C141" s="193" t="s">
        <v>349</v>
      </c>
      <c r="D141" s="162" t="s">
        <v>125</v>
      </c>
      <c r="E141" s="168">
        <v>40.520000000000003</v>
      </c>
      <c r="F141" s="170"/>
      <c r="G141" s="171">
        <f>ROUND(E141*F141,2)</f>
        <v>0</v>
      </c>
      <c r="H141" s="170"/>
      <c r="I141" s="171">
        <f>ROUND(E141*H141,2)</f>
        <v>0</v>
      </c>
      <c r="J141" s="170"/>
      <c r="K141" s="171">
        <f>ROUND(E141*J141,2)</f>
        <v>0</v>
      </c>
      <c r="L141" s="171">
        <v>21</v>
      </c>
      <c r="M141" s="171">
        <f>G141*(1+L141/100)</f>
        <v>0</v>
      </c>
      <c r="N141" s="163">
        <v>0</v>
      </c>
      <c r="O141" s="163">
        <f>ROUND(E141*N141,5)</f>
        <v>0</v>
      </c>
      <c r="P141" s="163">
        <v>0</v>
      </c>
      <c r="Q141" s="163">
        <f>ROUND(E141*P141,5)</f>
        <v>0</v>
      </c>
      <c r="R141" s="163"/>
      <c r="S141" s="163"/>
      <c r="T141" s="164">
        <v>6.9709999999999994E-2</v>
      </c>
      <c r="U141" s="163">
        <f>ROUND(E141*T141,2)</f>
        <v>2.82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126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>
        <v>116</v>
      </c>
      <c r="B142" s="160" t="s">
        <v>350</v>
      </c>
      <c r="C142" s="193" t="s">
        <v>351</v>
      </c>
      <c r="D142" s="162" t="s">
        <v>125</v>
      </c>
      <c r="E142" s="168">
        <v>219.38200000000001</v>
      </c>
      <c r="F142" s="170"/>
      <c r="G142" s="171">
        <f>ROUND(E142*F142,2)</f>
        <v>0</v>
      </c>
      <c r="H142" s="170"/>
      <c r="I142" s="171">
        <f>ROUND(E142*H142,2)</f>
        <v>0</v>
      </c>
      <c r="J142" s="170"/>
      <c r="K142" s="171">
        <f>ROUND(E142*J142,2)</f>
        <v>0</v>
      </c>
      <c r="L142" s="171">
        <v>21</v>
      </c>
      <c r="M142" s="171">
        <f>G142*(1+L142/100)</f>
        <v>0</v>
      </c>
      <c r="N142" s="163">
        <v>6.9999999999999994E-5</v>
      </c>
      <c r="O142" s="163">
        <f>ROUND(E142*N142,5)</f>
        <v>1.536E-2</v>
      </c>
      <c r="P142" s="163">
        <v>0</v>
      </c>
      <c r="Q142" s="163">
        <f>ROUND(E142*P142,5)</f>
        <v>0</v>
      </c>
      <c r="R142" s="163"/>
      <c r="S142" s="163"/>
      <c r="T142" s="164">
        <v>3.2480000000000002E-2</v>
      </c>
      <c r="U142" s="163">
        <f>ROUND(E142*T142,2)</f>
        <v>7.13</v>
      </c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126</v>
      </c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>
        <v>117</v>
      </c>
      <c r="B143" s="160" t="s">
        <v>352</v>
      </c>
      <c r="C143" s="193" t="s">
        <v>353</v>
      </c>
      <c r="D143" s="162" t="s">
        <v>125</v>
      </c>
      <c r="E143" s="168">
        <v>219.38200000000001</v>
      </c>
      <c r="F143" s="170"/>
      <c r="G143" s="171">
        <f>ROUND(E143*F143,2)</f>
        <v>0</v>
      </c>
      <c r="H143" s="170"/>
      <c r="I143" s="171">
        <f>ROUND(E143*H143,2)</f>
        <v>0</v>
      </c>
      <c r="J143" s="170"/>
      <c r="K143" s="171">
        <f>ROUND(E143*J143,2)</f>
        <v>0</v>
      </c>
      <c r="L143" s="171">
        <v>21</v>
      </c>
      <c r="M143" s="171">
        <f>G143*(1+L143/100)</f>
        <v>0</v>
      </c>
      <c r="N143" s="163">
        <v>1.4999999999999999E-4</v>
      </c>
      <c r="O143" s="163">
        <f>ROUND(E143*N143,5)</f>
        <v>3.2910000000000002E-2</v>
      </c>
      <c r="P143" s="163">
        <v>0</v>
      </c>
      <c r="Q143" s="163">
        <f>ROUND(E143*P143,5)</f>
        <v>0</v>
      </c>
      <c r="R143" s="163"/>
      <c r="S143" s="163"/>
      <c r="T143" s="164">
        <v>0.10191</v>
      </c>
      <c r="U143" s="163">
        <f>ROUND(E143*T143,2)</f>
        <v>22.36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126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x14ac:dyDescent="0.2">
      <c r="A144" s="155" t="s">
        <v>121</v>
      </c>
      <c r="B144" s="161" t="s">
        <v>90</v>
      </c>
      <c r="C144" s="194" t="s">
        <v>91</v>
      </c>
      <c r="D144" s="165"/>
      <c r="E144" s="169"/>
      <c r="F144" s="172"/>
      <c r="G144" s="172">
        <f>SUMIF(AE145:AE145,"&lt;&gt;NOR",G145:G145)</f>
        <v>0</v>
      </c>
      <c r="H144" s="172"/>
      <c r="I144" s="172">
        <f>SUM(I145:I145)</f>
        <v>0</v>
      </c>
      <c r="J144" s="172"/>
      <c r="K144" s="172">
        <f>SUM(K145:K145)</f>
        <v>0</v>
      </c>
      <c r="L144" s="172"/>
      <c r="M144" s="172">
        <f>SUM(M145:M145)</f>
        <v>0</v>
      </c>
      <c r="N144" s="166"/>
      <c r="O144" s="166">
        <f>SUM(O145:O145)</f>
        <v>0</v>
      </c>
      <c r="P144" s="166"/>
      <c r="Q144" s="166">
        <f>SUM(Q145:Q145)</f>
        <v>0</v>
      </c>
      <c r="R144" s="166"/>
      <c r="S144" s="166"/>
      <c r="T144" s="167"/>
      <c r="U144" s="166">
        <f>SUM(U145:U145)</f>
        <v>0.08</v>
      </c>
      <c r="AE144" t="s">
        <v>122</v>
      </c>
    </row>
    <row r="145" spans="1:60" ht="22.5" outlineLevel="1" x14ac:dyDescent="0.2">
      <c r="A145" s="154">
        <v>118</v>
      </c>
      <c r="B145" s="160" t="s">
        <v>90</v>
      </c>
      <c r="C145" s="193" t="s">
        <v>354</v>
      </c>
      <c r="D145" s="162" t="s">
        <v>248</v>
      </c>
      <c r="E145" s="168">
        <v>1</v>
      </c>
      <c r="F145" s="170"/>
      <c r="G145" s="171">
        <f>ROUND(E145*F145,2)</f>
        <v>0</v>
      </c>
      <c r="H145" s="170"/>
      <c r="I145" s="171">
        <f>ROUND(E145*H145,2)</f>
        <v>0</v>
      </c>
      <c r="J145" s="170"/>
      <c r="K145" s="171">
        <f>ROUND(E145*J145,2)</f>
        <v>0</v>
      </c>
      <c r="L145" s="171">
        <v>21</v>
      </c>
      <c r="M145" s="171">
        <f>G145*(1+L145/100)</f>
        <v>0</v>
      </c>
      <c r="N145" s="163">
        <v>0</v>
      </c>
      <c r="O145" s="163">
        <f>ROUND(E145*N145,5)</f>
        <v>0</v>
      </c>
      <c r="P145" s="163">
        <v>0</v>
      </c>
      <c r="Q145" s="163">
        <f>ROUND(E145*P145,5)</f>
        <v>0</v>
      </c>
      <c r="R145" s="163"/>
      <c r="S145" s="163"/>
      <c r="T145" s="164">
        <v>7.4999999999999997E-2</v>
      </c>
      <c r="U145" s="163">
        <f>ROUND(E145*T145,2)</f>
        <v>0.08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126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x14ac:dyDescent="0.2">
      <c r="A146" s="155" t="s">
        <v>121</v>
      </c>
      <c r="B146" s="161" t="s">
        <v>92</v>
      </c>
      <c r="C146" s="194" t="s">
        <v>93</v>
      </c>
      <c r="D146" s="165"/>
      <c r="E146" s="169"/>
      <c r="F146" s="172"/>
      <c r="G146" s="172">
        <f>SUMIF(AE147:AE147,"&lt;&gt;NOR",G147:G147)</f>
        <v>0</v>
      </c>
      <c r="H146" s="172"/>
      <c r="I146" s="172">
        <f>SUM(I147:I147)</f>
        <v>0</v>
      </c>
      <c r="J146" s="172"/>
      <c r="K146" s="172">
        <f>SUM(K147:K147)</f>
        <v>0</v>
      </c>
      <c r="L146" s="172"/>
      <c r="M146" s="172">
        <f>SUM(M147:M147)</f>
        <v>0</v>
      </c>
      <c r="N146" s="166"/>
      <c r="O146" s="166">
        <f>SUM(O147:O147)</f>
        <v>0</v>
      </c>
      <c r="P146" s="166"/>
      <c r="Q146" s="166">
        <f>SUM(Q147:Q147)</f>
        <v>7.7000000000000002E-3</v>
      </c>
      <c r="R146" s="166"/>
      <c r="S146" s="166"/>
      <c r="T146" s="167"/>
      <c r="U146" s="166">
        <f>SUM(U147:U147)</f>
        <v>0.59</v>
      </c>
      <c r="AE146" t="s">
        <v>122</v>
      </c>
    </row>
    <row r="147" spans="1:60" outlineLevel="1" x14ac:dyDescent="0.2">
      <c r="A147" s="154">
        <v>119</v>
      </c>
      <c r="B147" s="160" t="s">
        <v>92</v>
      </c>
      <c r="C147" s="193" t="s">
        <v>355</v>
      </c>
      <c r="D147" s="162" t="s">
        <v>248</v>
      </c>
      <c r="E147" s="168">
        <v>1</v>
      </c>
      <c r="F147" s="170"/>
      <c r="G147" s="171">
        <f>ROUND(E147*F147,2)</f>
        <v>0</v>
      </c>
      <c r="H147" s="170"/>
      <c r="I147" s="171">
        <f>ROUND(E147*H147,2)</f>
        <v>0</v>
      </c>
      <c r="J147" s="170"/>
      <c r="K147" s="171">
        <f>ROUND(E147*J147,2)</f>
        <v>0</v>
      </c>
      <c r="L147" s="171">
        <v>21</v>
      </c>
      <c r="M147" s="171">
        <f>G147*(1+L147/100)</f>
        <v>0</v>
      </c>
      <c r="N147" s="163">
        <v>0</v>
      </c>
      <c r="O147" s="163">
        <f>ROUND(E147*N147,5)</f>
        <v>0</v>
      </c>
      <c r="P147" s="163">
        <v>7.7000000000000002E-3</v>
      </c>
      <c r="Q147" s="163">
        <f>ROUND(E147*P147,5)</f>
        <v>7.7000000000000002E-3</v>
      </c>
      <c r="R147" s="163"/>
      <c r="S147" s="163"/>
      <c r="T147" s="164">
        <v>0.59150000000000003</v>
      </c>
      <c r="U147" s="163">
        <f>ROUND(E147*T147,2)</f>
        <v>0.59</v>
      </c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126</v>
      </c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x14ac:dyDescent="0.2">
      <c r="A148" s="155" t="s">
        <v>121</v>
      </c>
      <c r="B148" s="161" t="s">
        <v>94</v>
      </c>
      <c r="C148" s="194" t="s">
        <v>26</v>
      </c>
      <c r="D148" s="165"/>
      <c r="E148" s="169"/>
      <c r="F148" s="172"/>
      <c r="G148" s="172">
        <f>SUMIF(AE149:AE154,"&lt;&gt;NOR",G149:G154)</f>
        <v>0</v>
      </c>
      <c r="H148" s="172"/>
      <c r="I148" s="172">
        <f>SUM(I149:I154)</f>
        <v>0</v>
      </c>
      <c r="J148" s="172"/>
      <c r="K148" s="172">
        <f>SUM(K149:K154)</f>
        <v>0</v>
      </c>
      <c r="L148" s="172"/>
      <c r="M148" s="172">
        <f>SUM(M149:M154)</f>
        <v>0</v>
      </c>
      <c r="N148" s="166"/>
      <c r="O148" s="166">
        <f>SUM(O149:O154)</f>
        <v>0</v>
      </c>
      <c r="P148" s="166"/>
      <c r="Q148" s="166">
        <f>SUM(Q149:Q154)</f>
        <v>0</v>
      </c>
      <c r="R148" s="166"/>
      <c r="S148" s="166"/>
      <c r="T148" s="167"/>
      <c r="U148" s="166">
        <f>SUM(U149:U154)</f>
        <v>0</v>
      </c>
      <c r="AE148" t="s">
        <v>122</v>
      </c>
    </row>
    <row r="149" spans="1:60" outlineLevel="1" x14ac:dyDescent="0.2">
      <c r="A149" s="154">
        <v>120</v>
      </c>
      <c r="B149" s="160" t="s">
        <v>356</v>
      </c>
      <c r="C149" s="193" t="s">
        <v>357</v>
      </c>
      <c r="D149" s="162" t="s">
        <v>358</v>
      </c>
      <c r="E149" s="168">
        <v>1</v>
      </c>
      <c r="F149" s="170"/>
      <c r="G149" s="171">
        <f t="shared" ref="G149:G154" si="56">ROUND(E149*F149,2)</f>
        <v>0</v>
      </c>
      <c r="H149" s="170"/>
      <c r="I149" s="171">
        <f t="shared" ref="I149:I154" si="57">ROUND(E149*H149,2)</f>
        <v>0</v>
      </c>
      <c r="J149" s="170"/>
      <c r="K149" s="171">
        <f t="shared" ref="K149:K154" si="58">ROUND(E149*J149,2)</f>
        <v>0</v>
      </c>
      <c r="L149" s="171">
        <v>21</v>
      </c>
      <c r="M149" s="171">
        <f t="shared" ref="M149:M154" si="59">G149*(1+L149/100)</f>
        <v>0</v>
      </c>
      <c r="N149" s="163">
        <v>0</v>
      </c>
      <c r="O149" s="163">
        <f t="shared" ref="O149:O154" si="60">ROUND(E149*N149,5)</f>
        <v>0</v>
      </c>
      <c r="P149" s="163">
        <v>0</v>
      </c>
      <c r="Q149" s="163">
        <f t="shared" ref="Q149:Q154" si="61">ROUND(E149*P149,5)</f>
        <v>0</v>
      </c>
      <c r="R149" s="163"/>
      <c r="S149" s="163"/>
      <c r="T149" s="164">
        <v>0</v>
      </c>
      <c r="U149" s="163">
        <f t="shared" ref="U149:U154" si="62">ROUND(E149*T149,2)</f>
        <v>0</v>
      </c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126</v>
      </c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54">
        <v>121</v>
      </c>
      <c r="B150" s="160" t="s">
        <v>359</v>
      </c>
      <c r="C150" s="193" t="s">
        <v>360</v>
      </c>
      <c r="D150" s="162" t="s">
        <v>358</v>
      </c>
      <c r="E150" s="168">
        <v>1</v>
      </c>
      <c r="F150" s="170"/>
      <c r="G150" s="171">
        <f t="shared" si="56"/>
        <v>0</v>
      </c>
      <c r="H150" s="170"/>
      <c r="I150" s="171">
        <f t="shared" si="57"/>
        <v>0</v>
      </c>
      <c r="J150" s="170"/>
      <c r="K150" s="171">
        <f t="shared" si="58"/>
        <v>0</v>
      </c>
      <c r="L150" s="171">
        <v>21</v>
      </c>
      <c r="M150" s="171">
        <f t="shared" si="59"/>
        <v>0</v>
      </c>
      <c r="N150" s="163">
        <v>0</v>
      </c>
      <c r="O150" s="163">
        <f t="shared" si="60"/>
        <v>0</v>
      </c>
      <c r="P150" s="163">
        <v>0</v>
      </c>
      <c r="Q150" s="163">
        <f t="shared" si="61"/>
        <v>0</v>
      </c>
      <c r="R150" s="163"/>
      <c r="S150" s="163"/>
      <c r="T150" s="164">
        <v>0</v>
      </c>
      <c r="U150" s="163">
        <f t="shared" si="62"/>
        <v>0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126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>
        <v>122</v>
      </c>
      <c r="B151" s="160" t="s">
        <v>361</v>
      </c>
      <c r="C151" s="193" t="s">
        <v>362</v>
      </c>
      <c r="D151" s="162" t="s">
        <v>358</v>
      </c>
      <c r="E151" s="168">
        <v>1</v>
      </c>
      <c r="F151" s="170"/>
      <c r="G151" s="171">
        <f t="shared" si="56"/>
        <v>0</v>
      </c>
      <c r="H151" s="170"/>
      <c r="I151" s="171">
        <f t="shared" si="57"/>
        <v>0</v>
      </c>
      <c r="J151" s="170"/>
      <c r="K151" s="171">
        <f t="shared" si="58"/>
        <v>0</v>
      </c>
      <c r="L151" s="171">
        <v>21</v>
      </c>
      <c r="M151" s="171">
        <f t="shared" si="59"/>
        <v>0</v>
      </c>
      <c r="N151" s="163">
        <v>0</v>
      </c>
      <c r="O151" s="163">
        <f t="shared" si="60"/>
        <v>0</v>
      </c>
      <c r="P151" s="163">
        <v>0</v>
      </c>
      <c r="Q151" s="163">
        <f t="shared" si="61"/>
        <v>0</v>
      </c>
      <c r="R151" s="163"/>
      <c r="S151" s="163"/>
      <c r="T151" s="164">
        <v>0</v>
      </c>
      <c r="U151" s="163">
        <f t="shared" si="62"/>
        <v>0</v>
      </c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126</v>
      </c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>
        <v>123</v>
      </c>
      <c r="B152" s="160" t="s">
        <v>363</v>
      </c>
      <c r="C152" s="193" t="s">
        <v>364</v>
      </c>
      <c r="D152" s="162" t="s">
        <v>358</v>
      </c>
      <c r="E152" s="168">
        <v>1</v>
      </c>
      <c r="F152" s="170"/>
      <c r="G152" s="171">
        <f t="shared" si="56"/>
        <v>0</v>
      </c>
      <c r="H152" s="170"/>
      <c r="I152" s="171">
        <f t="shared" si="57"/>
        <v>0</v>
      </c>
      <c r="J152" s="170"/>
      <c r="K152" s="171">
        <f t="shared" si="58"/>
        <v>0</v>
      </c>
      <c r="L152" s="171">
        <v>21</v>
      </c>
      <c r="M152" s="171">
        <f t="shared" si="59"/>
        <v>0</v>
      </c>
      <c r="N152" s="163">
        <v>0</v>
      </c>
      <c r="O152" s="163">
        <f t="shared" si="60"/>
        <v>0</v>
      </c>
      <c r="P152" s="163">
        <v>0</v>
      </c>
      <c r="Q152" s="163">
        <f t="shared" si="61"/>
        <v>0</v>
      </c>
      <c r="R152" s="163"/>
      <c r="S152" s="163"/>
      <c r="T152" s="164">
        <v>0</v>
      </c>
      <c r="U152" s="163">
        <f t="shared" si="62"/>
        <v>0</v>
      </c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126</v>
      </c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>
        <v>124</v>
      </c>
      <c r="B153" s="160" t="s">
        <v>365</v>
      </c>
      <c r="C153" s="193" t="s">
        <v>366</v>
      </c>
      <c r="D153" s="162" t="s">
        <v>358</v>
      </c>
      <c r="E153" s="168">
        <v>1</v>
      </c>
      <c r="F153" s="170"/>
      <c r="G153" s="171">
        <f t="shared" si="56"/>
        <v>0</v>
      </c>
      <c r="H153" s="170"/>
      <c r="I153" s="171">
        <f t="shared" si="57"/>
        <v>0</v>
      </c>
      <c r="J153" s="170"/>
      <c r="K153" s="171">
        <f t="shared" si="58"/>
        <v>0</v>
      </c>
      <c r="L153" s="171">
        <v>21</v>
      </c>
      <c r="M153" s="171">
        <f t="shared" si="59"/>
        <v>0</v>
      </c>
      <c r="N153" s="163">
        <v>0</v>
      </c>
      <c r="O153" s="163">
        <f t="shared" si="60"/>
        <v>0</v>
      </c>
      <c r="P153" s="163">
        <v>0</v>
      </c>
      <c r="Q153" s="163">
        <f t="shared" si="61"/>
        <v>0</v>
      </c>
      <c r="R153" s="163"/>
      <c r="S153" s="163"/>
      <c r="T153" s="164">
        <v>0</v>
      </c>
      <c r="U153" s="163">
        <f t="shared" si="62"/>
        <v>0</v>
      </c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126</v>
      </c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81">
        <v>125</v>
      </c>
      <c r="B154" s="182" t="s">
        <v>367</v>
      </c>
      <c r="C154" s="195" t="s">
        <v>368</v>
      </c>
      <c r="D154" s="183" t="s">
        <v>358</v>
      </c>
      <c r="E154" s="184">
        <v>1</v>
      </c>
      <c r="F154" s="185"/>
      <c r="G154" s="186">
        <f t="shared" si="56"/>
        <v>0</v>
      </c>
      <c r="H154" s="185"/>
      <c r="I154" s="186">
        <f t="shared" si="57"/>
        <v>0</v>
      </c>
      <c r="J154" s="185"/>
      <c r="K154" s="186">
        <f t="shared" si="58"/>
        <v>0</v>
      </c>
      <c r="L154" s="186">
        <v>21</v>
      </c>
      <c r="M154" s="186">
        <f t="shared" si="59"/>
        <v>0</v>
      </c>
      <c r="N154" s="187">
        <v>0</v>
      </c>
      <c r="O154" s="187">
        <f t="shared" si="60"/>
        <v>0</v>
      </c>
      <c r="P154" s="187">
        <v>0</v>
      </c>
      <c r="Q154" s="187">
        <f t="shared" si="61"/>
        <v>0</v>
      </c>
      <c r="R154" s="187"/>
      <c r="S154" s="187"/>
      <c r="T154" s="188">
        <v>0</v>
      </c>
      <c r="U154" s="187">
        <f t="shared" si="62"/>
        <v>0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126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x14ac:dyDescent="0.2">
      <c r="A155" s="6"/>
      <c r="B155" s="7" t="s">
        <v>369</v>
      </c>
      <c r="C155" s="196" t="s">
        <v>369</v>
      </c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v>15</v>
      </c>
      <c r="AD155">
        <v>21</v>
      </c>
    </row>
    <row r="156" spans="1:60" x14ac:dyDescent="0.2">
      <c r="A156" s="189"/>
      <c r="B156" s="190">
        <v>26</v>
      </c>
      <c r="C156" s="197" t="s">
        <v>369</v>
      </c>
      <c r="D156" s="191"/>
      <c r="E156" s="191"/>
      <c r="F156" s="191"/>
      <c r="G156" s="192">
        <f>G8+G20+G23+G30+G39+G44+G50+G62+G75+G77+G82+G84+G86+G102+G105+G118+G121+G137+G140+G144+G146+G148</f>
        <v>0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AC156">
        <f>SUMIF(L7:L154,AC155,G7:G154)</f>
        <v>0</v>
      </c>
      <c r="AD156">
        <f>SUMIF(L7:L154,AD155,G7:G154)</f>
        <v>0</v>
      </c>
      <c r="AE156" t="s">
        <v>370</v>
      </c>
    </row>
    <row r="157" spans="1:60" x14ac:dyDescent="0.2">
      <c r="A157" s="6"/>
      <c r="B157" s="7" t="s">
        <v>369</v>
      </c>
      <c r="C157" s="196" t="s">
        <v>369</v>
      </c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">
      <c r="A158" s="6"/>
      <c r="B158" s="7" t="s">
        <v>369</v>
      </c>
      <c r="C158" s="196" t="s">
        <v>369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">
      <c r="A159" s="270">
        <v>33</v>
      </c>
      <c r="B159" s="270"/>
      <c r="C159" s="271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">
      <c r="A160" s="251"/>
      <c r="B160" s="252"/>
      <c r="C160" s="253"/>
      <c r="D160" s="252"/>
      <c r="E160" s="252"/>
      <c r="F160" s="252"/>
      <c r="G160" s="254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AE160" t="s">
        <v>371</v>
      </c>
    </row>
    <row r="161" spans="1:31" x14ac:dyDescent="0.2">
      <c r="A161" s="255"/>
      <c r="B161" s="256"/>
      <c r="C161" s="257"/>
      <c r="D161" s="256"/>
      <c r="E161" s="256"/>
      <c r="F161" s="256"/>
      <c r="G161" s="258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255"/>
      <c r="B162" s="256"/>
      <c r="C162" s="257"/>
      <c r="D162" s="256"/>
      <c r="E162" s="256"/>
      <c r="F162" s="256"/>
      <c r="G162" s="258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55"/>
      <c r="B163" s="256"/>
      <c r="C163" s="257"/>
      <c r="D163" s="256"/>
      <c r="E163" s="256"/>
      <c r="F163" s="256"/>
      <c r="G163" s="258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259"/>
      <c r="B164" s="260"/>
      <c r="C164" s="261"/>
      <c r="D164" s="260"/>
      <c r="E164" s="260"/>
      <c r="F164" s="260"/>
      <c r="G164" s="262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">
      <c r="A165" s="6"/>
      <c r="B165" s="7" t="s">
        <v>369</v>
      </c>
      <c r="C165" s="196" t="s">
        <v>369</v>
      </c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C166" s="198"/>
      <c r="AE166" t="s">
        <v>372</v>
      </c>
    </row>
  </sheetData>
  <mergeCells count="6">
    <mergeCell ref="A160:G164"/>
    <mergeCell ref="A1:G1"/>
    <mergeCell ref="C2:G2"/>
    <mergeCell ref="C3:G3"/>
    <mergeCell ref="C4:G4"/>
    <mergeCell ref="A159:C159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cp:lastPrinted>2014-02-28T09:52:57Z</cp:lastPrinted>
  <dcterms:created xsi:type="dcterms:W3CDTF">2009-04-08T07:15:50Z</dcterms:created>
  <dcterms:modified xsi:type="dcterms:W3CDTF">2021-05-11T10:30:58Z</dcterms:modified>
</cp:coreProperties>
</file>