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15422_1/5.Před vypsáním VŘ/"/>
    </mc:Choice>
  </mc:AlternateContent>
  <bookViews>
    <workbookView xWindow="0" yWindow="0" windowWidth="28800" windowHeight="12150"/>
  </bookViews>
  <sheets>
    <sheet name="Rekapitulace stavby" sheetId="1" r:id="rId1"/>
    <sheet name="1_1_2020 DD - Kolej 7 " sheetId="2" r:id="rId2"/>
    <sheet name="2_1_2020 DD - Kolej 9" sheetId="3" r:id="rId3"/>
    <sheet name="3_1_2020 DD - Kolej 10" sheetId="4" r:id="rId4"/>
  </sheets>
  <definedNames>
    <definedName name="_xlnm._FilterDatabase" localSheetId="1" hidden="1">'1_1_2020 DD - Kolej 7 '!$C$126:$K$155</definedName>
    <definedName name="_xlnm._FilterDatabase" localSheetId="2" hidden="1">'2_1_2020 DD - Kolej 9'!$C$126:$K$155</definedName>
    <definedName name="_xlnm._FilterDatabase" localSheetId="3" hidden="1">'3_1_2020 DD - Kolej 10'!$C$126:$K$155</definedName>
    <definedName name="_xlnm.Print_Titles" localSheetId="1">'1_1_2020 DD - Kolej 7 '!$126:$126</definedName>
    <definedName name="_xlnm.Print_Titles" localSheetId="2">'2_1_2020 DD - Kolej 9'!$126:$126</definedName>
    <definedName name="_xlnm.Print_Titles" localSheetId="3">'3_1_2020 DD - Kolej 10'!$126:$126</definedName>
    <definedName name="_xlnm.Print_Titles" localSheetId="0">'Rekapitulace stavby'!$92:$92</definedName>
    <definedName name="_xlnm.Print_Area" localSheetId="1">'1_1_2020 DD - Kolej 7 '!$C$114:$J$155</definedName>
    <definedName name="_xlnm.Print_Area" localSheetId="2">'2_1_2020 DD - Kolej 9'!$C$114:$J$155</definedName>
    <definedName name="_xlnm.Print_Area" localSheetId="3">'3_1_2020 DD - Kolej 10'!$C$114:$J$155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T150" i="4" s="1"/>
  <c r="T149" i="4" s="1"/>
  <c r="R151" i="4"/>
  <c r="R150" i="4" s="1"/>
  <c r="R149" i="4" s="1"/>
  <c r="P151" i="4"/>
  <c r="P150" i="4"/>
  <c r="P149" i="4" s="1"/>
  <c r="BI148" i="4"/>
  <c r="BH148" i="4"/>
  <c r="BG148" i="4"/>
  <c r="BF148" i="4"/>
  <c r="T148" i="4"/>
  <c r="T147" i="4"/>
  <c r="R148" i="4"/>
  <c r="R147" i="4" s="1"/>
  <c r="P148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T131" i="4"/>
  <c r="R132" i="4"/>
  <c r="R131" i="4" s="1"/>
  <c r="P132" i="4"/>
  <c r="P131" i="4"/>
  <c r="BI130" i="4"/>
  <c r="BH130" i="4"/>
  <c r="BG130" i="4"/>
  <c r="BF130" i="4"/>
  <c r="T130" i="4"/>
  <c r="T129" i="4" s="1"/>
  <c r="R130" i="4"/>
  <c r="R129" i="4"/>
  <c r="P130" i="4"/>
  <c r="P129" i="4" s="1"/>
  <c r="F121" i="4"/>
  <c r="E119" i="4"/>
  <c r="F89" i="4"/>
  <c r="E87" i="4"/>
  <c r="J24" i="4"/>
  <c r="E24" i="4"/>
  <c r="J124" i="4"/>
  <c r="J23" i="4"/>
  <c r="J21" i="4"/>
  <c r="E21" i="4"/>
  <c r="J123" i="4"/>
  <c r="J20" i="4"/>
  <c r="J18" i="4"/>
  <c r="E18" i="4"/>
  <c r="F124" i="4"/>
  <c r="J17" i="4"/>
  <c r="J15" i="4"/>
  <c r="E15" i="4"/>
  <c r="F123" i="4"/>
  <c r="J14" i="4"/>
  <c r="J12" i="4"/>
  <c r="J121" i="4"/>
  <c r="E7" i="4"/>
  <c r="E117" i="4" s="1"/>
  <c r="J37" i="3"/>
  <c r="J36" i="3"/>
  <c r="AY96" i="1"/>
  <c r="J35" i="3"/>
  <c r="AX96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T150" i="3" s="1"/>
  <c r="T149" i="3" s="1"/>
  <c r="R151" i="3"/>
  <c r="R150" i="3"/>
  <c r="R149" i="3" s="1"/>
  <c r="P151" i="3"/>
  <c r="P150" i="3"/>
  <c r="P149" i="3"/>
  <c r="BI148" i="3"/>
  <c r="BH148" i="3"/>
  <c r="BG148" i="3"/>
  <c r="BF148" i="3"/>
  <c r="T148" i="3"/>
  <c r="T147" i="3"/>
  <c r="R148" i="3"/>
  <c r="R147" i="3"/>
  <c r="P148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T131" i="3" s="1"/>
  <c r="R132" i="3"/>
  <c r="R131" i="3"/>
  <c r="P132" i="3"/>
  <c r="P131" i="3" s="1"/>
  <c r="BI130" i="3"/>
  <c r="BH130" i="3"/>
  <c r="BG130" i="3"/>
  <c r="BF130" i="3"/>
  <c r="T130" i="3"/>
  <c r="T129" i="3"/>
  <c r="R130" i="3"/>
  <c r="R129" i="3" s="1"/>
  <c r="P130" i="3"/>
  <c r="P129" i="3"/>
  <c r="F121" i="3"/>
  <c r="E119" i="3"/>
  <c r="F89" i="3"/>
  <c r="E87" i="3"/>
  <c r="J24" i="3"/>
  <c r="E24" i="3"/>
  <c r="J124" i="3"/>
  <c r="J23" i="3"/>
  <c r="J21" i="3"/>
  <c r="E21" i="3"/>
  <c r="J123" i="3"/>
  <c r="J20" i="3"/>
  <c r="J18" i="3"/>
  <c r="E18" i="3"/>
  <c r="F92" i="3"/>
  <c r="J17" i="3"/>
  <c r="J15" i="3"/>
  <c r="E15" i="3"/>
  <c r="F123" i="3"/>
  <c r="J14" i="3"/>
  <c r="J12" i="3"/>
  <c r="J121" i="3"/>
  <c r="E7" i="3"/>
  <c r="E117" i="3"/>
  <c r="J37" i="2"/>
  <c r="J36" i="2"/>
  <c r="AY95" i="1"/>
  <c r="J35" i="2"/>
  <c r="AX95" i="1" s="1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T150" i="2"/>
  <c r="T149" i="2" s="1"/>
  <c r="R151" i="2"/>
  <c r="R150" i="2"/>
  <c r="R149" i="2"/>
  <c r="P151" i="2"/>
  <c r="P150" i="2"/>
  <c r="P149" i="2"/>
  <c r="BI148" i="2"/>
  <c r="BH148" i="2"/>
  <c r="BG148" i="2"/>
  <c r="BF148" i="2"/>
  <c r="T148" i="2"/>
  <c r="T147" i="2" s="1"/>
  <c r="R148" i="2"/>
  <c r="R147" i="2"/>
  <c r="P148" i="2"/>
  <c r="P147" i="2" s="1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 s="1"/>
  <c r="R132" i="2"/>
  <c r="R131" i="2"/>
  <c r="P132" i="2"/>
  <c r="P131" i="2" s="1"/>
  <c r="BI130" i="2"/>
  <c r="BH130" i="2"/>
  <c r="BG130" i="2"/>
  <c r="BF130" i="2"/>
  <c r="T130" i="2"/>
  <c r="T129" i="2"/>
  <c r="R130" i="2"/>
  <c r="R129" i="2" s="1"/>
  <c r="P130" i="2"/>
  <c r="P129" i="2"/>
  <c r="F121" i="2"/>
  <c r="E119" i="2"/>
  <c r="F89" i="2"/>
  <c r="E87" i="2"/>
  <c r="J24" i="2"/>
  <c r="E24" i="2"/>
  <c r="J124" i="2"/>
  <c r="J23" i="2"/>
  <c r="J21" i="2"/>
  <c r="E21" i="2"/>
  <c r="J123" i="2"/>
  <c r="J20" i="2"/>
  <c r="J18" i="2"/>
  <c r="E18" i="2"/>
  <c r="F92" i="2"/>
  <c r="J17" i="2"/>
  <c r="J15" i="2"/>
  <c r="E15" i="2"/>
  <c r="F91" i="2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BK155" i="4"/>
  <c r="J155" i="4"/>
  <c r="BK154" i="4"/>
  <c r="J154" i="4"/>
  <c r="BK153" i="4"/>
  <c r="J153" i="4"/>
  <c r="BK151" i="4"/>
  <c r="J151" i="4"/>
  <c r="BK148" i="4"/>
  <c r="J148" i="4"/>
  <c r="BK146" i="4"/>
  <c r="J146" i="4"/>
  <c r="BK145" i="4"/>
  <c r="J145" i="4"/>
  <c r="BK144" i="4"/>
  <c r="J144" i="4"/>
  <c r="BK143" i="4"/>
  <c r="J143" i="4"/>
  <c r="BK141" i="4"/>
  <c r="J141" i="4"/>
  <c r="BK140" i="4"/>
  <c r="J140" i="4"/>
  <c r="BK138" i="4"/>
  <c r="J138" i="4"/>
  <c r="BK137" i="4"/>
  <c r="J137" i="4"/>
  <c r="BK135" i="4"/>
  <c r="BK134" i="4"/>
  <c r="J132" i="4"/>
  <c r="J130" i="4"/>
  <c r="J155" i="3"/>
  <c r="J154" i="3"/>
  <c r="BK153" i="3"/>
  <c r="J151" i="3"/>
  <c r="J148" i="3"/>
  <c r="J146" i="3"/>
  <c r="BK145" i="3"/>
  <c r="BK144" i="3"/>
  <c r="J143" i="3"/>
  <c r="J141" i="3"/>
  <c r="BK155" i="2"/>
  <c r="J154" i="2"/>
  <c r="BK153" i="2"/>
  <c r="J151" i="2"/>
  <c r="BK148" i="2"/>
  <c r="BK146" i="2"/>
  <c r="J145" i="2"/>
  <c r="J144" i="2"/>
  <c r="J143" i="2"/>
  <c r="J141" i="2"/>
  <c r="BK140" i="2"/>
  <c r="BK138" i="2"/>
  <c r="J137" i="2"/>
  <c r="BK135" i="2"/>
  <c r="J134" i="2"/>
  <c r="BK132" i="2"/>
  <c r="J130" i="2"/>
  <c r="AS94" i="1"/>
  <c r="J135" i="4"/>
  <c r="J134" i="4"/>
  <c r="BK132" i="4"/>
  <c r="BK130" i="4"/>
  <c r="BK155" i="3"/>
  <c r="BK154" i="3"/>
  <c r="J153" i="3"/>
  <c r="BK151" i="3"/>
  <c r="BK148" i="3"/>
  <c r="BK146" i="3"/>
  <c r="J145" i="3"/>
  <c r="J144" i="3"/>
  <c r="BK143" i="3"/>
  <c r="BK141" i="3"/>
  <c r="BK140" i="3"/>
  <c r="J140" i="3"/>
  <c r="BK138" i="3"/>
  <c r="J138" i="3"/>
  <c r="BK137" i="3"/>
  <c r="J137" i="3"/>
  <c r="BK135" i="3"/>
  <c r="J135" i="3"/>
  <c r="BK134" i="3"/>
  <c r="J134" i="3"/>
  <c r="BK132" i="3"/>
  <c r="J132" i="3"/>
  <c r="BK130" i="3"/>
  <c r="J130" i="3"/>
  <c r="J155" i="2"/>
  <c r="BK154" i="2"/>
  <c r="J153" i="2"/>
  <c r="BK151" i="2"/>
  <c r="J148" i="2"/>
  <c r="J146" i="2"/>
  <c r="BK145" i="2"/>
  <c r="BK144" i="2"/>
  <c r="BK143" i="2"/>
  <c r="BK141" i="2"/>
  <c r="J140" i="2"/>
  <c r="J138" i="2"/>
  <c r="BK137" i="2"/>
  <c r="J135" i="2"/>
  <c r="BK134" i="2"/>
  <c r="J132" i="2"/>
  <c r="BK130" i="2"/>
  <c r="BK133" i="2" l="1"/>
  <c r="J133" i="2"/>
  <c r="J100" i="2"/>
  <c r="R133" i="2"/>
  <c r="R128" i="2" s="1"/>
  <c r="R127" i="2" s="1"/>
  <c r="BK136" i="2"/>
  <c r="J136" i="2"/>
  <c r="J101" i="2" s="1"/>
  <c r="R136" i="2"/>
  <c r="BK139" i="2"/>
  <c r="J139" i="2"/>
  <c r="J102" i="2" s="1"/>
  <c r="R139" i="2"/>
  <c r="BK142" i="2"/>
  <c r="J142" i="2"/>
  <c r="J103" i="2" s="1"/>
  <c r="T142" i="2"/>
  <c r="P152" i="2"/>
  <c r="R152" i="2"/>
  <c r="P133" i="2"/>
  <c r="P128" i="2" s="1"/>
  <c r="P127" i="2" s="1"/>
  <c r="AU95" i="1" s="1"/>
  <c r="T133" i="2"/>
  <c r="T128" i="2" s="1"/>
  <c r="T127" i="2" s="1"/>
  <c r="P136" i="2"/>
  <c r="T136" i="2"/>
  <c r="P139" i="2"/>
  <c r="T139" i="2"/>
  <c r="P142" i="2"/>
  <c r="R142" i="2"/>
  <c r="BK152" i="2"/>
  <c r="J152" i="2"/>
  <c r="J107" i="2"/>
  <c r="T152" i="2"/>
  <c r="BK133" i="3"/>
  <c r="J133" i="3"/>
  <c r="J100" i="3"/>
  <c r="P133" i="3"/>
  <c r="P128" i="3" s="1"/>
  <c r="P127" i="3" s="1"/>
  <c r="AU96" i="1" s="1"/>
  <c r="R133" i="3"/>
  <c r="R128" i="3" s="1"/>
  <c r="R127" i="3" s="1"/>
  <c r="T133" i="3"/>
  <c r="T128" i="3" s="1"/>
  <c r="T127" i="3" s="1"/>
  <c r="BK136" i="3"/>
  <c r="J136" i="3"/>
  <c r="J101" i="3" s="1"/>
  <c r="P136" i="3"/>
  <c r="R136" i="3"/>
  <c r="T136" i="3"/>
  <c r="BK139" i="3"/>
  <c r="J139" i="3" s="1"/>
  <c r="J102" i="3" s="1"/>
  <c r="P139" i="3"/>
  <c r="R139" i="3"/>
  <c r="T139" i="3"/>
  <c r="BK142" i="3"/>
  <c r="J142" i="3"/>
  <c r="J103" i="3" s="1"/>
  <c r="P142" i="3"/>
  <c r="R142" i="3"/>
  <c r="T142" i="3"/>
  <c r="BK152" i="3"/>
  <c r="J152" i="3" s="1"/>
  <c r="J107" i="3" s="1"/>
  <c r="P152" i="3"/>
  <c r="R152" i="3"/>
  <c r="T152" i="3"/>
  <c r="BK133" i="4"/>
  <c r="J133" i="4"/>
  <c r="J100" i="4" s="1"/>
  <c r="P133" i="4"/>
  <c r="R133" i="4"/>
  <c r="T133" i="4"/>
  <c r="T128" i="4" s="1"/>
  <c r="T127" i="4" s="1"/>
  <c r="BK136" i="4"/>
  <c r="J136" i="4" s="1"/>
  <c r="J101" i="4" s="1"/>
  <c r="P136" i="4"/>
  <c r="P128" i="4" s="1"/>
  <c r="P127" i="4" s="1"/>
  <c r="AU97" i="1" s="1"/>
  <c r="R136" i="4"/>
  <c r="R128" i="4" s="1"/>
  <c r="R127" i="4" s="1"/>
  <c r="T136" i="4"/>
  <c r="BK139" i="4"/>
  <c r="J139" i="4"/>
  <c r="J102" i="4"/>
  <c r="P139" i="4"/>
  <c r="R139" i="4"/>
  <c r="T139" i="4"/>
  <c r="BK142" i="4"/>
  <c r="J142" i="4" s="1"/>
  <c r="J103" i="4" s="1"/>
  <c r="P142" i="4"/>
  <c r="R142" i="4"/>
  <c r="T142" i="4"/>
  <c r="BK152" i="4"/>
  <c r="J152" i="4"/>
  <c r="J107" i="4"/>
  <c r="P152" i="4"/>
  <c r="R152" i="4"/>
  <c r="T152" i="4"/>
  <c r="E85" i="2"/>
  <c r="J89" i="2"/>
  <c r="J91" i="2"/>
  <c r="J92" i="2"/>
  <c r="F123" i="2"/>
  <c r="F124" i="2"/>
  <c r="BE138" i="2"/>
  <c r="BE141" i="2"/>
  <c r="BE143" i="2"/>
  <c r="BE144" i="2"/>
  <c r="BE146" i="2"/>
  <c r="BE151" i="2"/>
  <c r="BE153" i="2"/>
  <c r="BE155" i="2"/>
  <c r="BK150" i="2"/>
  <c r="BK149" i="2"/>
  <c r="J149" i="2"/>
  <c r="J105" i="2" s="1"/>
  <c r="F91" i="3"/>
  <c r="J92" i="3"/>
  <c r="F124" i="3"/>
  <c r="BE130" i="3"/>
  <c r="BE132" i="3"/>
  <c r="BE134" i="3"/>
  <c r="BE135" i="3"/>
  <c r="BE137" i="3"/>
  <c r="BE138" i="3"/>
  <c r="BE140" i="3"/>
  <c r="BE141" i="3"/>
  <c r="BE143" i="3"/>
  <c r="BE146" i="3"/>
  <c r="BE148" i="3"/>
  <c r="BE151" i="3"/>
  <c r="BE154" i="3"/>
  <c r="BK129" i="3"/>
  <c r="J129" i="3"/>
  <c r="J98" i="3"/>
  <c r="BK131" i="3"/>
  <c r="J131" i="3" s="1"/>
  <c r="J99" i="3" s="1"/>
  <c r="BE134" i="4"/>
  <c r="BE130" i="2"/>
  <c r="BE132" i="2"/>
  <c r="BE134" i="2"/>
  <c r="BE135" i="2"/>
  <c r="BE137" i="2"/>
  <c r="BE140" i="2"/>
  <c r="BE145" i="2"/>
  <c r="BE148" i="2"/>
  <c r="BE154" i="2"/>
  <c r="BK129" i="2"/>
  <c r="J129" i="2"/>
  <c r="J98" i="2"/>
  <c r="BK131" i="2"/>
  <c r="J131" i="2" s="1"/>
  <c r="J99" i="2" s="1"/>
  <c r="BK147" i="2"/>
  <c r="J147" i="2" s="1"/>
  <c r="J104" i="2" s="1"/>
  <c r="E85" i="3"/>
  <c r="J89" i="3"/>
  <c r="J91" i="3"/>
  <c r="BE144" i="3"/>
  <c r="BE145" i="3"/>
  <c r="BE153" i="3"/>
  <c r="BE155" i="3"/>
  <c r="BK147" i="3"/>
  <c r="J147" i="3"/>
  <c r="J104" i="3"/>
  <c r="BK150" i="3"/>
  <c r="J150" i="3" s="1"/>
  <c r="J106" i="3" s="1"/>
  <c r="E85" i="4"/>
  <c r="J89" i="4"/>
  <c r="F91" i="4"/>
  <c r="J91" i="4"/>
  <c r="F92" i="4"/>
  <c r="J92" i="4"/>
  <c r="BE130" i="4"/>
  <c r="BE132" i="4"/>
  <c r="BE135" i="4"/>
  <c r="BE137" i="4"/>
  <c r="BE138" i="4"/>
  <c r="BE140" i="4"/>
  <c r="BE141" i="4"/>
  <c r="BE143" i="4"/>
  <c r="BE144" i="4"/>
  <c r="BE145" i="4"/>
  <c r="BE146" i="4"/>
  <c r="BE148" i="4"/>
  <c r="BE151" i="4"/>
  <c r="BE153" i="4"/>
  <c r="BE154" i="4"/>
  <c r="BE155" i="4"/>
  <c r="BK129" i="4"/>
  <c r="J129" i="4"/>
  <c r="J98" i="4"/>
  <c r="BK131" i="4"/>
  <c r="J131" i="4" s="1"/>
  <c r="J99" i="4" s="1"/>
  <c r="BK147" i="4"/>
  <c r="J147" i="4" s="1"/>
  <c r="J104" i="4" s="1"/>
  <c r="BK150" i="4"/>
  <c r="J150" i="4"/>
  <c r="J106" i="4" s="1"/>
  <c r="J34" i="2"/>
  <c r="AW95" i="1"/>
  <c r="F36" i="3"/>
  <c r="BC96" i="1" s="1"/>
  <c r="F34" i="2"/>
  <c r="BA95" i="1" s="1"/>
  <c r="F36" i="2"/>
  <c r="BC95" i="1" s="1"/>
  <c r="F34" i="3"/>
  <c r="BA96" i="1" s="1"/>
  <c r="F37" i="3"/>
  <c r="BD96" i="1" s="1"/>
  <c r="J34" i="4"/>
  <c r="AW97" i="1" s="1"/>
  <c r="F36" i="4"/>
  <c r="BC97" i="1" s="1"/>
  <c r="F37" i="2"/>
  <c r="BD95" i="1" s="1"/>
  <c r="J34" i="3"/>
  <c r="AW96" i="1" s="1"/>
  <c r="F35" i="2"/>
  <c r="BB95" i="1" s="1"/>
  <c r="F35" i="3"/>
  <c r="BB96" i="1" s="1"/>
  <c r="F34" i="4"/>
  <c r="BA97" i="1" s="1"/>
  <c r="F35" i="4"/>
  <c r="BB97" i="1" s="1"/>
  <c r="F37" i="4"/>
  <c r="BD97" i="1" s="1"/>
  <c r="BK128" i="2" l="1"/>
  <c r="J128" i="2" s="1"/>
  <c r="J97" i="2" s="1"/>
  <c r="J150" i="2"/>
  <c r="J106" i="2" s="1"/>
  <c r="BK128" i="3"/>
  <c r="J128" i="3"/>
  <c r="J97" i="3"/>
  <c r="BK149" i="3"/>
  <c r="J149" i="3" s="1"/>
  <c r="J105" i="3" s="1"/>
  <c r="BK128" i="4"/>
  <c r="J128" i="4" s="1"/>
  <c r="J97" i="4" s="1"/>
  <c r="BK149" i="4"/>
  <c r="J149" i="4"/>
  <c r="J105" i="4" s="1"/>
  <c r="AU94" i="1"/>
  <c r="BB94" i="1"/>
  <c r="W31" i="1"/>
  <c r="BD94" i="1"/>
  <c r="W33" i="1" s="1"/>
  <c r="F33" i="3"/>
  <c r="AZ96" i="1"/>
  <c r="J33" i="3"/>
  <c r="AV96" i="1" s="1"/>
  <c r="AT96" i="1" s="1"/>
  <c r="J33" i="4"/>
  <c r="AV97" i="1" s="1"/>
  <c r="AT97" i="1" s="1"/>
  <c r="BA94" i="1"/>
  <c r="W30" i="1"/>
  <c r="BC94" i="1"/>
  <c r="W32" i="1" s="1"/>
  <c r="J33" i="2"/>
  <c r="AV95" i="1"/>
  <c r="AT95" i="1" s="1"/>
  <c r="F33" i="2"/>
  <c r="AZ95" i="1"/>
  <c r="F33" i="4"/>
  <c r="AZ97" i="1" s="1"/>
  <c r="BK127" i="2" l="1"/>
  <c r="J127" i="2"/>
  <c r="J96" i="2"/>
  <c r="BK127" i="3"/>
  <c r="J127" i="3" s="1"/>
  <c r="J30" i="3" s="1"/>
  <c r="AG96" i="1" s="1"/>
  <c r="AN96" i="1" s="1"/>
  <c r="BK127" i="4"/>
  <c r="J127" i="4"/>
  <c r="J96" i="4"/>
  <c r="AZ94" i="1"/>
  <c r="W29" i="1"/>
  <c r="AW94" i="1"/>
  <c r="AK30" i="1"/>
  <c r="AX94" i="1"/>
  <c r="AY94" i="1"/>
  <c r="J39" i="3" l="1"/>
  <c r="J96" i="3"/>
  <c r="AV94" i="1"/>
  <c r="AK29" i="1"/>
  <c r="J30" i="2"/>
  <c r="AG95" i="1"/>
  <c r="AN95" i="1"/>
  <c r="J30" i="4"/>
  <c r="AG97" i="1" s="1"/>
  <c r="AN97" i="1" s="1"/>
  <c r="J39" i="2" l="1"/>
  <c r="J39" i="4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<sst xmlns="http://schemas.openxmlformats.org/spreadsheetml/2006/main" count="1427" uniqueCount="251">
  <si>
    <t>Export Komplet</t>
  </si>
  <si>
    <t/>
  </si>
  <si>
    <t>2.0</t>
  </si>
  <si>
    <t>ZAMOK</t>
  </si>
  <si>
    <t>False</t>
  </si>
  <si>
    <t>{dcd002eb-63c8-4fb7-9167-d38ad4ab525f}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</si>
  <si>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</si>
  <si>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</si>
  <si>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</si>
  <si>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</si>
  <si>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</si>
  <si>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</si>
  <si>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</si>
  <si>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</si>
  <si>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1_2020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</si>
  <si>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</si>
  <si>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</si>
  <si>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podlah kolejí - tramvaje Moravská Ostrava II</t>
  </si>
  <si>
    <t>KSO:</t>
  </si>
  <si>
    <t>CC-CZ:</t>
  </si>
  <si>
    <t>Místo:</t>
  </si>
  <si>
    <t xml:space="preserve"> </t>
  </si>
  <si>
    <t>Datum:</t>
  </si>
  <si>
    <t>8. 1. 2020</t>
  </si>
  <si>
    <t>Zadavatel:</t>
  </si>
  <si>
    <t>IČ:</t>
  </si>
  <si>
    <t>DOPRAVNÍ PODNIK OSTRAVA a.s., Poděbradova 494/2, M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</si>
  <si>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</si>
  <si>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</si>
  <si>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</si>
  <si>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</si>
  <si>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</si>
  <si>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</si>
  <si>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</si>
  <si>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</si>
  <si>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</si>
  <si>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</si>
  <si>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</si>
  <si>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</si>
  <si>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</si>
  <si>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</si>
  <si>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</si>
  <si>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</si>
  <si>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</si>
  <si>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</si>
  <si>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</si>
  <si>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</si>
  <si>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</si>
  <si>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</si>
  <si>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</si>
  <si>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</si>
  <si>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</si>
  <si>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</si>
  <si>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</si>
  <si>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</si>
  <si>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</si>
  <si>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</si>
  <si>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</si>
  <si>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</si>
  <si>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</si>
  <si>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</si>
  <si>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</si>
  <si>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</si>
  <si>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</si>
  <si>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</si>
  <si>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</si>
  <si>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</si>
  <si>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</si>
  <si>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</si>
  <si>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</si>
  <si>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</si>
  <si>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</si>
  <si>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</si>
  <si>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</si>
  <si>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</si>
  <si>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</si>
  <si>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</si>
  <si>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</si>
  <si>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</si>
  <si>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</si>
  <si>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1_1_2020 DD</t>
  </si>
  <si>
    <t xml:space="preserve">Kolej 7 </t>
  </si>
  <si>
    <t>STA</t>
  </si>
  <si>
    <t>1</t>
  </si>
  <si>
    <t>{d0a8ad35-6742-4010-91f9-6f5ab25badd0}</t>
  </si>
  <si>
    <t>2</t>
  </si>
  <si>
    <t>2_1_2020 DD</t>
  </si>
  <si>
    <t>Kolej 9</t>
  </si>
  <si>
    <t>{8ebd9495-e1f7-43ff-a253-6bf46d5909fb}</t>
  </si>
  <si>
    <t>3_1_2020 DD</t>
  </si>
  <si>
    <t>Kolej 10</t>
  </si>
  <si>
    <t>{a2c90556-73cd-4543-bc3d-bbf15eef515d}</t>
  </si>
  <si>
    <t>KRYCÍ LIST SOUPISU PRACÍ</t>
  </si>
  <si>
    <t>Objekt:</t>
  </si>
  <si>
    <t xml:space="preserve">1_1_2020 DD - Kolej 7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</si>
  <si>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</si>
  <si>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</si>
  <si>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</si>
  <si>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</si>
  <si>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</si>
  <si>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</si>
  <si>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</si>
  <si>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</si>
  <si>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</si>
  <si>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</si>
  <si>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</si>
  <si>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</si>
  <si>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</si>
  <si>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</si>
  <si>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</si>
  <si>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>R - Možná práce DPO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</si>
  <si>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</si>
  <si>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</si>
  <si>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</si>
  <si>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</si>
  <si>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</si>
  <si>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</si>
  <si>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</si>
  <si>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</si>
  <si>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</si>
  <si>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</si>
  <si>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</si>
  <si>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</si>
  <si>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</si>
  <si>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</si>
  <si>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</si>
  <si>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</si>
  <si>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</si>
  <si>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</si>
  <si>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272322...</t>
  </si>
  <si>
    <t xml:space="preserve">Doplnění podlah betonem C30/37 XA2 se zvýšenými nároky na prostředí </t>
  </si>
  <si>
    <t>m3</t>
  </si>
  <si>
    <t>4</t>
  </si>
  <si>
    <t>1606972655</t>
  </si>
  <si>
    <t>3</t>
  </si>
  <si>
    <t>Svislé a kompletní konstrukce</t>
  </si>
  <si>
    <t>319231...</t>
  </si>
  <si>
    <t>Podřezáním řetězovou pilou pod kolejnicemi</t>
  </si>
  <si>
    <t>m2</t>
  </si>
  <si>
    <t>-1196512516</t>
  </si>
  <si>
    <t>Vodorovné konstrukce</t>
  </si>
  <si>
    <t>413352115</t>
  </si>
  <si>
    <t>Zřízení podpěrné konstrukce nosníků výšky podepření do 4 m pro nosník výšky přes 100 cm</t>
  </si>
  <si>
    <t>1440140609</t>
  </si>
  <si>
    <t>413352116</t>
  </si>
  <si>
    <t>Odstranění podpěrné konstrukce nosníků výšky podepření do 4 m pro nosník výšky přes 100 cm</t>
  </si>
  <si>
    <t>-2054815492</t>
  </si>
  <si>
    <t>6</t>
  </si>
  <si>
    <t>Úpravy povrchů, podlahy a osazování výplní</t>
  </si>
  <si>
    <t>5</t>
  </si>
  <si>
    <t>631362021</t>
  </si>
  <si>
    <t>Výztuž mazanin svařovanými sítěmi Kari</t>
  </si>
  <si>
    <t>t</t>
  </si>
  <si>
    <t>1060421978</t>
  </si>
  <si>
    <t>R1.1</t>
  </si>
  <si>
    <t>Vložení dilatace Intertech nebo podobné</t>
  </si>
  <si>
    <t>m</t>
  </si>
  <si>
    <t>685191927</t>
  </si>
  <si>
    <t>9</t>
  </si>
  <si>
    <t>Ostatní konstrukce a práce, bourání</t>
  </si>
  <si>
    <t>7</t>
  </si>
  <si>
    <t>919735124</t>
  </si>
  <si>
    <t>Řezání stávajícího betonového krytu hl do 200 mm</t>
  </si>
  <si>
    <t>-1323018385</t>
  </si>
  <si>
    <t>8</t>
  </si>
  <si>
    <t>961044111</t>
  </si>
  <si>
    <t>Bourání základů z betonu prostého</t>
  </si>
  <si>
    <t>-318605406</t>
  </si>
  <si>
    <t>997</t>
  </si>
  <si>
    <t>Přesun sutě</t>
  </si>
  <si>
    <t>997013111</t>
  </si>
  <si>
    <t>Vnitrostaveništní doprava suti a vybouraných hmot pro budovy v do 6 m s použitím mechanizace</t>
  </si>
  <si>
    <t>-904364553</t>
  </si>
  <si>
    <t>10</t>
  </si>
  <si>
    <t>997013501</t>
  </si>
  <si>
    <t>Odvoz suti a vybouraných hmot na skládku nebo meziskládku do 1 km se složením</t>
  </si>
  <si>
    <t>-213599970</t>
  </si>
  <si>
    <t>11</t>
  </si>
  <si>
    <t>997013509</t>
  </si>
  <si>
    <t>Příplatek k odvozu suti a vybouraných hmot na skládku ZKD 1 km přes 1 km</t>
  </si>
  <si>
    <t>1716706742</t>
  </si>
  <si>
    <t>12</t>
  </si>
  <si>
    <t>997013801</t>
  </si>
  <si>
    <t>Poplatek za uložení na skládce (skládkovné) stavebního odpadu betonového kód odpadu 170 101</t>
  </si>
  <si>
    <t>505617145</t>
  </si>
  <si>
    <t>998</t>
  </si>
  <si>
    <t>Přesun hmot</t>
  </si>
  <si>
    <t>13</t>
  </si>
  <si>
    <t>998011001</t>
  </si>
  <si>
    <t>Přesun hmot pro budovy zděné v do 6 m</t>
  </si>
  <si>
    <t>2040497583</t>
  </si>
  <si>
    <t>PSV</t>
  </si>
  <si>
    <t>Práce a dodávky PSV</t>
  </si>
  <si>
    <t>742</t>
  </si>
  <si>
    <t>Elektroinstalace - slaboproud</t>
  </si>
  <si>
    <t>14</t>
  </si>
  <si>
    <t>R2</t>
  </si>
  <si>
    <t>Demontáž a zpětná montáž elektoinstace</t>
  </si>
  <si>
    <t>kpl</t>
  </si>
  <si>
    <t>16</t>
  </si>
  <si>
    <t>1948000515</t>
  </si>
  <si>
    <t>R</t>
  </si>
  <si>
    <t>Možná práce DPO</t>
  </si>
  <si>
    <t>M</t>
  </si>
  <si>
    <t>31197011</t>
  </si>
  <si>
    <t>tyč závitová Zn bílý DIN 975 8.8 M24</t>
  </si>
  <si>
    <t>491531861</t>
  </si>
  <si>
    <t>953961116</t>
  </si>
  <si>
    <t>Kotvy chemickým tmelem M 24 hl 210 mm do betonu, ŽB nebo kamene s vyvrtáním otvoru</t>
  </si>
  <si>
    <t>kus</t>
  </si>
  <si>
    <t>-820760593</t>
  </si>
  <si>
    <t>17</t>
  </si>
  <si>
    <t>977131119</t>
  </si>
  <si>
    <t>Vrty příklepovými vrtáky D do 32 mm do cihelného zdiva nebo prostého betonu</t>
  </si>
  <si>
    <t>1806419013</t>
  </si>
  <si>
    <t>2_1_2020 DD - Kolej 9</t>
  </si>
  <si>
    <t>-175951269</t>
  </si>
  <si>
    <t>700957080</t>
  </si>
  <si>
    <t>-159964897</t>
  </si>
  <si>
    <t>-939735512</t>
  </si>
  <si>
    <t>1651439418</t>
  </si>
  <si>
    <t>-1752521828</t>
  </si>
  <si>
    <t>254072318</t>
  </si>
  <si>
    <t>1238276899</t>
  </si>
  <si>
    <t>-1114813761</t>
  </si>
  <si>
    <t>-1720028728</t>
  </si>
  <si>
    <t>-803735335</t>
  </si>
  <si>
    <t>-2007005275</t>
  </si>
  <si>
    <t>1003311318</t>
  </si>
  <si>
    <t>-183453627</t>
  </si>
  <si>
    <t>1123133306</t>
  </si>
  <si>
    <t>1534758076</t>
  </si>
  <si>
    <t>361995216</t>
  </si>
  <si>
    <t>3_1_2020 DD - Kolej 10</t>
  </si>
  <si>
    <t>1939495766</t>
  </si>
  <si>
    <t>-617787321</t>
  </si>
  <si>
    <t>309667839</t>
  </si>
  <si>
    <t>-1703860272</t>
  </si>
  <si>
    <t>-1531733217</t>
  </si>
  <si>
    <t>-357438734</t>
  </si>
  <si>
    <t>801146306</t>
  </si>
  <si>
    <t>-1441317827</t>
  </si>
  <si>
    <t>-1318732432</t>
  </si>
  <si>
    <t>781975447</t>
  </si>
  <si>
    <t>-323453463</t>
  </si>
  <si>
    <t>1902664193</t>
  </si>
  <si>
    <t>-232210823</t>
  </si>
  <si>
    <t>-1804796457</t>
  </si>
  <si>
    <t>1324236343</t>
  </si>
  <si>
    <t>916143904</t>
  </si>
  <si>
    <t>-1187285384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</si>
</sst>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47.25" customHeight="1">
      <c r="B23" s="18"/>
      <c r="C23" s="19"/>
      <c r="D23" s="19"/>
      <c r="E23" s="222" t="s">
        <v>34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36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37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38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9" t="s">
        <v>47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1_2020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Oprava podlah kolejí - tramvaje Moravská Ostrava II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8. 1. 2020</v>
      </c>
      <c r="AN87" s="23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DOPRAVNÍ PODNIK OSTRAVA a.s., Poděbradova 494/2, 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55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4" t="s">
        <v>56</v>
      </c>
      <c r="D92" s="245"/>
      <c r="E92" s="245"/>
      <c r="F92" s="245"/>
      <c r="G92" s="245"/>
      <c r="H92" s="70"/>
      <c r="I92" s="246" t="s">
        <v>57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58</v>
      </c>
      <c r="AH92" s="245"/>
      <c r="AI92" s="245"/>
      <c r="AJ92" s="245"/>
      <c r="AK92" s="245"/>
      <c r="AL92" s="245"/>
      <c r="AM92" s="245"/>
      <c r="AN92" s="246" t="s">
        <v>59</v>
      </c>
      <c r="AO92" s="245"/>
      <c r="AP92" s="248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ROUND(SUM(AG95:AG97),2)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ROUND(SUM(AS95:AS97),2)</f>
        <v>0</v>
      </c>
      <c r="AT94" s="85">
        <f>ROUND(SUM(AV94:AW94),2)</f>
        <v>0</v>
      </c>
      <c r="AU94" s="86">
        <f>ROUND(SUM(AU95:AU97),5)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ROUND(SUM(AZ95:AZ97),2)</f>
        <v>0</v>
      </c>
      <c r="BA94" s="85">
        <f>ROUND(SUM(BA95:BA97),2)</f>
        <v>0</v>
      </c>
      <c r="BB94" s="85">
        <f>ROUND(SUM(BB95:BB97),2)</f>
        <v>0</v>
      </c>
      <c r="BC94" s="85">
        <f>ROUND(SUM(BC95:BC97),2)</f>
        <v>0</v>
      </c>
      <c r="BD94" s="87">
        <f>ROUND(SUM(BD95:BD97),2)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24.75" customHeight="1">
      <c r="A95" s="90" t="s">
        <v>79</v>
      </c>
      <c r="B95" s="91"/>
      <c r="C95" s="92"/>
      <c r="D95" s="251" t="s">
        <v>80</v>
      </c>
      <c r="E95" s="251"/>
      <c r="F95" s="251"/>
      <c r="G95" s="251"/>
      <c r="H95" s="251"/>
      <c r="I95" s="93"/>
      <c r="J95" s="251" t="s">
        <v>81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'1_1_2020 DD - Kolej 7 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82</v>
      </c>
      <c r="AR95" s="95"/>
      <c r="AS95" s="96">
        <v>0</v>
      </c>
      <c r="AT95" s="97">
        <f>ROUND(SUM(AV95:AW95),2)</f>
        <v>0</v>
      </c>
      <c r="AU95" s="98">
        <f>'1_1_2020 DD - Kolej 7 '!P127</f>
        <v>0</v>
      </c>
      <c r="AV95" s="97">
        <f>'1_1_2020 DD - Kolej 7 '!J33</f>
        <v>0</v>
      </c>
      <c r="AW95" s="97">
        <f>'1_1_2020 DD - Kolej 7 '!J34</f>
        <v>0</v>
      </c>
      <c r="AX95" s="97">
        <f>'1_1_2020 DD - Kolej 7 '!J35</f>
        <v>0</v>
      </c>
      <c r="AY95" s="97">
        <f>'1_1_2020 DD - Kolej 7 '!J36</f>
        <v>0</v>
      </c>
      <c r="AZ95" s="97">
        <f>'1_1_2020 DD - Kolej 7 '!F33</f>
        <v>0</v>
      </c>
      <c r="BA95" s="97">
        <f>'1_1_2020 DD - Kolej 7 '!F34</f>
        <v>0</v>
      </c>
      <c r="BB95" s="97">
        <f>'1_1_2020 DD - Kolej 7 '!F35</f>
        <v>0</v>
      </c>
      <c r="BC95" s="97">
        <f>'1_1_2020 DD - Kolej 7 '!F36</f>
        <v>0</v>
      </c>
      <c r="BD95" s="99">
        <f>'1_1_2020 DD - Kolej 7 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85</v>
      </c>
    </row>
    <row r="96" spans="1:91" s="7" customFormat="1" ht="24.75" customHeight="1">
      <c r="A96" s="90" t="s">
        <v>79</v>
      </c>
      <c r="B96" s="91"/>
      <c r="C96" s="92"/>
      <c r="D96" s="251" t="s">
        <v>86</v>
      </c>
      <c r="E96" s="251"/>
      <c r="F96" s="251"/>
      <c r="G96" s="251"/>
      <c r="H96" s="251"/>
      <c r="I96" s="93"/>
      <c r="J96" s="251" t="s">
        <v>87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'2_1_2020 DD - Kolej 9'!J30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4" t="s">
        <v>82</v>
      </c>
      <c r="AR96" s="95"/>
      <c r="AS96" s="96">
        <v>0</v>
      </c>
      <c r="AT96" s="97">
        <f>ROUND(SUM(AV96:AW96),2)</f>
        <v>0</v>
      </c>
      <c r="AU96" s="98">
        <f>'2_1_2020 DD - Kolej 9'!P127</f>
        <v>0</v>
      </c>
      <c r="AV96" s="97">
        <f>'2_1_2020 DD - Kolej 9'!J33</f>
        <v>0</v>
      </c>
      <c r="AW96" s="97">
        <f>'2_1_2020 DD - Kolej 9'!J34</f>
        <v>0</v>
      </c>
      <c r="AX96" s="97">
        <f>'2_1_2020 DD - Kolej 9'!J35</f>
        <v>0</v>
      </c>
      <c r="AY96" s="97">
        <f>'2_1_2020 DD - Kolej 9'!J36</f>
        <v>0</v>
      </c>
      <c r="AZ96" s="97">
        <f>'2_1_2020 DD - Kolej 9'!F33</f>
        <v>0</v>
      </c>
      <c r="BA96" s="97">
        <f>'2_1_2020 DD - Kolej 9'!F34</f>
        <v>0</v>
      </c>
      <c r="BB96" s="97">
        <f>'2_1_2020 DD - Kolej 9'!F35</f>
        <v>0</v>
      </c>
      <c r="BC96" s="97">
        <f>'2_1_2020 DD - Kolej 9'!F36</f>
        <v>0</v>
      </c>
      <c r="BD96" s="99">
        <f>'2_1_2020 DD - Kolej 9'!F37</f>
        <v>0</v>
      </c>
      <c r="BT96" s="100" t="s">
        <v>83</v>
      </c>
      <c r="BV96" s="100" t="s">
        <v>77</v>
      </c>
      <c r="BW96" s="100" t="s">
        <v>88</v>
      </c>
      <c r="BX96" s="100" t="s">
        <v>5</v>
      </c>
      <c r="CL96" s="100" t="s">
        <v>1</v>
      </c>
      <c r="CM96" s="100" t="s">
        <v>85</v>
      </c>
    </row>
    <row r="97" spans="1:91" s="7" customFormat="1" ht="24.75" customHeight="1">
      <c r="A97" s="90" t="s">
        <v>79</v>
      </c>
      <c r="B97" s="91"/>
      <c r="C97" s="92"/>
      <c r="D97" s="251" t="s">
        <v>89</v>
      </c>
      <c r="E97" s="251"/>
      <c r="F97" s="251"/>
      <c r="G97" s="251"/>
      <c r="H97" s="251"/>
      <c r="I97" s="93"/>
      <c r="J97" s="251" t="s">
        <v>90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9">
        <f>'3_1_2020 DD - Kolej 10'!J30</f>
        <v>0</v>
      </c>
      <c r="AH97" s="250"/>
      <c r="AI97" s="250"/>
      <c r="AJ97" s="250"/>
      <c r="AK97" s="250"/>
      <c r="AL97" s="250"/>
      <c r="AM97" s="250"/>
      <c r="AN97" s="249">
        <f>SUM(AG97,AT97)</f>
        <v>0</v>
      </c>
      <c r="AO97" s="250"/>
      <c r="AP97" s="250"/>
      <c r="AQ97" s="94" t="s">
        <v>82</v>
      </c>
      <c r="AR97" s="95"/>
      <c r="AS97" s="101">
        <v>0</v>
      </c>
      <c r="AT97" s="102">
        <f>ROUND(SUM(AV97:AW97),2)</f>
        <v>0</v>
      </c>
      <c r="AU97" s="103">
        <f>'3_1_2020 DD - Kolej 10'!P127</f>
        <v>0</v>
      </c>
      <c r="AV97" s="102">
        <f>'3_1_2020 DD - Kolej 10'!J33</f>
        <v>0</v>
      </c>
      <c r="AW97" s="102">
        <f>'3_1_2020 DD - Kolej 10'!J34</f>
        <v>0</v>
      </c>
      <c r="AX97" s="102">
        <f>'3_1_2020 DD - Kolej 10'!J35</f>
        <v>0</v>
      </c>
      <c r="AY97" s="102">
        <f>'3_1_2020 DD - Kolej 10'!J36</f>
        <v>0</v>
      </c>
      <c r="AZ97" s="102">
        <f>'3_1_2020 DD - Kolej 10'!F33</f>
        <v>0</v>
      </c>
      <c r="BA97" s="102">
        <f>'3_1_2020 DD - Kolej 10'!F34</f>
        <v>0</v>
      </c>
      <c r="BB97" s="102">
        <f>'3_1_2020 DD - Kolej 10'!F35</f>
        <v>0</v>
      </c>
      <c r="BC97" s="102">
        <f>'3_1_2020 DD - Kolej 10'!F36</f>
        <v>0</v>
      </c>
      <c r="BD97" s="104">
        <f>'3_1_2020 DD - Kolej 10'!F37</f>
        <v>0</v>
      </c>
      <c r="BT97" s="100" t="s">
        <v>83</v>
      </c>
      <c r="BV97" s="100" t="s">
        <v>77</v>
      </c>
      <c r="BW97" s="100" t="s">
        <v>91</v>
      </c>
      <c r="BX97" s="100" t="s">
        <v>5</v>
      </c>
      <c r="CL97" s="100" t="s">
        <v>1</v>
      </c>
      <c r="CM97" s="100" t="s">
        <v>85</v>
      </c>
    </row>
    <row r="98" spans="1:91" s="2" customFormat="1" ht="30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sheetProtection algorithmName="SHA-512" hashValue="D3aadYhAsZOpVd2PjA57s90sHPjWlMNAd6X14JpBEqU/s+F+g9gHIwMwIV/EABrIlyz9X4yhNfZ0RpB2QxbXeA==" saltValue="BCK2TqzdeeWB3jIEXSOUne9YEdAUNZngwPHLUJ7j6b2T8Ru8hcPfaWmv0FFxxfCp26x0ZqKToGR+zLAcm7EGd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_1_2020 DD - Kolej 7 '!C2" display="/"/>
    <hyperlink ref="A96" location="'2_1_2020 DD - Kolej 9'!C2" display="/"/>
    <hyperlink ref="A97" location="'3_1_2020 DD - Kolej 10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84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85</v>
      </c>
    </row>
    <row r="4" spans="1:46" s="1" customFormat="1" ht="24.95" hidden="1" customHeight="1">
      <c r="B4" s="17"/>
      <c r="D4" s="107" t="s">
        <v>92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5" t="str">
        <f>'Rekapitulace stavby'!K6</f>
        <v>Oprava podlah kolejí - tramvaje Moravská Ostrava II</v>
      </c>
      <c r="F7" s="256"/>
      <c r="G7" s="256"/>
      <c r="H7" s="256"/>
      <c r="L7" s="17"/>
    </row>
    <row r="8" spans="1:46" s="2" customFormat="1" ht="12" hidden="1" customHeight="1">
      <c r="A8" s="31"/>
      <c r="B8" s="36"/>
      <c r="C8" s="31"/>
      <c r="D8" s="109" t="s">
        <v>93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7" t="s">
        <v>94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8. 1. 2020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>DOPRAVNÍ PODNIK OSTRAVA a.s., Poděbradova 494/2, M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ROUND((SUM(BE127:BE155)),  2)</f>
        <v>0</v>
      </c>
      <c r="G33" s="31"/>
      <c r="H33" s="31"/>
      <c r="I33" s="121">
        <v>0.21</v>
      </c>
      <c r="J33" s="120">
        <f>ROUND(((SUM(BE127:BE155))*I33),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ROUND((SUM(BF127:BF155)),  2)</f>
        <v>0</v>
      </c>
      <c r="G34" s="31"/>
      <c r="H34" s="31"/>
      <c r="I34" s="121">
        <v>0.15</v>
      </c>
      <c r="J34" s="120">
        <f>ROUND(((SUM(BF127:BF155))*I34),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ROUND((SUM(BG127:BG155)),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ROUND((SUM(BH127:BH155)),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ROUND((SUM(BI127:BI155)),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2" t="str">
        <f>E7</f>
        <v>Oprava podlah kolejí - tramvaje Moravská Ostrava II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3" t="str">
        <f>E9</f>
        <v xml:space="preserve">1_1_2020 DD - Kolej 7 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8. 1. 2020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DOPRAVNÍ PODNIK OSTRAVA a.s., Poděbradova 494/2, M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96</v>
      </c>
      <c r="D94" s="141"/>
      <c r="E94" s="141"/>
      <c r="F94" s="141"/>
      <c r="G94" s="141"/>
      <c r="H94" s="141"/>
      <c r="I94" s="141"/>
      <c r="J94" s="142" t="s">
        <v>97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98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99</v>
      </c>
    </row>
    <row r="97" spans="1:31" s="9" customFormat="1" ht="24.95" hidden="1" customHeight="1">
      <c r="B97" s="144"/>
      <c r="C97" s="145"/>
      <c r="D97" s="146" t="s">
        <v>100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101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102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103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104</v>
      </c>
      <c r="E101" s="153"/>
      <c r="F101" s="153"/>
      <c r="G101" s="153"/>
      <c r="H101" s="153"/>
      <c r="I101" s="153"/>
      <c r="J101" s="154">
        <f>J136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105</v>
      </c>
      <c r="E102" s="153"/>
      <c r="F102" s="153"/>
      <c r="G102" s="153"/>
      <c r="H102" s="153"/>
      <c r="I102" s="153"/>
      <c r="J102" s="154">
        <f>J139</f>
        <v>0</v>
      </c>
      <c r="K102" s="151"/>
      <c r="L102" s="155"/>
    </row>
    <row r="103" spans="1:31" s="10" customFormat="1" ht="19.899999999999999" hidden="1" customHeight="1">
      <c r="B103" s="150"/>
      <c r="C103" s="151"/>
      <c r="D103" s="152" t="s">
        <v>106</v>
      </c>
      <c r="E103" s="153"/>
      <c r="F103" s="153"/>
      <c r="G103" s="153"/>
      <c r="H103" s="153"/>
      <c r="I103" s="153"/>
      <c r="J103" s="154">
        <f>J142</f>
        <v>0</v>
      </c>
      <c r="K103" s="151"/>
      <c r="L103" s="155"/>
    </row>
    <row r="104" spans="1:31" s="10" customFormat="1" ht="19.899999999999999" hidden="1" customHeight="1">
      <c r="B104" s="150"/>
      <c r="C104" s="151"/>
      <c r="D104" s="152" t="s">
        <v>107</v>
      </c>
      <c r="E104" s="153"/>
      <c r="F104" s="153"/>
      <c r="G104" s="153"/>
      <c r="H104" s="153"/>
      <c r="I104" s="153"/>
      <c r="J104" s="154">
        <f>J147</f>
        <v>0</v>
      </c>
      <c r="K104" s="151"/>
      <c r="L104" s="155"/>
    </row>
    <row r="105" spans="1:31" s="9" customFormat="1" ht="24.95" hidden="1" customHeight="1">
      <c r="B105" s="144"/>
      <c r="C105" s="145"/>
      <c r="D105" s="146" t="s">
        <v>108</v>
      </c>
      <c r="E105" s="147"/>
      <c r="F105" s="147"/>
      <c r="G105" s="147"/>
      <c r="H105" s="147"/>
      <c r="I105" s="147"/>
      <c r="J105" s="148">
        <f>J149</f>
        <v>0</v>
      </c>
      <c r="K105" s="145"/>
      <c r="L105" s="149"/>
    </row>
    <row r="106" spans="1:31" s="10" customFormat="1" ht="19.899999999999999" hidden="1" customHeight="1">
      <c r="B106" s="150"/>
      <c r="C106" s="151"/>
      <c r="D106" s="152" t="s">
        <v>109</v>
      </c>
      <c r="E106" s="153"/>
      <c r="F106" s="153"/>
      <c r="G106" s="153"/>
      <c r="H106" s="153"/>
      <c r="I106" s="153"/>
      <c r="J106" s="154">
        <f>J150</f>
        <v>0</v>
      </c>
      <c r="K106" s="151"/>
      <c r="L106" s="155"/>
    </row>
    <row r="107" spans="1:31" s="9" customFormat="1" ht="24.95" hidden="1" customHeight="1">
      <c r="B107" s="144"/>
      <c r="C107" s="145"/>
      <c r="D107" s="146" t="s">
        <v>110</v>
      </c>
      <c r="E107" s="147"/>
      <c r="F107" s="147"/>
      <c r="G107" s="147"/>
      <c r="H107" s="147"/>
      <c r="I107" s="147"/>
      <c r="J107" s="148">
        <f>J152</f>
        <v>0</v>
      </c>
      <c r="K107" s="145"/>
      <c r="L107" s="149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111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62" t="str">
        <f>E7</f>
        <v>Oprava podlah kolejí - tramvaje Moravská Ostrava II</v>
      </c>
      <c r="F117" s="263"/>
      <c r="G117" s="263"/>
      <c r="H117" s="26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93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3" t="str">
        <f>E9</f>
        <v xml:space="preserve">1_1_2020 DD - Kolej 7 </v>
      </c>
      <c r="F119" s="264"/>
      <c r="G119" s="264"/>
      <c r="H119" s="26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3" t="str">
        <f>IF(J12="","",J12)</f>
        <v>8. 1. 2020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3"/>
      <c r="E123" s="33"/>
      <c r="F123" s="24" t="str">
        <f>E15</f>
        <v>DOPRAVNÍ PODNIK OSTRAVA a.s., Poděbradova 494/2, M</v>
      </c>
      <c r="G123" s="33"/>
      <c r="H123" s="33"/>
      <c r="I123" s="26" t="s">
        <v>30</v>
      </c>
      <c r="J123" s="29" t="str">
        <f>E21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3"/>
      <c r="E124" s="33"/>
      <c r="F124" s="24" t="str">
        <f>IF(E18="","",E18)</f>
        <v>Vyplň údaj</v>
      </c>
      <c r="G124" s="33"/>
      <c r="H124" s="33"/>
      <c r="I124" s="26" t="s">
        <v>32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112</v>
      </c>
      <c r="D126" s="159" t="s">
        <v>60</v>
      </c>
      <c r="E126" s="159" t="s">
        <v>56</v>
      </c>
      <c r="F126" s="159" t="s">
        <v>57</v>
      </c>
      <c r="G126" s="159" t="s">
        <v>113</v>
      </c>
      <c r="H126" s="159" t="s">
        <v>114</v>
      </c>
      <c r="I126" s="159" t="s">
        <v>115</v>
      </c>
      <c r="J126" s="160" t="s">
        <v>97</v>
      </c>
      <c r="K126" s="161" t="s">
        <v>116</v>
      </c>
      <c r="L126" s="162"/>
      <c r="M126" s="72" t="s">
        <v>1</v>
      </c>
      <c r="N126" s="73" t="s">
        <v>39</v>
      </c>
      <c r="O126" s="73" t="s">
        <v>117</v>
      </c>
      <c r="P126" s="73" t="s">
        <v>118</v>
      </c>
      <c r="Q126" s="73" t="s">
        <v>119</v>
      </c>
      <c r="R126" s="73" t="s">
        <v>120</v>
      </c>
      <c r="S126" s="73" t="s">
        <v>121</v>
      </c>
      <c r="T126" s="74" t="s">
        <v>122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123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P128+P149+P152</f>
        <v>0</v>
      </c>
      <c r="Q127" s="76"/>
      <c r="R127" s="165">
        <f>R128+R149+R152</f>
        <v>12.604785354933398</v>
      </c>
      <c r="S127" s="76"/>
      <c r="T127" s="166">
        <f>T128+T149+T152</f>
        <v>11.29584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74</v>
      </c>
      <c r="AU127" s="14" t="s">
        <v>99</v>
      </c>
      <c r="BK127" s="167">
        <f>BK128+BK149+BK152</f>
        <v>0</v>
      </c>
    </row>
    <row r="128" spans="1:63" s="12" customFormat="1" ht="25.9" customHeight="1">
      <c r="B128" s="168"/>
      <c r="C128" s="169"/>
      <c r="D128" s="170" t="s">
        <v>74</v>
      </c>
      <c r="E128" s="171" t="s">
        <v>124</v>
      </c>
      <c r="F128" s="171" t="s">
        <v>125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P129+P131+P133+P136+P139+P142+P147</f>
        <v>0</v>
      </c>
      <c r="Q128" s="176"/>
      <c r="R128" s="177">
        <f>R129+R131+R133+R136+R139+R142+R147</f>
        <v>12.338606154933398</v>
      </c>
      <c r="S128" s="176"/>
      <c r="T128" s="178">
        <f>T129+T131+T133+T136+T139+T142+T147</f>
        <v>11.183999999999999</v>
      </c>
      <c r="AR128" s="179" t="s">
        <v>83</v>
      </c>
      <c r="AT128" s="180" t="s">
        <v>74</v>
      </c>
      <c r="AU128" s="180" t="s">
        <v>75</v>
      </c>
      <c r="AY128" s="179" t="s">
        <v>126</v>
      </c>
      <c r="BK128" s="181">
        <f>BK129+BK131+BK133+BK136+BK139+BK142+BK147</f>
        <v>0</v>
      </c>
    </row>
    <row r="129" spans="1:65" s="12" customFormat="1" ht="22.9" customHeight="1">
      <c r="B129" s="168"/>
      <c r="C129" s="169"/>
      <c r="D129" s="170" t="s">
        <v>74</v>
      </c>
      <c r="E129" s="182" t="s">
        <v>85</v>
      </c>
      <c r="F129" s="182" t="s">
        <v>127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P130</f>
        <v>0</v>
      </c>
      <c r="Q129" s="176"/>
      <c r="R129" s="177">
        <f>R130</f>
        <v>12.003947969999999</v>
      </c>
      <c r="S129" s="176"/>
      <c r="T129" s="178">
        <f>T130</f>
        <v>0</v>
      </c>
      <c r="AR129" s="179" t="s">
        <v>83</v>
      </c>
      <c r="AT129" s="180" t="s">
        <v>74</v>
      </c>
      <c r="AU129" s="180" t="s">
        <v>83</v>
      </c>
      <c r="AY129" s="179" t="s">
        <v>126</v>
      </c>
      <c r="BK129" s="181">
        <f>BK130</f>
        <v>0</v>
      </c>
    </row>
    <row r="130" spans="1:65" s="2" customFormat="1" ht="24.2" customHeight="1">
      <c r="A130" s="31"/>
      <c r="B130" s="32"/>
      <c r="C130" s="184" t="s">
        <v>83</v>
      </c>
      <c r="D130" s="184" t="s">
        <v>128</v>
      </c>
      <c r="E130" s="185" t="s">
        <v>129</v>
      </c>
      <c r="F130" s="186" t="s">
        <v>130</v>
      </c>
      <c r="G130" s="187" t="s">
        <v>131</v>
      </c>
      <c r="H130" s="188">
        <v>4.8929999999999998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40</v>
      </c>
      <c r="O130" s="68"/>
      <c r="P130" s="194">
        <f>O130*H130</f>
        <v>0</v>
      </c>
      <c r="Q130" s="194">
        <v>2.45329</v>
      </c>
      <c r="R130" s="194">
        <f>Q130*H130</f>
        <v>12.003947969999999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132</v>
      </c>
      <c r="AT130" s="196" t="s">
        <v>128</v>
      </c>
      <c r="AU130" s="196" t="s">
        <v>85</v>
      </c>
      <c r="AY130" s="14" t="s">
        <v>126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0</v>
      </c>
      <c r="BL130" s="14" t="s">
        <v>132</v>
      </c>
      <c r="BM130" s="196" t="s">
        <v>133</v>
      </c>
    </row>
    <row r="131" spans="1:65" s="12" customFormat="1" ht="22.9" customHeight="1">
      <c r="B131" s="168"/>
      <c r="C131" s="169"/>
      <c r="D131" s="170" t="s">
        <v>74</v>
      </c>
      <c r="E131" s="182" t="s">
        <v>134</v>
      </c>
      <c r="F131" s="182" t="s">
        <v>135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8.779882E-2</v>
      </c>
      <c r="S131" s="176"/>
      <c r="T131" s="178">
        <f>T132</f>
        <v>0</v>
      </c>
      <c r="AR131" s="179" t="s">
        <v>83</v>
      </c>
      <c r="AT131" s="180" t="s">
        <v>74</v>
      </c>
      <c r="AU131" s="180" t="s">
        <v>83</v>
      </c>
      <c r="AY131" s="179" t="s">
        <v>126</v>
      </c>
      <c r="BK131" s="181">
        <f>BK132</f>
        <v>0</v>
      </c>
    </row>
    <row r="132" spans="1:65" s="2" customFormat="1" ht="14.45" customHeight="1">
      <c r="A132" s="31"/>
      <c r="B132" s="32"/>
      <c r="C132" s="184" t="s">
        <v>85</v>
      </c>
      <c r="D132" s="184" t="s">
        <v>128</v>
      </c>
      <c r="E132" s="185" t="s">
        <v>136</v>
      </c>
      <c r="F132" s="186" t="s">
        <v>137</v>
      </c>
      <c r="G132" s="187" t="s">
        <v>138</v>
      </c>
      <c r="H132" s="188">
        <v>46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40</v>
      </c>
      <c r="O132" s="68"/>
      <c r="P132" s="194">
        <f>O132*H132</f>
        <v>0</v>
      </c>
      <c r="Q132" s="194">
        <v>1.9086699999999999E-3</v>
      </c>
      <c r="R132" s="194">
        <f>Q132*H132</f>
        <v>8.779882E-2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132</v>
      </c>
      <c r="AT132" s="196" t="s">
        <v>128</v>
      </c>
      <c r="AU132" s="196" t="s">
        <v>85</v>
      </c>
      <c r="AY132" s="14" t="s">
        <v>126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0</v>
      </c>
      <c r="BL132" s="14" t="s">
        <v>132</v>
      </c>
      <c r="BM132" s="196" t="s">
        <v>139</v>
      </c>
    </row>
    <row r="133" spans="1:65" s="12" customFormat="1" ht="22.9" customHeight="1">
      <c r="B133" s="168"/>
      <c r="C133" s="169"/>
      <c r="D133" s="170" t="s">
        <v>74</v>
      </c>
      <c r="E133" s="182" t="s">
        <v>132</v>
      </c>
      <c r="F133" s="182" t="s">
        <v>140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SUM(P134:P135)</f>
        <v>0</v>
      </c>
      <c r="Q133" s="176"/>
      <c r="R133" s="177">
        <f>SUM(R134:R135)</f>
        <v>3.6765758399999997E-3</v>
      </c>
      <c r="S133" s="176"/>
      <c r="T133" s="178">
        <f>SUM(T134:T135)</f>
        <v>0</v>
      </c>
      <c r="AR133" s="179" t="s">
        <v>83</v>
      </c>
      <c r="AT133" s="180" t="s">
        <v>74</v>
      </c>
      <c r="AU133" s="180" t="s">
        <v>83</v>
      </c>
      <c r="AY133" s="179" t="s">
        <v>126</v>
      </c>
      <c r="BK133" s="181">
        <f>SUM(BK134:BK135)</f>
        <v>0</v>
      </c>
    </row>
    <row r="134" spans="1:65" s="2" customFormat="1" ht="24.2" customHeight="1">
      <c r="A134" s="31"/>
      <c r="B134" s="32"/>
      <c r="C134" s="184" t="s">
        <v>134</v>
      </c>
      <c r="D134" s="184" t="s">
        <v>128</v>
      </c>
      <c r="E134" s="185" t="s">
        <v>141</v>
      </c>
      <c r="F134" s="186" t="s">
        <v>142</v>
      </c>
      <c r="G134" s="187" t="s">
        <v>138</v>
      </c>
      <c r="H134" s="188">
        <v>2.282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40</v>
      </c>
      <c r="O134" s="68"/>
      <c r="P134" s="194">
        <f>O134*H134</f>
        <v>0</v>
      </c>
      <c r="Q134" s="194">
        <v>1.61112E-3</v>
      </c>
      <c r="R134" s="194">
        <f>Q134*H134</f>
        <v>3.6765758399999997E-3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132</v>
      </c>
      <c r="AT134" s="196" t="s">
        <v>128</v>
      </c>
      <c r="AU134" s="196" t="s">
        <v>85</v>
      </c>
      <c r="AY134" s="14" t="s">
        <v>126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0</v>
      </c>
      <c r="BL134" s="14" t="s">
        <v>132</v>
      </c>
      <c r="BM134" s="196" t="s">
        <v>143</v>
      </c>
    </row>
    <row r="135" spans="1:65" s="2" customFormat="1" ht="24.2" customHeight="1">
      <c r="A135" s="31"/>
      <c r="B135" s="32"/>
      <c r="C135" s="184" t="s">
        <v>132</v>
      </c>
      <c r="D135" s="184" t="s">
        <v>128</v>
      </c>
      <c r="E135" s="185" t="s">
        <v>144</v>
      </c>
      <c r="F135" s="186" t="s">
        <v>145</v>
      </c>
      <c r="G135" s="187" t="s">
        <v>138</v>
      </c>
      <c r="H135" s="188">
        <v>2.282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40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132</v>
      </c>
      <c r="AT135" s="196" t="s">
        <v>128</v>
      </c>
      <c r="AU135" s="196" t="s">
        <v>85</v>
      </c>
      <c r="AY135" s="14" t="s">
        <v>126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0</v>
      </c>
      <c r="BL135" s="14" t="s">
        <v>132</v>
      </c>
      <c r="BM135" s="196" t="s">
        <v>146</v>
      </c>
    </row>
    <row r="136" spans="1:65" s="12" customFormat="1" ht="22.9" customHeight="1">
      <c r="B136" s="168"/>
      <c r="C136" s="169"/>
      <c r="D136" s="170" t="s">
        <v>74</v>
      </c>
      <c r="E136" s="182" t="s">
        <v>147</v>
      </c>
      <c r="F136" s="182" t="s">
        <v>148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SUM(P137:P138)</f>
        <v>0</v>
      </c>
      <c r="Q136" s="176"/>
      <c r="R136" s="177">
        <f>SUM(R137:R138)</f>
        <v>0.2359355570934</v>
      </c>
      <c r="S136" s="176"/>
      <c r="T136" s="178">
        <f>SUM(T137:T138)</f>
        <v>0</v>
      </c>
      <c r="AR136" s="179" t="s">
        <v>83</v>
      </c>
      <c r="AT136" s="180" t="s">
        <v>74</v>
      </c>
      <c r="AU136" s="180" t="s">
        <v>83</v>
      </c>
      <c r="AY136" s="179" t="s">
        <v>126</v>
      </c>
      <c r="BK136" s="181">
        <f>SUM(BK137:BK138)</f>
        <v>0</v>
      </c>
    </row>
    <row r="137" spans="1:65" s="2" customFormat="1" ht="14.45" customHeight="1">
      <c r="A137" s="31"/>
      <c r="B137" s="32"/>
      <c r="C137" s="184" t="s">
        <v>149</v>
      </c>
      <c r="D137" s="184" t="s">
        <v>128</v>
      </c>
      <c r="E137" s="185" t="s">
        <v>150</v>
      </c>
      <c r="F137" s="186" t="s">
        <v>151</v>
      </c>
      <c r="G137" s="187" t="s">
        <v>152</v>
      </c>
      <c r="H137" s="188">
        <v>0.222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40</v>
      </c>
      <c r="O137" s="68"/>
      <c r="P137" s="194">
        <f>O137*H137</f>
        <v>0</v>
      </c>
      <c r="Q137" s="194">
        <v>1.0627727796999999</v>
      </c>
      <c r="R137" s="194">
        <f>Q137*H137</f>
        <v>0.2359355570934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85</v>
      </c>
      <c r="AY137" s="14" t="s">
        <v>126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0</v>
      </c>
      <c r="BL137" s="14" t="s">
        <v>132</v>
      </c>
      <c r="BM137" s="196" t="s">
        <v>153</v>
      </c>
    </row>
    <row r="138" spans="1:65" s="2" customFormat="1" ht="14.45" customHeight="1">
      <c r="A138" s="31"/>
      <c r="B138" s="32"/>
      <c r="C138" s="184" t="s">
        <v>147</v>
      </c>
      <c r="D138" s="184" t="s">
        <v>128</v>
      </c>
      <c r="E138" s="185" t="s">
        <v>154</v>
      </c>
      <c r="F138" s="186" t="s">
        <v>155</v>
      </c>
      <c r="G138" s="187" t="s">
        <v>156</v>
      </c>
      <c r="H138" s="188">
        <v>89.2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40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132</v>
      </c>
      <c r="AT138" s="196" t="s">
        <v>128</v>
      </c>
      <c r="AU138" s="196" t="s">
        <v>85</v>
      </c>
      <c r="AY138" s="14" t="s">
        <v>126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0</v>
      </c>
      <c r="BL138" s="14" t="s">
        <v>132</v>
      </c>
      <c r="BM138" s="196" t="s">
        <v>157</v>
      </c>
    </row>
    <row r="139" spans="1:65" s="12" customFormat="1" ht="22.9" customHeight="1">
      <c r="B139" s="168"/>
      <c r="C139" s="169"/>
      <c r="D139" s="170" t="s">
        <v>74</v>
      </c>
      <c r="E139" s="182" t="s">
        <v>158</v>
      </c>
      <c r="F139" s="182" t="s">
        <v>159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SUM(P140:P141)</f>
        <v>0</v>
      </c>
      <c r="Q139" s="176"/>
      <c r="R139" s="177">
        <f>SUM(R140:R141)</f>
        <v>7.2472320000000002E-3</v>
      </c>
      <c r="S139" s="176"/>
      <c r="T139" s="178">
        <f>SUM(T140:T141)</f>
        <v>11.183999999999999</v>
      </c>
      <c r="AR139" s="179" t="s">
        <v>83</v>
      </c>
      <c r="AT139" s="180" t="s">
        <v>74</v>
      </c>
      <c r="AU139" s="180" t="s">
        <v>83</v>
      </c>
      <c r="AY139" s="179" t="s">
        <v>126</v>
      </c>
      <c r="BK139" s="181">
        <f>SUM(BK140:BK141)</f>
        <v>0</v>
      </c>
    </row>
    <row r="140" spans="1:65" s="2" customFormat="1" ht="14.45" customHeight="1">
      <c r="A140" s="31"/>
      <c r="B140" s="32"/>
      <c r="C140" s="184" t="s">
        <v>160</v>
      </c>
      <c r="D140" s="184" t="s">
        <v>128</v>
      </c>
      <c r="E140" s="185" t="s">
        <v>161</v>
      </c>
      <c r="F140" s="186" t="s">
        <v>162</v>
      </c>
      <c r="G140" s="187" t="s">
        <v>156</v>
      </c>
      <c r="H140" s="188">
        <v>93.2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40</v>
      </c>
      <c r="O140" s="68"/>
      <c r="P140" s="194">
        <f>O140*H140</f>
        <v>0</v>
      </c>
      <c r="Q140" s="194">
        <v>7.7760000000000001E-5</v>
      </c>
      <c r="R140" s="194">
        <f>Q140*H140</f>
        <v>7.2472320000000002E-3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132</v>
      </c>
      <c r="AT140" s="196" t="s">
        <v>128</v>
      </c>
      <c r="AU140" s="196" t="s">
        <v>85</v>
      </c>
      <c r="AY140" s="14" t="s">
        <v>126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0</v>
      </c>
      <c r="BL140" s="14" t="s">
        <v>132</v>
      </c>
      <c r="BM140" s="196" t="s">
        <v>163</v>
      </c>
    </row>
    <row r="141" spans="1:65" s="2" customFormat="1" ht="14.45" customHeight="1">
      <c r="A141" s="31"/>
      <c r="B141" s="32"/>
      <c r="C141" s="184" t="s">
        <v>164</v>
      </c>
      <c r="D141" s="184" t="s">
        <v>128</v>
      </c>
      <c r="E141" s="185" t="s">
        <v>165</v>
      </c>
      <c r="F141" s="186" t="s">
        <v>166</v>
      </c>
      <c r="G141" s="187" t="s">
        <v>131</v>
      </c>
      <c r="H141" s="188">
        <v>5.5919999999999996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40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2</v>
      </c>
      <c r="T141" s="195">
        <f>S141*H141</f>
        <v>11.183999999999999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132</v>
      </c>
      <c r="AT141" s="196" t="s">
        <v>128</v>
      </c>
      <c r="AU141" s="196" t="s">
        <v>85</v>
      </c>
      <c r="AY141" s="14" t="s">
        <v>126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0</v>
      </c>
      <c r="BL141" s="14" t="s">
        <v>132</v>
      </c>
      <c r="BM141" s="196" t="s">
        <v>167</v>
      </c>
    </row>
    <row r="142" spans="1:65" s="12" customFormat="1" ht="22.9" customHeight="1">
      <c r="B142" s="168"/>
      <c r="C142" s="169"/>
      <c r="D142" s="170" t="s">
        <v>74</v>
      </c>
      <c r="E142" s="182" t="s">
        <v>168</v>
      </c>
      <c r="F142" s="182" t="s">
        <v>169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SUM(P143:P146)</f>
        <v>0</v>
      </c>
      <c r="Q142" s="176"/>
      <c r="R142" s="177">
        <f>SUM(R143:R146)</f>
        <v>0</v>
      </c>
      <c r="S142" s="176"/>
      <c r="T142" s="178">
        <f>SUM(T143:T146)</f>
        <v>0</v>
      </c>
      <c r="AR142" s="179" t="s">
        <v>83</v>
      </c>
      <c r="AT142" s="180" t="s">
        <v>74</v>
      </c>
      <c r="AU142" s="180" t="s">
        <v>83</v>
      </c>
      <c r="AY142" s="179" t="s">
        <v>126</v>
      </c>
      <c r="BK142" s="181">
        <f>SUM(BK143:BK146)</f>
        <v>0</v>
      </c>
    </row>
    <row r="143" spans="1:65" s="2" customFormat="1" ht="24.2" customHeight="1">
      <c r="A143" s="31"/>
      <c r="B143" s="32"/>
      <c r="C143" s="184" t="s">
        <v>158</v>
      </c>
      <c r="D143" s="184" t="s">
        <v>128</v>
      </c>
      <c r="E143" s="185" t="s">
        <v>170</v>
      </c>
      <c r="F143" s="186" t="s">
        <v>171</v>
      </c>
      <c r="G143" s="187" t="s">
        <v>152</v>
      </c>
      <c r="H143" s="188">
        <v>11.295999999999999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40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132</v>
      </c>
      <c r="AT143" s="196" t="s">
        <v>128</v>
      </c>
      <c r="AU143" s="196" t="s">
        <v>85</v>
      </c>
      <c r="AY143" s="14" t="s">
        <v>126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0</v>
      </c>
      <c r="BL143" s="14" t="s">
        <v>132</v>
      </c>
      <c r="BM143" s="196" t="s">
        <v>172</v>
      </c>
    </row>
    <row r="144" spans="1:65" s="2" customFormat="1" ht="24.2" customHeight="1">
      <c r="A144" s="31"/>
      <c r="B144" s="32"/>
      <c r="C144" s="184" t="s">
        <v>173</v>
      </c>
      <c r="D144" s="184" t="s">
        <v>128</v>
      </c>
      <c r="E144" s="185" t="s">
        <v>174</v>
      </c>
      <c r="F144" s="186" t="s">
        <v>175</v>
      </c>
      <c r="G144" s="187" t="s">
        <v>152</v>
      </c>
      <c r="H144" s="188">
        <v>11.295999999999999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40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132</v>
      </c>
      <c r="AT144" s="196" t="s">
        <v>128</v>
      </c>
      <c r="AU144" s="196" t="s">
        <v>85</v>
      </c>
      <c r="AY144" s="14" t="s">
        <v>126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83</v>
      </c>
      <c r="BK144" s="197">
        <f>ROUND(I144*H144,2)</f>
        <v>0</v>
      </c>
      <c r="BL144" s="14" t="s">
        <v>132</v>
      </c>
      <c r="BM144" s="196" t="s">
        <v>176</v>
      </c>
    </row>
    <row r="145" spans="1:65" s="2" customFormat="1" ht="24.2" customHeight="1">
      <c r="A145" s="31"/>
      <c r="B145" s="32"/>
      <c r="C145" s="184" t="s">
        <v>177</v>
      </c>
      <c r="D145" s="184" t="s">
        <v>128</v>
      </c>
      <c r="E145" s="185" t="s">
        <v>178</v>
      </c>
      <c r="F145" s="186" t="s">
        <v>179</v>
      </c>
      <c r="G145" s="187" t="s">
        <v>152</v>
      </c>
      <c r="H145" s="188">
        <v>101.664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40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132</v>
      </c>
      <c r="AT145" s="196" t="s">
        <v>128</v>
      </c>
      <c r="AU145" s="196" t="s">
        <v>85</v>
      </c>
      <c r="AY145" s="14" t="s">
        <v>126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0</v>
      </c>
      <c r="BL145" s="14" t="s">
        <v>132</v>
      </c>
      <c r="BM145" s="196" t="s">
        <v>180</v>
      </c>
    </row>
    <row r="146" spans="1:65" s="2" customFormat="1" ht="24.2" customHeight="1">
      <c r="A146" s="31"/>
      <c r="B146" s="32"/>
      <c r="C146" s="184" t="s">
        <v>181</v>
      </c>
      <c r="D146" s="184" t="s">
        <v>128</v>
      </c>
      <c r="E146" s="185" t="s">
        <v>182</v>
      </c>
      <c r="F146" s="186" t="s">
        <v>183</v>
      </c>
      <c r="G146" s="187" t="s">
        <v>152</v>
      </c>
      <c r="H146" s="188">
        <v>12.605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40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132</v>
      </c>
      <c r="AT146" s="196" t="s">
        <v>128</v>
      </c>
      <c r="AU146" s="196" t="s">
        <v>85</v>
      </c>
      <c r="AY146" s="14" t="s">
        <v>126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0</v>
      </c>
      <c r="BL146" s="14" t="s">
        <v>132</v>
      </c>
      <c r="BM146" s="196" t="s">
        <v>184</v>
      </c>
    </row>
    <row r="147" spans="1:65" s="12" customFormat="1" ht="22.9" customHeight="1">
      <c r="B147" s="168"/>
      <c r="C147" s="169"/>
      <c r="D147" s="170" t="s">
        <v>74</v>
      </c>
      <c r="E147" s="182" t="s">
        <v>185</v>
      </c>
      <c r="F147" s="182" t="s">
        <v>186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P148</f>
        <v>0</v>
      </c>
      <c r="Q147" s="176"/>
      <c r="R147" s="177">
        <f>R148</f>
        <v>0</v>
      </c>
      <c r="S147" s="176"/>
      <c r="T147" s="178">
        <f>T148</f>
        <v>0</v>
      </c>
      <c r="AR147" s="179" t="s">
        <v>83</v>
      </c>
      <c r="AT147" s="180" t="s">
        <v>74</v>
      </c>
      <c r="AU147" s="180" t="s">
        <v>83</v>
      </c>
      <c r="AY147" s="179" t="s">
        <v>126</v>
      </c>
      <c r="BK147" s="181">
        <f>BK148</f>
        <v>0</v>
      </c>
    </row>
    <row r="148" spans="1:65" s="2" customFormat="1" ht="14.45" customHeight="1">
      <c r="A148" s="31"/>
      <c r="B148" s="32"/>
      <c r="C148" s="184" t="s">
        <v>187</v>
      </c>
      <c r="D148" s="184" t="s">
        <v>128</v>
      </c>
      <c r="E148" s="185" t="s">
        <v>188</v>
      </c>
      <c r="F148" s="186" t="s">
        <v>189</v>
      </c>
      <c r="G148" s="187" t="s">
        <v>152</v>
      </c>
      <c r="H148" s="188">
        <v>12.605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40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132</v>
      </c>
      <c r="AT148" s="196" t="s">
        <v>128</v>
      </c>
      <c r="AU148" s="196" t="s">
        <v>85</v>
      </c>
      <c r="AY148" s="14" t="s">
        <v>126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0</v>
      </c>
      <c r="BL148" s="14" t="s">
        <v>132</v>
      </c>
      <c r="BM148" s="196" t="s">
        <v>190</v>
      </c>
    </row>
    <row r="149" spans="1:65" s="12" customFormat="1" ht="25.9" customHeight="1">
      <c r="B149" s="168"/>
      <c r="C149" s="169"/>
      <c r="D149" s="170" t="s">
        <v>74</v>
      </c>
      <c r="E149" s="171" t="s">
        <v>191</v>
      </c>
      <c r="F149" s="171" t="s">
        <v>192</v>
      </c>
      <c r="G149" s="169"/>
      <c r="H149" s="169"/>
      <c r="I149" s="172"/>
      <c r="J149" s="173">
        <f>BK149</f>
        <v>0</v>
      </c>
      <c r="K149" s="169"/>
      <c r="L149" s="174"/>
      <c r="M149" s="175"/>
      <c r="N149" s="176"/>
      <c r="O149" s="176"/>
      <c r="P149" s="177">
        <f>P150</f>
        <v>0</v>
      </c>
      <c r="Q149" s="176"/>
      <c r="R149" s="177">
        <f>R150</f>
        <v>0</v>
      </c>
      <c r="S149" s="176"/>
      <c r="T149" s="178">
        <f>T150</f>
        <v>0</v>
      </c>
      <c r="AR149" s="179" t="s">
        <v>85</v>
      </c>
      <c r="AT149" s="180" t="s">
        <v>74</v>
      </c>
      <c r="AU149" s="180" t="s">
        <v>75</v>
      </c>
      <c r="AY149" s="179" t="s">
        <v>126</v>
      </c>
      <c r="BK149" s="181">
        <f>BK150</f>
        <v>0</v>
      </c>
    </row>
    <row r="150" spans="1:65" s="12" customFormat="1" ht="22.9" customHeight="1">
      <c r="B150" s="168"/>
      <c r="C150" s="169"/>
      <c r="D150" s="170" t="s">
        <v>74</v>
      </c>
      <c r="E150" s="182" t="s">
        <v>193</v>
      </c>
      <c r="F150" s="182" t="s">
        <v>194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85</v>
      </c>
      <c r="AT150" s="180" t="s">
        <v>74</v>
      </c>
      <c r="AU150" s="180" t="s">
        <v>83</v>
      </c>
      <c r="AY150" s="179" t="s">
        <v>126</v>
      </c>
      <c r="BK150" s="181">
        <f>BK151</f>
        <v>0</v>
      </c>
    </row>
    <row r="151" spans="1:65" s="2" customFormat="1" ht="14.45" customHeight="1">
      <c r="A151" s="31"/>
      <c r="B151" s="32"/>
      <c r="C151" s="184" t="s">
        <v>195</v>
      </c>
      <c r="D151" s="184" t="s">
        <v>128</v>
      </c>
      <c r="E151" s="185" t="s">
        <v>196</v>
      </c>
      <c r="F151" s="186" t="s">
        <v>197</v>
      </c>
      <c r="G151" s="187" t="s">
        <v>198</v>
      </c>
      <c r="H151" s="188">
        <v>1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40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199</v>
      </c>
      <c r="AT151" s="196" t="s">
        <v>128</v>
      </c>
      <c r="AU151" s="196" t="s">
        <v>85</v>
      </c>
      <c r="AY151" s="14" t="s">
        <v>126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0</v>
      </c>
      <c r="BL151" s="14" t="s">
        <v>199</v>
      </c>
      <c r="BM151" s="196" t="s">
        <v>200</v>
      </c>
    </row>
    <row r="152" spans="1:65" s="12" customFormat="1" ht="25.9" customHeight="1">
      <c r="B152" s="168"/>
      <c r="C152" s="169"/>
      <c r="D152" s="170" t="s">
        <v>74</v>
      </c>
      <c r="E152" s="171" t="s">
        <v>201</v>
      </c>
      <c r="F152" s="171" t="s">
        <v>202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SUM(P153:P155)</f>
        <v>0</v>
      </c>
      <c r="Q152" s="176"/>
      <c r="R152" s="177">
        <f>SUM(R153:R155)</f>
        <v>0.2661792</v>
      </c>
      <c r="S152" s="176"/>
      <c r="T152" s="178">
        <f>SUM(T153:T155)</f>
        <v>0.11184000000000001</v>
      </c>
      <c r="AR152" s="179" t="s">
        <v>132</v>
      </c>
      <c r="AT152" s="180" t="s">
        <v>74</v>
      </c>
      <c r="AU152" s="180" t="s">
        <v>75</v>
      </c>
      <c r="AY152" s="179" t="s">
        <v>126</v>
      </c>
      <c r="BK152" s="181">
        <f>SUM(BK153:BK155)</f>
        <v>0</v>
      </c>
    </row>
    <row r="153" spans="1:65" s="2" customFormat="1" ht="14.45" customHeight="1">
      <c r="A153" s="31"/>
      <c r="B153" s="32"/>
      <c r="C153" s="198" t="s">
        <v>8</v>
      </c>
      <c r="D153" s="198" t="s">
        <v>203</v>
      </c>
      <c r="E153" s="199" t="s">
        <v>204</v>
      </c>
      <c r="F153" s="200" t="s">
        <v>205</v>
      </c>
      <c r="G153" s="201" t="s">
        <v>156</v>
      </c>
      <c r="H153" s="202">
        <v>70.831999999999994</v>
      </c>
      <c r="I153" s="203"/>
      <c r="J153" s="204">
        <f>ROUND(I153*H153,2)</f>
        <v>0</v>
      </c>
      <c r="K153" s="205"/>
      <c r="L153" s="206"/>
      <c r="M153" s="207" t="s">
        <v>1</v>
      </c>
      <c r="N153" s="208" t="s">
        <v>40</v>
      </c>
      <c r="O153" s="68"/>
      <c r="P153" s="194">
        <f>O153*H153</f>
        <v>0</v>
      </c>
      <c r="Q153" s="194">
        <v>3.5000000000000001E-3</v>
      </c>
      <c r="R153" s="194">
        <f>Q153*H153</f>
        <v>0.24791199999999999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164</v>
      </c>
      <c r="AT153" s="196" t="s">
        <v>203</v>
      </c>
      <c r="AU153" s="196" t="s">
        <v>83</v>
      </c>
      <c r="AY153" s="14" t="s">
        <v>126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0</v>
      </c>
      <c r="BL153" s="14" t="s">
        <v>132</v>
      </c>
      <c r="BM153" s="196" t="s">
        <v>206</v>
      </c>
    </row>
    <row r="154" spans="1:65" s="2" customFormat="1" ht="24.2" customHeight="1">
      <c r="A154" s="31"/>
      <c r="B154" s="32"/>
      <c r="C154" s="184" t="s">
        <v>199</v>
      </c>
      <c r="D154" s="184" t="s">
        <v>128</v>
      </c>
      <c r="E154" s="185" t="s">
        <v>207</v>
      </c>
      <c r="F154" s="186" t="s">
        <v>208</v>
      </c>
      <c r="G154" s="187" t="s">
        <v>209</v>
      </c>
      <c r="H154" s="188">
        <v>186.4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40</v>
      </c>
      <c r="O154" s="68"/>
      <c r="P154" s="194">
        <f>O154*H154</f>
        <v>0</v>
      </c>
      <c r="Q154" s="194">
        <v>8.0000000000000007E-5</v>
      </c>
      <c r="R154" s="194">
        <f>Q154*H154</f>
        <v>1.4912000000000002E-2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132</v>
      </c>
      <c r="AT154" s="196" t="s">
        <v>128</v>
      </c>
      <c r="AU154" s="196" t="s">
        <v>83</v>
      </c>
      <c r="AY154" s="14" t="s">
        <v>126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0</v>
      </c>
      <c r="BL154" s="14" t="s">
        <v>132</v>
      </c>
      <c r="BM154" s="196" t="s">
        <v>210</v>
      </c>
    </row>
    <row r="155" spans="1:65" s="2" customFormat="1" ht="24.2" customHeight="1">
      <c r="A155" s="31"/>
      <c r="B155" s="32"/>
      <c r="C155" s="184" t="s">
        <v>211</v>
      </c>
      <c r="D155" s="184" t="s">
        <v>128</v>
      </c>
      <c r="E155" s="185" t="s">
        <v>212</v>
      </c>
      <c r="F155" s="186" t="s">
        <v>213</v>
      </c>
      <c r="G155" s="187" t="s">
        <v>156</v>
      </c>
      <c r="H155" s="188">
        <v>37.28</v>
      </c>
      <c r="I155" s="189"/>
      <c r="J155" s="190">
        <f>ROUND(I155*H155,2)</f>
        <v>0</v>
      </c>
      <c r="K155" s="191"/>
      <c r="L155" s="36"/>
      <c r="M155" s="209" t="s">
        <v>1</v>
      </c>
      <c r="N155" s="210" t="s">
        <v>40</v>
      </c>
      <c r="O155" s="211"/>
      <c r="P155" s="212">
        <f>O155*H155</f>
        <v>0</v>
      </c>
      <c r="Q155" s="212">
        <v>9.0000000000000006E-5</v>
      </c>
      <c r="R155" s="212">
        <f>Q155*H155</f>
        <v>3.3552000000000005E-3</v>
      </c>
      <c r="S155" s="212">
        <v>3.0000000000000001E-3</v>
      </c>
      <c r="T155" s="213">
        <f>S155*H155</f>
        <v>0.11184000000000001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132</v>
      </c>
      <c r="AT155" s="196" t="s">
        <v>128</v>
      </c>
      <c r="AU155" s="196" t="s">
        <v>83</v>
      </c>
      <c r="AY155" s="14" t="s">
        <v>126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83</v>
      </c>
      <c r="BK155" s="197">
        <f>ROUND(I155*H155,2)</f>
        <v>0</v>
      </c>
      <c r="BL155" s="14" t="s">
        <v>132</v>
      </c>
      <c r="BM155" s="196" t="s">
        <v>214</v>
      </c>
    </row>
    <row r="156" spans="1:65" s="2" customFormat="1" ht="6.95" customHeight="1">
      <c r="A156" s="31"/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36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sheetProtection algorithmName="SHA-512" hashValue="hZbYwqcuVHjSI5IuLaMD776TZKYc1ctGIRGVku0BMZ3wy6jKIp0dS61UUdU/jUUxp4PcA1dG8fx9fcRb31o+5w==" saltValue="sU9OOY8npUK5063gVQoeoeqJu0z1rQ4CvUjJcm5LTBOQWFQ6Chef3hwwQuhk1g/TE16Z+cr0vRIt/LGzo1sjIg==" spinCount="100000" sheet="1" objects="1" scenarios="1" formatColumns="0" formatRows="0" autoFilter="0"/>
  <autoFilter ref="C126:K15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88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85</v>
      </c>
    </row>
    <row r="4" spans="1:46" s="1" customFormat="1" ht="24.95" hidden="1" customHeight="1">
      <c r="B4" s="17"/>
      <c r="D4" s="107" t="s">
        <v>92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5" t="str">
        <f>'Rekapitulace stavby'!K6</f>
        <v>Oprava podlah kolejí - tramvaje Moravská Ostrava II</v>
      </c>
      <c r="F7" s="256"/>
      <c r="G7" s="256"/>
      <c r="H7" s="256"/>
      <c r="L7" s="17"/>
    </row>
    <row r="8" spans="1:46" s="2" customFormat="1" ht="12" hidden="1" customHeight="1">
      <c r="A8" s="31"/>
      <c r="B8" s="36"/>
      <c r="C8" s="31"/>
      <c r="D8" s="109" t="s">
        <v>93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7" t="s">
        <v>215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8. 1. 2020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>DOPRAVNÍ PODNIK OSTRAVA a.s., Poděbradova 494/2, M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ROUND((SUM(BE127:BE155)),  2)</f>
        <v>0</v>
      </c>
      <c r="G33" s="31"/>
      <c r="H33" s="31"/>
      <c r="I33" s="121">
        <v>0.21</v>
      </c>
      <c r="J33" s="120">
        <f>ROUND(((SUM(BE127:BE155))*I33),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ROUND((SUM(BF127:BF155)),  2)</f>
        <v>0</v>
      </c>
      <c r="G34" s="31"/>
      <c r="H34" s="31"/>
      <c r="I34" s="121">
        <v>0.15</v>
      </c>
      <c r="J34" s="120">
        <f>ROUND(((SUM(BF127:BF155))*I34),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ROUND((SUM(BG127:BG155)),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ROUND((SUM(BH127:BH155)),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ROUND((SUM(BI127:BI155)),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2" t="str">
        <f>E7</f>
        <v>Oprava podlah kolejí - tramvaje Moravská Ostrava II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3" t="str">
        <f>E9</f>
        <v>2_1_2020 DD - Kolej 9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8. 1. 2020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DOPRAVNÍ PODNIK OSTRAVA a.s., Poděbradova 494/2, M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96</v>
      </c>
      <c r="D94" s="141"/>
      <c r="E94" s="141"/>
      <c r="F94" s="141"/>
      <c r="G94" s="141"/>
      <c r="H94" s="141"/>
      <c r="I94" s="141"/>
      <c r="J94" s="142" t="s">
        <v>97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98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99</v>
      </c>
    </row>
    <row r="97" spans="1:31" s="9" customFormat="1" ht="24.95" hidden="1" customHeight="1">
      <c r="B97" s="144"/>
      <c r="C97" s="145"/>
      <c r="D97" s="146" t="s">
        <v>100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101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102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103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104</v>
      </c>
      <c r="E101" s="153"/>
      <c r="F101" s="153"/>
      <c r="G101" s="153"/>
      <c r="H101" s="153"/>
      <c r="I101" s="153"/>
      <c r="J101" s="154">
        <f>J136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105</v>
      </c>
      <c r="E102" s="153"/>
      <c r="F102" s="153"/>
      <c r="G102" s="153"/>
      <c r="H102" s="153"/>
      <c r="I102" s="153"/>
      <c r="J102" s="154">
        <f>J139</f>
        <v>0</v>
      </c>
      <c r="K102" s="151"/>
      <c r="L102" s="155"/>
    </row>
    <row r="103" spans="1:31" s="10" customFormat="1" ht="19.899999999999999" hidden="1" customHeight="1">
      <c r="B103" s="150"/>
      <c r="C103" s="151"/>
      <c r="D103" s="152" t="s">
        <v>106</v>
      </c>
      <c r="E103" s="153"/>
      <c r="F103" s="153"/>
      <c r="G103" s="153"/>
      <c r="H103" s="153"/>
      <c r="I103" s="153"/>
      <c r="J103" s="154">
        <f>J142</f>
        <v>0</v>
      </c>
      <c r="K103" s="151"/>
      <c r="L103" s="155"/>
    </row>
    <row r="104" spans="1:31" s="10" customFormat="1" ht="19.899999999999999" hidden="1" customHeight="1">
      <c r="B104" s="150"/>
      <c r="C104" s="151"/>
      <c r="D104" s="152" t="s">
        <v>107</v>
      </c>
      <c r="E104" s="153"/>
      <c r="F104" s="153"/>
      <c r="G104" s="153"/>
      <c r="H104" s="153"/>
      <c r="I104" s="153"/>
      <c r="J104" s="154">
        <f>J147</f>
        <v>0</v>
      </c>
      <c r="K104" s="151"/>
      <c r="L104" s="155"/>
    </row>
    <row r="105" spans="1:31" s="9" customFormat="1" ht="24.95" hidden="1" customHeight="1">
      <c r="B105" s="144"/>
      <c r="C105" s="145"/>
      <c r="D105" s="146" t="s">
        <v>108</v>
      </c>
      <c r="E105" s="147"/>
      <c r="F105" s="147"/>
      <c r="G105" s="147"/>
      <c r="H105" s="147"/>
      <c r="I105" s="147"/>
      <c r="J105" s="148">
        <f>J149</f>
        <v>0</v>
      </c>
      <c r="K105" s="145"/>
      <c r="L105" s="149"/>
    </row>
    <row r="106" spans="1:31" s="10" customFormat="1" ht="19.899999999999999" hidden="1" customHeight="1">
      <c r="B106" s="150"/>
      <c r="C106" s="151"/>
      <c r="D106" s="152" t="s">
        <v>109</v>
      </c>
      <c r="E106" s="153"/>
      <c r="F106" s="153"/>
      <c r="G106" s="153"/>
      <c r="H106" s="153"/>
      <c r="I106" s="153"/>
      <c r="J106" s="154">
        <f>J150</f>
        <v>0</v>
      </c>
      <c r="K106" s="151"/>
      <c r="L106" s="155"/>
    </row>
    <row r="107" spans="1:31" s="9" customFormat="1" ht="24.95" hidden="1" customHeight="1">
      <c r="B107" s="144"/>
      <c r="C107" s="145"/>
      <c r="D107" s="146" t="s">
        <v>110</v>
      </c>
      <c r="E107" s="147"/>
      <c r="F107" s="147"/>
      <c r="G107" s="147"/>
      <c r="H107" s="147"/>
      <c r="I107" s="147"/>
      <c r="J107" s="148">
        <f>J152</f>
        <v>0</v>
      </c>
      <c r="K107" s="145"/>
      <c r="L107" s="149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111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62" t="str">
        <f>E7</f>
        <v>Oprava podlah kolejí - tramvaje Moravská Ostrava II</v>
      </c>
      <c r="F117" s="263"/>
      <c r="G117" s="263"/>
      <c r="H117" s="26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93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3" t="str">
        <f>E9</f>
        <v>2_1_2020 DD - Kolej 9</v>
      </c>
      <c r="F119" s="264"/>
      <c r="G119" s="264"/>
      <c r="H119" s="26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3" t="str">
        <f>IF(J12="","",J12)</f>
        <v>8. 1. 2020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3"/>
      <c r="E123" s="33"/>
      <c r="F123" s="24" t="str">
        <f>E15</f>
        <v>DOPRAVNÍ PODNIK OSTRAVA a.s., Poděbradova 494/2, M</v>
      </c>
      <c r="G123" s="33"/>
      <c r="H123" s="33"/>
      <c r="I123" s="26" t="s">
        <v>30</v>
      </c>
      <c r="J123" s="29" t="str">
        <f>E21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3"/>
      <c r="E124" s="33"/>
      <c r="F124" s="24" t="str">
        <f>IF(E18="","",E18)</f>
        <v>Vyplň údaj</v>
      </c>
      <c r="G124" s="33"/>
      <c r="H124" s="33"/>
      <c r="I124" s="26" t="s">
        <v>32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112</v>
      </c>
      <c r="D126" s="159" t="s">
        <v>60</v>
      </c>
      <c r="E126" s="159" t="s">
        <v>56</v>
      </c>
      <c r="F126" s="159" t="s">
        <v>57</v>
      </c>
      <c r="G126" s="159" t="s">
        <v>113</v>
      </c>
      <c r="H126" s="159" t="s">
        <v>114</v>
      </c>
      <c r="I126" s="159" t="s">
        <v>115</v>
      </c>
      <c r="J126" s="160" t="s">
        <v>97</v>
      </c>
      <c r="K126" s="161" t="s">
        <v>116</v>
      </c>
      <c r="L126" s="162"/>
      <c r="M126" s="72" t="s">
        <v>1</v>
      </c>
      <c r="N126" s="73" t="s">
        <v>39</v>
      </c>
      <c r="O126" s="73" t="s">
        <v>117</v>
      </c>
      <c r="P126" s="73" t="s">
        <v>118</v>
      </c>
      <c r="Q126" s="73" t="s">
        <v>119</v>
      </c>
      <c r="R126" s="73" t="s">
        <v>120</v>
      </c>
      <c r="S126" s="73" t="s">
        <v>121</v>
      </c>
      <c r="T126" s="74" t="s">
        <v>122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123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P128+P149+P152</f>
        <v>0</v>
      </c>
      <c r="Q127" s="76"/>
      <c r="R127" s="165">
        <f>R128+R149+R152</f>
        <v>12.597840021333401</v>
      </c>
      <c r="S127" s="76"/>
      <c r="T127" s="166">
        <f>T128+T149+T152</f>
        <v>11.2896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74</v>
      </c>
      <c r="AU127" s="14" t="s">
        <v>99</v>
      </c>
      <c r="BK127" s="167">
        <f>BK128+BK149+BK152</f>
        <v>0</v>
      </c>
    </row>
    <row r="128" spans="1:63" s="12" customFormat="1" ht="25.9" customHeight="1">
      <c r="B128" s="168"/>
      <c r="C128" s="169"/>
      <c r="D128" s="170" t="s">
        <v>74</v>
      </c>
      <c r="E128" s="171" t="s">
        <v>124</v>
      </c>
      <c r="F128" s="171" t="s">
        <v>125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P129+P131+P133+P136+P139+P142+P147</f>
        <v>0</v>
      </c>
      <c r="Q128" s="176"/>
      <c r="R128" s="177">
        <f>R129+R131+R133+R136+R139+R142+R147</f>
        <v>12.3465120213334</v>
      </c>
      <c r="S128" s="176"/>
      <c r="T128" s="178">
        <f>T129+T131+T133+T136+T139+T142+T147</f>
        <v>11.183999999999999</v>
      </c>
      <c r="AR128" s="179" t="s">
        <v>83</v>
      </c>
      <c r="AT128" s="180" t="s">
        <v>74</v>
      </c>
      <c r="AU128" s="180" t="s">
        <v>75</v>
      </c>
      <c r="AY128" s="179" t="s">
        <v>126</v>
      </c>
      <c r="BK128" s="181">
        <f>BK129+BK131+BK133+BK136+BK139+BK142+BK147</f>
        <v>0</v>
      </c>
    </row>
    <row r="129" spans="1:65" s="12" customFormat="1" ht="22.9" customHeight="1">
      <c r="B129" s="168"/>
      <c r="C129" s="169"/>
      <c r="D129" s="170" t="s">
        <v>74</v>
      </c>
      <c r="E129" s="182" t="s">
        <v>85</v>
      </c>
      <c r="F129" s="182" t="s">
        <v>127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P130</f>
        <v>0</v>
      </c>
      <c r="Q129" s="176"/>
      <c r="R129" s="177">
        <f>R130</f>
        <v>12.003947969999999</v>
      </c>
      <c r="S129" s="176"/>
      <c r="T129" s="178">
        <f>T130</f>
        <v>0</v>
      </c>
      <c r="AR129" s="179" t="s">
        <v>83</v>
      </c>
      <c r="AT129" s="180" t="s">
        <v>74</v>
      </c>
      <c r="AU129" s="180" t="s">
        <v>83</v>
      </c>
      <c r="AY129" s="179" t="s">
        <v>126</v>
      </c>
      <c r="BK129" s="181">
        <f>BK130</f>
        <v>0</v>
      </c>
    </row>
    <row r="130" spans="1:65" s="2" customFormat="1" ht="24.2" customHeight="1">
      <c r="A130" s="31"/>
      <c r="B130" s="32"/>
      <c r="C130" s="184" t="s">
        <v>83</v>
      </c>
      <c r="D130" s="184" t="s">
        <v>128</v>
      </c>
      <c r="E130" s="185" t="s">
        <v>129</v>
      </c>
      <c r="F130" s="186" t="s">
        <v>130</v>
      </c>
      <c r="G130" s="187" t="s">
        <v>131</v>
      </c>
      <c r="H130" s="188">
        <v>4.8929999999999998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40</v>
      </c>
      <c r="O130" s="68"/>
      <c r="P130" s="194">
        <f>O130*H130</f>
        <v>0</v>
      </c>
      <c r="Q130" s="194">
        <v>2.45329</v>
      </c>
      <c r="R130" s="194">
        <f>Q130*H130</f>
        <v>12.003947969999999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132</v>
      </c>
      <c r="AT130" s="196" t="s">
        <v>128</v>
      </c>
      <c r="AU130" s="196" t="s">
        <v>85</v>
      </c>
      <c r="AY130" s="14" t="s">
        <v>126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0</v>
      </c>
      <c r="BL130" s="14" t="s">
        <v>132</v>
      </c>
      <c r="BM130" s="196" t="s">
        <v>216</v>
      </c>
    </row>
    <row r="131" spans="1:65" s="12" customFormat="1" ht="22.9" customHeight="1">
      <c r="B131" s="168"/>
      <c r="C131" s="169"/>
      <c r="D131" s="170" t="s">
        <v>74</v>
      </c>
      <c r="E131" s="182" t="s">
        <v>134</v>
      </c>
      <c r="F131" s="182" t="s">
        <v>135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6.0313972E-2</v>
      </c>
      <c r="S131" s="176"/>
      <c r="T131" s="178">
        <f>T132</f>
        <v>0</v>
      </c>
      <c r="AR131" s="179" t="s">
        <v>83</v>
      </c>
      <c r="AT131" s="180" t="s">
        <v>74</v>
      </c>
      <c r="AU131" s="180" t="s">
        <v>83</v>
      </c>
      <c r="AY131" s="179" t="s">
        <v>126</v>
      </c>
      <c r="BK131" s="181">
        <f>BK132</f>
        <v>0</v>
      </c>
    </row>
    <row r="132" spans="1:65" s="2" customFormat="1" ht="14.45" customHeight="1">
      <c r="A132" s="31"/>
      <c r="B132" s="32"/>
      <c r="C132" s="184" t="s">
        <v>85</v>
      </c>
      <c r="D132" s="184" t="s">
        <v>128</v>
      </c>
      <c r="E132" s="185" t="s">
        <v>136</v>
      </c>
      <c r="F132" s="186" t="s">
        <v>137</v>
      </c>
      <c r="G132" s="187" t="s">
        <v>138</v>
      </c>
      <c r="H132" s="188">
        <v>31.6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40</v>
      </c>
      <c r="O132" s="68"/>
      <c r="P132" s="194">
        <f>O132*H132</f>
        <v>0</v>
      </c>
      <c r="Q132" s="194">
        <v>1.9086699999999999E-3</v>
      </c>
      <c r="R132" s="194">
        <f>Q132*H132</f>
        <v>6.0313972E-2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132</v>
      </c>
      <c r="AT132" s="196" t="s">
        <v>128</v>
      </c>
      <c r="AU132" s="196" t="s">
        <v>85</v>
      </c>
      <c r="AY132" s="14" t="s">
        <v>126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0</v>
      </c>
      <c r="BL132" s="14" t="s">
        <v>132</v>
      </c>
      <c r="BM132" s="196" t="s">
        <v>217</v>
      </c>
    </row>
    <row r="133" spans="1:65" s="12" customFormat="1" ht="22.9" customHeight="1">
      <c r="B133" s="168"/>
      <c r="C133" s="169"/>
      <c r="D133" s="170" t="s">
        <v>74</v>
      </c>
      <c r="E133" s="182" t="s">
        <v>132</v>
      </c>
      <c r="F133" s="182" t="s">
        <v>140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SUM(P134:P135)</f>
        <v>0</v>
      </c>
      <c r="Q133" s="176"/>
      <c r="R133" s="177">
        <f>SUM(R134:R135)</f>
        <v>3.8911770239999997E-2</v>
      </c>
      <c r="S133" s="176"/>
      <c r="T133" s="178">
        <f>SUM(T134:T135)</f>
        <v>0</v>
      </c>
      <c r="AR133" s="179" t="s">
        <v>83</v>
      </c>
      <c r="AT133" s="180" t="s">
        <v>74</v>
      </c>
      <c r="AU133" s="180" t="s">
        <v>83</v>
      </c>
      <c r="AY133" s="179" t="s">
        <v>126</v>
      </c>
      <c r="BK133" s="181">
        <f>SUM(BK134:BK135)</f>
        <v>0</v>
      </c>
    </row>
    <row r="134" spans="1:65" s="2" customFormat="1" ht="24.2" customHeight="1">
      <c r="A134" s="31"/>
      <c r="B134" s="32"/>
      <c r="C134" s="184" t="s">
        <v>134</v>
      </c>
      <c r="D134" s="184" t="s">
        <v>128</v>
      </c>
      <c r="E134" s="185" t="s">
        <v>141</v>
      </c>
      <c r="F134" s="186" t="s">
        <v>142</v>
      </c>
      <c r="G134" s="187" t="s">
        <v>138</v>
      </c>
      <c r="H134" s="188">
        <v>24.152000000000001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40</v>
      </c>
      <c r="O134" s="68"/>
      <c r="P134" s="194">
        <f>O134*H134</f>
        <v>0</v>
      </c>
      <c r="Q134" s="194">
        <v>1.61112E-3</v>
      </c>
      <c r="R134" s="194">
        <f>Q134*H134</f>
        <v>3.8911770239999997E-2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132</v>
      </c>
      <c r="AT134" s="196" t="s">
        <v>128</v>
      </c>
      <c r="AU134" s="196" t="s">
        <v>85</v>
      </c>
      <c r="AY134" s="14" t="s">
        <v>126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0</v>
      </c>
      <c r="BL134" s="14" t="s">
        <v>132</v>
      </c>
      <c r="BM134" s="196" t="s">
        <v>218</v>
      </c>
    </row>
    <row r="135" spans="1:65" s="2" customFormat="1" ht="24.2" customHeight="1">
      <c r="A135" s="31"/>
      <c r="B135" s="32"/>
      <c r="C135" s="184" t="s">
        <v>132</v>
      </c>
      <c r="D135" s="184" t="s">
        <v>128</v>
      </c>
      <c r="E135" s="185" t="s">
        <v>144</v>
      </c>
      <c r="F135" s="186" t="s">
        <v>145</v>
      </c>
      <c r="G135" s="187" t="s">
        <v>138</v>
      </c>
      <c r="H135" s="188">
        <v>24.152000000000001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40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132</v>
      </c>
      <c r="AT135" s="196" t="s">
        <v>128</v>
      </c>
      <c r="AU135" s="196" t="s">
        <v>85</v>
      </c>
      <c r="AY135" s="14" t="s">
        <v>126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0</v>
      </c>
      <c r="BL135" s="14" t="s">
        <v>132</v>
      </c>
      <c r="BM135" s="196" t="s">
        <v>219</v>
      </c>
    </row>
    <row r="136" spans="1:65" s="12" customFormat="1" ht="22.9" customHeight="1">
      <c r="B136" s="168"/>
      <c r="C136" s="169"/>
      <c r="D136" s="170" t="s">
        <v>74</v>
      </c>
      <c r="E136" s="182" t="s">
        <v>147</v>
      </c>
      <c r="F136" s="182" t="s">
        <v>148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SUM(P137:P138)</f>
        <v>0</v>
      </c>
      <c r="Q136" s="176"/>
      <c r="R136" s="177">
        <f>SUM(R137:R138)</f>
        <v>0.2359355570934</v>
      </c>
      <c r="S136" s="176"/>
      <c r="T136" s="178">
        <f>SUM(T137:T138)</f>
        <v>0</v>
      </c>
      <c r="AR136" s="179" t="s">
        <v>83</v>
      </c>
      <c r="AT136" s="180" t="s">
        <v>74</v>
      </c>
      <c r="AU136" s="180" t="s">
        <v>83</v>
      </c>
      <c r="AY136" s="179" t="s">
        <v>126</v>
      </c>
      <c r="BK136" s="181">
        <f>SUM(BK137:BK138)</f>
        <v>0</v>
      </c>
    </row>
    <row r="137" spans="1:65" s="2" customFormat="1" ht="14.45" customHeight="1">
      <c r="A137" s="31"/>
      <c r="B137" s="32"/>
      <c r="C137" s="184" t="s">
        <v>149</v>
      </c>
      <c r="D137" s="184" t="s">
        <v>128</v>
      </c>
      <c r="E137" s="185" t="s">
        <v>150</v>
      </c>
      <c r="F137" s="186" t="s">
        <v>151</v>
      </c>
      <c r="G137" s="187" t="s">
        <v>152</v>
      </c>
      <c r="H137" s="188">
        <v>0.222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40</v>
      </c>
      <c r="O137" s="68"/>
      <c r="P137" s="194">
        <f>O137*H137</f>
        <v>0</v>
      </c>
      <c r="Q137" s="194">
        <v>1.0627727796999999</v>
      </c>
      <c r="R137" s="194">
        <f>Q137*H137</f>
        <v>0.2359355570934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85</v>
      </c>
      <c r="AY137" s="14" t="s">
        <v>126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0</v>
      </c>
      <c r="BL137" s="14" t="s">
        <v>132</v>
      </c>
      <c r="BM137" s="196" t="s">
        <v>220</v>
      </c>
    </row>
    <row r="138" spans="1:65" s="2" customFormat="1" ht="14.45" customHeight="1">
      <c r="A138" s="31"/>
      <c r="B138" s="32"/>
      <c r="C138" s="184" t="s">
        <v>147</v>
      </c>
      <c r="D138" s="184" t="s">
        <v>128</v>
      </c>
      <c r="E138" s="185" t="s">
        <v>154</v>
      </c>
      <c r="F138" s="186" t="s">
        <v>155</v>
      </c>
      <c r="G138" s="187" t="s">
        <v>156</v>
      </c>
      <c r="H138" s="188">
        <v>89.2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40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132</v>
      </c>
      <c r="AT138" s="196" t="s">
        <v>128</v>
      </c>
      <c r="AU138" s="196" t="s">
        <v>85</v>
      </c>
      <c r="AY138" s="14" t="s">
        <v>126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0</v>
      </c>
      <c r="BL138" s="14" t="s">
        <v>132</v>
      </c>
      <c r="BM138" s="196" t="s">
        <v>221</v>
      </c>
    </row>
    <row r="139" spans="1:65" s="12" customFormat="1" ht="22.9" customHeight="1">
      <c r="B139" s="168"/>
      <c r="C139" s="169"/>
      <c r="D139" s="170" t="s">
        <v>74</v>
      </c>
      <c r="E139" s="182" t="s">
        <v>158</v>
      </c>
      <c r="F139" s="182" t="s">
        <v>159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SUM(P140:P141)</f>
        <v>0</v>
      </c>
      <c r="Q139" s="176"/>
      <c r="R139" s="177">
        <f>SUM(R140:R141)</f>
        <v>7.4027520000000003E-3</v>
      </c>
      <c r="S139" s="176"/>
      <c r="T139" s="178">
        <f>SUM(T140:T141)</f>
        <v>11.183999999999999</v>
      </c>
      <c r="AR139" s="179" t="s">
        <v>83</v>
      </c>
      <c r="AT139" s="180" t="s">
        <v>74</v>
      </c>
      <c r="AU139" s="180" t="s">
        <v>83</v>
      </c>
      <c r="AY139" s="179" t="s">
        <v>126</v>
      </c>
      <c r="BK139" s="181">
        <f>SUM(BK140:BK141)</f>
        <v>0</v>
      </c>
    </row>
    <row r="140" spans="1:65" s="2" customFormat="1" ht="14.45" customHeight="1">
      <c r="A140" s="31"/>
      <c r="B140" s="32"/>
      <c r="C140" s="184" t="s">
        <v>160</v>
      </c>
      <c r="D140" s="184" t="s">
        <v>128</v>
      </c>
      <c r="E140" s="185" t="s">
        <v>161</v>
      </c>
      <c r="F140" s="186" t="s">
        <v>162</v>
      </c>
      <c r="G140" s="187" t="s">
        <v>156</v>
      </c>
      <c r="H140" s="188">
        <v>95.2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40</v>
      </c>
      <c r="O140" s="68"/>
      <c r="P140" s="194">
        <f>O140*H140</f>
        <v>0</v>
      </c>
      <c r="Q140" s="194">
        <v>7.7760000000000001E-5</v>
      </c>
      <c r="R140" s="194">
        <f>Q140*H140</f>
        <v>7.4027520000000003E-3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132</v>
      </c>
      <c r="AT140" s="196" t="s">
        <v>128</v>
      </c>
      <c r="AU140" s="196" t="s">
        <v>85</v>
      </c>
      <c r="AY140" s="14" t="s">
        <v>126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0</v>
      </c>
      <c r="BL140" s="14" t="s">
        <v>132</v>
      </c>
      <c r="BM140" s="196" t="s">
        <v>222</v>
      </c>
    </row>
    <row r="141" spans="1:65" s="2" customFormat="1" ht="14.45" customHeight="1">
      <c r="A141" s="31"/>
      <c r="B141" s="32"/>
      <c r="C141" s="184" t="s">
        <v>164</v>
      </c>
      <c r="D141" s="184" t="s">
        <v>128</v>
      </c>
      <c r="E141" s="185" t="s">
        <v>165</v>
      </c>
      <c r="F141" s="186" t="s">
        <v>166</v>
      </c>
      <c r="G141" s="187" t="s">
        <v>131</v>
      </c>
      <c r="H141" s="188">
        <v>5.5919999999999996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40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2</v>
      </c>
      <c r="T141" s="195">
        <f>S141*H141</f>
        <v>11.183999999999999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132</v>
      </c>
      <c r="AT141" s="196" t="s">
        <v>128</v>
      </c>
      <c r="AU141" s="196" t="s">
        <v>85</v>
      </c>
      <c r="AY141" s="14" t="s">
        <v>126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0</v>
      </c>
      <c r="BL141" s="14" t="s">
        <v>132</v>
      </c>
      <c r="BM141" s="196" t="s">
        <v>223</v>
      </c>
    </row>
    <row r="142" spans="1:65" s="12" customFormat="1" ht="22.9" customHeight="1">
      <c r="B142" s="168"/>
      <c r="C142" s="169"/>
      <c r="D142" s="170" t="s">
        <v>74</v>
      </c>
      <c r="E142" s="182" t="s">
        <v>168</v>
      </c>
      <c r="F142" s="182" t="s">
        <v>169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SUM(P143:P146)</f>
        <v>0</v>
      </c>
      <c r="Q142" s="176"/>
      <c r="R142" s="177">
        <f>SUM(R143:R146)</f>
        <v>0</v>
      </c>
      <c r="S142" s="176"/>
      <c r="T142" s="178">
        <f>SUM(T143:T146)</f>
        <v>0</v>
      </c>
      <c r="AR142" s="179" t="s">
        <v>83</v>
      </c>
      <c r="AT142" s="180" t="s">
        <v>74</v>
      </c>
      <c r="AU142" s="180" t="s">
        <v>83</v>
      </c>
      <c r="AY142" s="179" t="s">
        <v>126</v>
      </c>
      <c r="BK142" s="181">
        <f>SUM(BK143:BK146)</f>
        <v>0</v>
      </c>
    </row>
    <row r="143" spans="1:65" s="2" customFormat="1" ht="24.2" customHeight="1">
      <c r="A143" s="31"/>
      <c r="B143" s="32"/>
      <c r="C143" s="184" t="s">
        <v>158</v>
      </c>
      <c r="D143" s="184" t="s">
        <v>128</v>
      </c>
      <c r="E143" s="185" t="s">
        <v>170</v>
      </c>
      <c r="F143" s="186" t="s">
        <v>171</v>
      </c>
      <c r="G143" s="187" t="s">
        <v>152</v>
      </c>
      <c r="H143" s="188">
        <v>11.29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40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132</v>
      </c>
      <c r="AT143" s="196" t="s">
        <v>128</v>
      </c>
      <c r="AU143" s="196" t="s">
        <v>85</v>
      </c>
      <c r="AY143" s="14" t="s">
        <v>126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0</v>
      </c>
      <c r="BL143" s="14" t="s">
        <v>132</v>
      </c>
      <c r="BM143" s="196" t="s">
        <v>224</v>
      </c>
    </row>
    <row r="144" spans="1:65" s="2" customFormat="1" ht="24.2" customHeight="1">
      <c r="A144" s="31"/>
      <c r="B144" s="32"/>
      <c r="C144" s="184" t="s">
        <v>173</v>
      </c>
      <c r="D144" s="184" t="s">
        <v>128</v>
      </c>
      <c r="E144" s="185" t="s">
        <v>174</v>
      </c>
      <c r="F144" s="186" t="s">
        <v>175</v>
      </c>
      <c r="G144" s="187" t="s">
        <v>152</v>
      </c>
      <c r="H144" s="188">
        <v>11.29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40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132</v>
      </c>
      <c r="AT144" s="196" t="s">
        <v>128</v>
      </c>
      <c r="AU144" s="196" t="s">
        <v>85</v>
      </c>
      <c r="AY144" s="14" t="s">
        <v>126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83</v>
      </c>
      <c r="BK144" s="197">
        <f>ROUND(I144*H144,2)</f>
        <v>0</v>
      </c>
      <c r="BL144" s="14" t="s">
        <v>132</v>
      </c>
      <c r="BM144" s="196" t="s">
        <v>225</v>
      </c>
    </row>
    <row r="145" spans="1:65" s="2" customFormat="1" ht="24.2" customHeight="1">
      <c r="A145" s="31"/>
      <c r="B145" s="32"/>
      <c r="C145" s="184" t="s">
        <v>177</v>
      </c>
      <c r="D145" s="184" t="s">
        <v>128</v>
      </c>
      <c r="E145" s="185" t="s">
        <v>178</v>
      </c>
      <c r="F145" s="186" t="s">
        <v>179</v>
      </c>
      <c r="G145" s="187" t="s">
        <v>152</v>
      </c>
      <c r="H145" s="188">
        <v>101.61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40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132</v>
      </c>
      <c r="AT145" s="196" t="s">
        <v>128</v>
      </c>
      <c r="AU145" s="196" t="s">
        <v>85</v>
      </c>
      <c r="AY145" s="14" t="s">
        <v>126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0</v>
      </c>
      <c r="BL145" s="14" t="s">
        <v>132</v>
      </c>
      <c r="BM145" s="196" t="s">
        <v>226</v>
      </c>
    </row>
    <row r="146" spans="1:65" s="2" customFormat="1" ht="24.2" customHeight="1">
      <c r="A146" s="31"/>
      <c r="B146" s="32"/>
      <c r="C146" s="184" t="s">
        <v>181</v>
      </c>
      <c r="D146" s="184" t="s">
        <v>128</v>
      </c>
      <c r="E146" s="185" t="s">
        <v>182</v>
      </c>
      <c r="F146" s="186" t="s">
        <v>183</v>
      </c>
      <c r="G146" s="187" t="s">
        <v>152</v>
      </c>
      <c r="H146" s="188">
        <v>12.598000000000001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40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132</v>
      </c>
      <c r="AT146" s="196" t="s">
        <v>128</v>
      </c>
      <c r="AU146" s="196" t="s">
        <v>85</v>
      </c>
      <c r="AY146" s="14" t="s">
        <v>126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0</v>
      </c>
      <c r="BL146" s="14" t="s">
        <v>132</v>
      </c>
      <c r="BM146" s="196" t="s">
        <v>227</v>
      </c>
    </row>
    <row r="147" spans="1:65" s="12" customFormat="1" ht="22.9" customHeight="1">
      <c r="B147" s="168"/>
      <c r="C147" s="169"/>
      <c r="D147" s="170" t="s">
        <v>74</v>
      </c>
      <c r="E147" s="182" t="s">
        <v>185</v>
      </c>
      <c r="F147" s="182" t="s">
        <v>186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P148</f>
        <v>0</v>
      </c>
      <c r="Q147" s="176"/>
      <c r="R147" s="177">
        <f>R148</f>
        <v>0</v>
      </c>
      <c r="S147" s="176"/>
      <c r="T147" s="178">
        <f>T148</f>
        <v>0</v>
      </c>
      <c r="AR147" s="179" t="s">
        <v>83</v>
      </c>
      <c r="AT147" s="180" t="s">
        <v>74</v>
      </c>
      <c r="AU147" s="180" t="s">
        <v>83</v>
      </c>
      <c r="AY147" s="179" t="s">
        <v>126</v>
      </c>
      <c r="BK147" s="181">
        <f>BK148</f>
        <v>0</v>
      </c>
    </row>
    <row r="148" spans="1:65" s="2" customFormat="1" ht="14.45" customHeight="1">
      <c r="A148" s="31"/>
      <c r="B148" s="32"/>
      <c r="C148" s="184" t="s">
        <v>187</v>
      </c>
      <c r="D148" s="184" t="s">
        <v>128</v>
      </c>
      <c r="E148" s="185" t="s">
        <v>188</v>
      </c>
      <c r="F148" s="186" t="s">
        <v>189</v>
      </c>
      <c r="G148" s="187" t="s">
        <v>152</v>
      </c>
      <c r="H148" s="188">
        <v>12.598000000000001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40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132</v>
      </c>
      <c r="AT148" s="196" t="s">
        <v>128</v>
      </c>
      <c r="AU148" s="196" t="s">
        <v>85</v>
      </c>
      <c r="AY148" s="14" t="s">
        <v>126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0</v>
      </c>
      <c r="BL148" s="14" t="s">
        <v>132</v>
      </c>
      <c r="BM148" s="196" t="s">
        <v>228</v>
      </c>
    </row>
    <row r="149" spans="1:65" s="12" customFormat="1" ht="25.9" customHeight="1">
      <c r="B149" s="168"/>
      <c r="C149" s="169"/>
      <c r="D149" s="170" t="s">
        <v>74</v>
      </c>
      <c r="E149" s="171" t="s">
        <v>191</v>
      </c>
      <c r="F149" s="171" t="s">
        <v>192</v>
      </c>
      <c r="G149" s="169"/>
      <c r="H149" s="169"/>
      <c r="I149" s="172"/>
      <c r="J149" s="173">
        <f>BK149</f>
        <v>0</v>
      </c>
      <c r="K149" s="169"/>
      <c r="L149" s="174"/>
      <c r="M149" s="175"/>
      <c r="N149" s="176"/>
      <c r="O149" s="176"/>
      <c r="P149" s="177">
        <f>P150</f>
        <v>0</v>
      </c>
      <c r="Q149" s="176"/>
      <c r="R149" s="177">
        <f>R150</f>
        <v>0</v>
      </c>
      <c r="S149" s="176"/>
      <c r="T149" s="178">
        <f>T150</f>
        <v>0</v>
      </c>
      <c r="AR149" s="179" t="s">
        <v>85</v>
      </c>
      <c r="AT149" s="180" t="s">
        <v>74</v>
      </c>
      <c r="AU149" s="180" t="s">
        <v>75</v>
      </c>
      <c r="AY149" s="179" t="s">
        <v>126</v>
      </c>
      <c r="BK149" s="181">
        <f>BK150</f>
        <v>0</v>
      </c>
    </row>
    <row r="150" spans="1:65" s="12" customFormat="1" ht="22.9" customHeight="1">
      <c r="B150" s="168"/>
      <c r="C150" s="169"/>
      <c r="D150" s="170" t="s">
        <v>74</v>
      </c>
      <c r="E150" s="182" t="s">
        <v>193</v>
      </c>
      <c r="F150" s="182" t="s">
        <v>194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85</v>
      </c>
      <c r="AT150" s="180" t="s">
        <v>74</v>
      </c>
      <c r="AU150" s="180" t="s">
        <v>83</v>
      </c>
      <c r="AY150" s="179" t="s">
        <v>126</v>
      </c>
      <c r="BK150" s="181">
        <f>BK151</f>
        <v>0</v>
      </c>
    </row>
    <row r="151" spans="1:65" s="2" customFormat="1" ht="14.45" customHeight="1">
      <c r="A151" s="31"/>
      <c r="B151" s="32"/>
      <c r="C151" s="184" t="s">
        <v>195</v>
      </c>
      <c r="D151" s="184" t="s">
        <v>128</v>
      </c>
      <c r="E151" s="185" t="s">
        <v>196</v>
      </c>
      <c r="F151" s="186" t="s">
        <v>197</v>
      </c>
      <c r="G151" s="187" t="s">
        <v>198</v>
      </c>
      <c r="H151" s="188">
        <v>1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40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199</v>
      </c>
      <c r="AT151" s="196" t="s">
        <v>128</v>
      </c>
      <c r="AU151" s="196" t="s">
        <v>85</v>
      </c>
      <c r="AY151" s="14" t="s">
        <v>126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0</v>
      </c>
      <c r="BL151" s="14" t="s">
        <v>199</v>
      </c>
      <c r="BM151" s="196" t="s">
        <v>229</v>
      </c>
    </row>
    <row r="152" spans="1:65" s="12" customFormat="1" ht="25.9" customHeight="1">
      <c r="B152" s="168"/>
      <c r="C152" s="169"/>
      <c r="D152" s="170" t="s">
        <v>74</v>
      </c>
      <c r="E152" s="171" t="s">
        <v>201</v>
      </c>
      <c r="F152" s="171" t="s">
        <v>202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SUM(P153:P155)</f>
        <v>0</v>
      </c>
      <c r="Q152" s="176"/>
      <c r="R152" s="177">
        <f>SUM(R153:R155)</f>
        <v>0.251328</v>
      </c>
      <c r="S152" s="176"/>
      <c r="T152" s="178">
        <f>SUM(T153:T155)</f>
        <v>0.10560000000000001</v>
      </c>
      <c r="AR152" s="179" t="s">
        <v>132</v>
      </c>
      <c r="AT152" s="180" t="s">
        <v>74</v>
      </c>
      <c r="AU152" s="180" t="s">
        <v>75</v>
      </c>
      <c r="AY152" s="179" t="s">
        <v>126</v>
      </c>
      <c r="BK152" s="181">
        <f>SUM(BK153:BK155)</f>
        <v>0</v>
      </c>
    </row>
    <row r="153" spans="1:65" s="2" customFormat="1" ht="14.45" customHeight="1">
      <c r="A153" s="31"/>
      <c r="B153" s="32"/>
      <c r="C153" s="198" t="s">
        <v>8</v>
      </c>
      <c r="D153" s="198" t="s">
        <v>203</v>
      </c>
      <c r="E153" s="199" t="s">
        <v>204</v>
      </c>
      <c r="F153" s="200" t="s">
        <v>205</v>
      </c>
      <c r="G153" s="201" t="s">
        <v>156</v>
      </c>
      <c r="H153" s="202">
        <v>66.88</v>
      </c>
      <c r="I153" s="203"/>
      <c r="J153" s="204">
        <f>ROUND(I153*H153,2)</f>
        <v>0</v>
      </c>
      <c r="K153" s="205"/>
      <c r="L153" s="206"/>
      <c r="M153" s="207" t="s">
        <v>1</v>
      </c>
      <c r="N153" s="208" t="s">
        <v>40</v>
      </c>
      <c r="O153" s="68"/>
      <c r="P153" s="194">
        <f>O153*H153</f>
        <v>0</v>
      </c>
      <c r="Q153" s="194">
        <v>3.5000000000000001E-3</v>
      </c>
      <c r="R153" s="194">
        <f>Q153*H153</f>
        <v>0.23407999999999998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164</v>
      </c>
      <c r="AT153" s="196" t="s">
        <v>203</v>
      </c>
      <c r="AU153" s="196" t="s">
        <v>83</v>
      </c>
      <c r="AY153" s="14" t="s">
        <v>126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0</v>
      </c>
      <c r="BL153" s="14" t="s">
        <v>132</v>
      </c>
      <c r="BM153" s="196" t="s">
        <v>230</v>
      </c>
    </row>
    <row r="154" spans="1:65" s="2" customFormat="1" ht="24.2" customHeight="1">
      <c r="A154" s="31"/>
      <c r="B154" s="32"/>
      <c r="C154" s="184" t="s">
        <v>199</v>
      </c>
      <c r="D154" s="184" t="s">
        <v>128</v>
      </c>
      <c r="E154" s="185" t="s">
        <v>207</v>
      </c>
      <c r="F154" s="186" t="s">
        <v>208</v>
      </c>
      <c r="G154" s="187" t="s">
        <v>209</v>
      </c>
      <c r="H154" s="188">
        <v>176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40</v>
      </c>
      <c r="O154" s="68"/>
      <c r="P154" s="194">
        <f>O154*H154</f>
        <v>0</v>
      </c>
      <c r="Q154" s="194">
        <v>8.0000000000000007E-5</v>
      </c>
      <c r="R154" s="194">
        <f>Q154*H154</f>
        <v>1.4080000000000001E-2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132</v>
      </c>
      <c r="AT154" s="196" t="s">
        <v>128</v>
      </c>
      <c r="AU154" s="196" t="s">
        <v>83</v>
      </c>
      <c r="AY154" s="14" t="s">
        <v>126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0</v>
      </c>
      <c r="BL154" s="14" t="s">
        <v>132</v>
      </c>
      <c r="BM154" s="196" t="s">
        <v>231</v>
      </c>
    </row>
    <row r="155" spans="1:65" s="2" customFormat="1" ht="24.2" customHeight="1">
      <c r="A155" s="31"/>
      <c r="B155" s="32"/>
      <c r="C155" s="184" t="s">
        <v>211</v>
      </c>
      <c r="D155" s="184" t="s">
        <v>128</v>
      </c>
      <c r="E155" s="185" t="s">
        <v>212</v>
      </c>
      <c r="F155" s="186" t="s">
        <v>213</v>
      </c>
      <c r="G155" s="187" t="s">
        <v>156</v>
      </c>
      <c r="H155" s="188">
        <v>35.200000000000003</v>
      </c>
      <c r="I155" s="189"/>
      <c r="J155" s="190">
        <f>ROUND(I155*H155,2)</f>
        <v>0</v>
      </c>
      <c r="K155" s="191"/>
      <c r="L155" s="36"/>
      <c r="M155" s="209" t="s">
        <v>1</v>
      </c>
      <c r="N155" s="210" t="s">
        <v>40</v>
      </c>
      <c r="O155" s="211"/>
      <c r="P155" s="212">
        <f>O155*H155</f>
        <v>0</v>
      </c>
      <c r="Q155" s="212">
        <v>9.0000000000000006E-5</v>
      </c>
      <c r="R155" s="212">
        <f>Q155*H155</f>
        <v>3.1680000000000002E-3</v>
      </c>
      <c r="S155" s="212">
        <v>3.0000000000000001E-3</v>
      </c>
      <c r="T155" s="213">
        <f>S155*H155</f>
        <v>0.10560000000000001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132</v>
      </c>
      <c r="AT155" s="196" t="s">
        <v>128</v>
      </c>
      <c r="AU155" s="196" t="s">
        <v>83</v>
      </c>
      <c r="AY155" s="14" t="s">
        <v>126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83</v>
      </c>
      <c r="BK155" s="197">
        <f>ROUND(I155*H155,2)</f>
        <v>0</v>
      </c>
      <c r="BL155" s="14" t="s">
        <v>132</v>
      </c>
      <c r="BM155" s="196" t="s">
        <v>232</v>
      </c>
    </row>
    <row r="156" spans="1:65" s="2" customFormat="1" ht="6.95" customHeight="1">
      <c r="A156" s="31"/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36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sheetProtection algorithmName="SHA-512" hashValue="F4HtSAjs/vwPUOXbOwyUHWjyL/C9XDin9IM1Q3lS5MN+G2ltyE5y10EGpM4Z6MQgRQvRdyZyOT8tafTrIWalfQ==" saltValue="Bypk93wlgmHoofMH3QlTUwWkAVMZMfwO/0WED3GjVjyxMCAumE6eHkkWdLeNV4HFAWe5oY1Ou1aaFGBAgP0phA==" spinCount="100000" sheet="1" objects="1" scenarios="1" formatColumns="0" formatRows="0" autoFilter="0"/>
  <autoFilter ref="C126:K15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91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85</v>
      </c>
    </row>
    <row r="4" spans="1:46" s="1" customFormat="1" ht="24.95" hidden="1" customHeight="1">
      <c r="B4" s="17"/>
      <c r="D4" s="107" t="s">
        <v>92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5" t="str">
        <f>'Rekapitulace stavby'!K6</f>
        <v>Oprava podlah kolejí - tramvaje Moravská Ostrava II</v>
      </c>
      <c r="F7" s="256"/>
      <c r="G7" s="256"/>
      <c r="H7" s="256"/>
      <c r="L7" s="17"/>
    </row>
    <row r="8" spans="1:46" s="2" customFormat="1" ht="12" hidden="1" customHeight="1">
      <c r="A8" s="31"/>
      <c r="B8" s="36"/>
      <c r="C8" s="31"/>
      <c r="D8" s="109" t="s">
        <v>93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7" t="s">
        <v>233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8. 1. 2020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>DOPRAVNÍ PODNIK OSTRAVA a.s., Poděbradova 494/2, M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ROUND((SUM(BE127:BE155)),  2)</f>
        <v>0</v>
      </c>
      <c r="G33" s="31"/>
      <c r="H33" s="31"/>
      <c r="I33" s="121">
        <v>0.21</v>
      </c>
      <c r="J33" s="120">
        <f>ROUND(((SUM(BE127:BE155))*I33),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ROUND((SUM(BF127:BF155)),  2)</f>
        <v>0</v>
      </c>
      <c r="G34" s="31"/>
      <c r="H34" s="31"/>
      <c r="I34" s="121">
        <v>0.15</v>
      </c>
      <c r="J34" s="120">
        <f>ROUND(((SUM(BF127:BF155))*I34),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ROUND((SUM(BG127:BG155)),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ROUND((SUM(BH127:BH155)),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ROUND((SUM(BI127:BI155)),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2" t="str">
        <f>E7</f>
        <v>Oprava podlah kolejí - tramvaje Moravská Ostrava II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3" t="str">
        <f>E9</f>
        <v>3_1_2020 DD - Kolej 10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8. 1. 2020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DOPRAVNÍ PODNIK OSTRAVA a.s., Poděbradova 494/2, M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96</v>
      </c>
      <c r="D94" s="141"/>
      <c r="E94" s="141"/>
      <c r="F94" s="141"/>
      <c r="G94" s="141"/>
      <c r="H94" s="141"/>
      <c r="I94" s="141"/>
      <c r="J94" s="142" t="s">
        <v>97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98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99</v>
      </c>
    </row>
    <row r="97" spans="1:31" s="9" customFormat="1" ht="24.95" hidden="1" customHeight="1">
      <c r="B97" s="144"/>
      <c r="C97" s="145"/>
      <c r="D97" s="146" t="s">
        <v>100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101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102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103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104</v>
      </c>
      <c r="E101" s="153"/>
      <c r="F101" s="153"/>
      <c r="G101" s="153"/>
      <c r="H101" s="153"/>
      <c r="I101" s="153"/>
      <c r="J101" s="154">
        <f>J136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105</v>
      </c>
      <c r="E102" s="153"/>
      <c r="F102" s="153"/>
      <c r="G102" s="153"/>
      <c r="H102" s="153"/>
      <c r="I102" s="153"/>
      <c r="J102" s="154">
        <f>J139</f>
        <v>0</v>
      </c>
      <c r="K102" s="151"/>
      <c r="L102" s="155"/>
    </row>
    <row r="103" spans="1:31" s="10" customFormat="1" ht="19.899999999999999" hidden="1" customHeight="1">
      <c r="B103" s="150"/>
      <c r="C103" s="151"/>
      <c r="D103" s="152" t="s">
        <v>106</v>
      </c>
      <c r="E103" s="153"/>
      <c r="F103" s="153"/>
      <c r="G103" s="153"/>
      <c r="H103" s="153"/>
      <c r="I103" s="153"/>
      <c r="J103" s="154">
        <f>J142</f>
        <v>0</v>
      </c>
      <c r="K103" s="151"/>
      <c r="L103" s="155"/>
    </row>
    <row r="104" spans="1:31" s="10" customFormat="1" ht="19.899999999999999" hidden="1" customHeight="1">
      <c r="B104" s="150"/>
      <c r="C104" s="151"/>
      <c r="D104" s="152" t="s">
        <v>107</v>
      </c>
      <c r="E104" s="153"/>
      <c r="F104" s="153"/>
      <c r="G104" s="153"/>
      <c r="H104" s="153"/>
      <c r="I104" s="153"/>
      <c r="J104" s="154">
        <f>J147</f>
        <v>0</v>
      </c>
      <c r="K104" s="151"/>
      <c r="L104" s="155"/>
    </row>
    <row r="105" spans="1:31" s="9" customFormat="1" ht="24.95" hidden="1" customHeight="1">
      <c r="B105" s="144"/>
      <c r="C105" s="145"/>
      <c r="D105" s="146" t="s">
        <v>108</v>
      </c>
      <c r="E105" s="147"/>
      <c r="F105" s="147"/>
      <c r="G105" s="147"/>
      <c r="H105" s="147"/>
      <c r="I105" s="147"/>
      <c r="J105" s="148">
        <f>J149</f>
        <v>0</v>
      </c>
      <c r="K105" s="145"/>
      <c r="L105" s="149"/>
    </row>
    <row r="106" spans="1:31" s="10" customFormat="1" ht="19.899999999999999" hidden="1" customHeight="1">
      <c r="B106" s="150"/>
      <c r="C106" s="151"/>
      <c r="D106" s="152" t="s">
        <v>109</v>
      </c>
      <c r="E106" s="153"/>
      <c r="F106" s="153"/>
      <c r="G106" s="153"/>
      <c r="H106" s="153"/>
      <c r="I106" s="153"/>
      <c r="J106" s="154">
        <f>J150</f>
        <v>0</v>
      </c>
      <c r="K106" s="151"/>
      <c r="L106" s="155"/>
    </row>
    <row r="107" spans="1:31" s="9" customFormat="1" ht="24.95" hidden="1" customHeight="1">
      <c r="B107" s="144"/>
      <c r="C107" s="145"/>
      <c r="D107" s="146" t="s">
        <v>110</v>
      </c>
      <c r="E107" s="147"/>
      <c r="F107" s="147"/>
      <c r="G107" s="147"/>
      <c r="H107" s="147"/>
      <c r="I107" s="147"/>
      <c r="J107" s="148">
        <f>J152</f>
        <v>0</v>
      </c>
      <c r="K107" s="145"/>
      <c r="L107" s="149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111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62" t="str">
        <f>E7</f>
        <v>Oprava podlah kolejí - tramvaje Moravská Ostrava II</v>
      </c>
      <c r="F117" s="263"/>
      <c r="G117" s="263"/>
      <c r="H117" s="26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93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3" t="str">
        <f>E9</f>
        <v>3_1_2020 DD - Kolej 10</v>
      </c>
      <c r="F119" s="264"/>
      <c r="G119" s="264"/>
      <c r="H119" s="26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3" t="str">
        <f>IF(J12="","",J12)</f>
        <v>8. 1. 2020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3"/>
      <c r="E123" s="33"/>
      <c r="F123" s="24" t="str">
        <f>E15</f>
        <v>DOPRAVNÍ PODNIK OSTRAVA a.s., Poděbradova 494/2, M</v>
      </c>
      <c r="G123" s="33"/>
      <c r="H123" s="33"/>
      <c r="I123" s="26" t="s">
        <v>30</v>
      </c>
      <c r="J123" s="29" t="str">
        <f>E21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3"/>
      <c r="E124" s="33"/>
      <c r="F124" s="24" t="str">
        <f>IF(E18="","",E18)</f>
        <v>Vyplň údaj</v>
      </c>
      <c r="G124" s="33"/>
      <c r="H124" s="33"/>
      <c r="I124" s="26" t="s">
        <v>32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112</v>
      </c>
      <c r="D126" s="159" t="s">
        <v>60</v>
      </c>
      <c r="E126" s="159" t="s">
        <v>56</v>
      </c>
      <c r="F126" s="159" t="s">
        <v>57</v>
      </c>
      <c r="G126" s="159" t="s">
        <v>113</v>
      </c>
      <c r="H126" s="159" t="s">
        <v>114</v>
      </c>
      <c r="I126" s="159" t="s">
        <v>115</v>
      </c>
      <c r="J126" s="160" t="s">
        <v>97</v>
      </c>
      <c r="K126" s="161" t="s">
        <v>116</v>
      </c>
      <c r="L126" s="162"/>
      <c r="M126" s="72" t="s">
        <v>1</v>
      </c>
      <c r="N126" s="73" t="s">
        <v>39</v>
      </c>
      <c r="O126" s="73" t="s">
        <v>117</v>
      </c>
      <c r="P126" s="73" t="s">
        <v>118</v>
      </c>
      <c r="Q126" s="73" t="s">
        <v>119</v>
      </c>
      <c r="R126" s="73" t="s">
        <v>120</v>
      </c>
      <c r="S126" s="73" t="s">
        <v>121</v>
      </c>
      <c r="T126" s="74" t="s">
        <v>122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123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P128+P149+P152</f>
        <v>0</v>
      </c>
      <c r="Q127" s="76"/>
      <c r="R127" s="165">
        <f>R128+R149+R152</f>
        <v>12.578979535333399</v>
      </c>
      <c r="S127" s="76"/>
      <c r="T127" s="166">
        <f>T128+T149+T152</f>
        <v>11.2896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74</v>
      </c>
      <c r="AU127" s="14" t="s">
        <v>99</v>
      </c>
      <c r="BK127" s="167">
        <f>BK128+BK149+BK152</f>
        <v>0</v>
      </c>
    </row>
    <row r="128" spans="1:63" s="12" customFormat="1" ht="25.9" customHeight="1">
      <c r="B128" s="168"/>
      <c r="C128" s="169"/>
      <c r="D128" s="170" t="s">
        <v>74</v>
      </c>
      <c r="E128" s="171" t="s">
        <v>124</v>
      </c>
      <c r="F128" s="171" t="s">
        <v>125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P129+P131+P133+P136+P139+P142+P147</f>
        <v>0</v>
      </c>
      <c r="Q128" s="176"/>
      <c r="R128" s="177">
        <f>R129+R131+R133+R136+R139+R142+R147</f>
        <v>12.327651535333398</v>
      </c>
      <c r="S128" s="176"/>
      <c r="T128" s="178">
        <f>T129+T131+T133+T136+T139+T142+T147</f>
        <v>11.183999999999999</v>
      </c>
      <c r="AR128" s="179" t="s">
        <v>83</v>
      </c>
      <c r="AT128" s="180" t="s">
        <v>74</v>
      </c>
      <c r="AU128" s="180" t="s">
        <v>75</v>
      </c>
      <c r="AY128" s="179" t="s">
        <v>126</v>
      </c>
      <c r="BK128" s="181">
        <f>BK129+BK131+BK133+BK136+BK139+BK142+BK147</f>
        <v>0</v>
      </c>
    </row>
    <row r="129" spans="1:65" s="12" customFormat="1" ht="22.9" customHeight="1">
      <c r="B129" s="168"/>
      <c r="C129" s="169"/>
      <c r="D129" s="170" t="s">
        <v>74</v>
      </c>
      <c r="E129" s="182" t="s">
        <v>85</v>
      </c>
      <c r="F129" s="182" t="s">
        <v>127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P130</f>
        <v>0</v>
      </c>
      <c r="Q129" s="176"/>
      <c r="R129" s="177">
        <f>R130</f>
        <v>12.003947969999999</v>
      </c>
      <c r="S129" s="176"/>
      <c r="T129" s="178">
        <f>T130</f>
        <v>0</v>
      </c>
      <c r="AR129" s="179" t="s">
        <v>83</v>
      </c>
      <c r="AT129" s="180" t="s">
        <v>74</v>
      </c>
      <c r="AU129" s="180" t="s">
        <v>83</v>
      </c>
      <c r="AY129" s="179" t="s">
        <v>126</v>
      </c>
      <c r="BK129" s="181">
        <f>BK130</f>
        <v>0</v>
      </c>
    </row>
    <row r="130" spans="1:65" s="2" customFormat="1" ht="24.2" customHeight="1">
      <c r="A130" s="31"/>
      <c r="B130" s="32"/>
      <c r="C130" s="184" t="s">
        <v>83</v>
      </c>
      <c r="D130" s="184" t="s">
        <v>128</v>
      </c>
      <c r="E130" s="185" t="s">
        <v>129</v>
      </c>
      <c r="F130" s="186" t="s">
        <v>130</v>
      </c>
      <c r="G130" s="187" t="s">
        <v>131</v>
      </c>
      <c r="H130" s="188">
        <v>4.8929999999999998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40</v>
      </c>
      <c r="O130" s="68"/>
      <c r="P130" s="194">
        <f>O130*H130</f>
        <v>0</v>
      </c>
      <c r="Q130" s="194">
        <v>2.45329</v>
      </c>
      <c r="R130" s="194">
        <f>Q130*H130</f>
        <v>12.003947969999999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132</v>
      </c>
      <c r="AT130" s="196" t="s">
        <v>128</v>
      </c>
      <c r="AU130" s="196" t="s">
        <v>85</v>
      </c>
      <c r="AY130" s="14" t="s">
        <v>126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0</v>
      </c>
      <c r="BL130" s="14" t="s">
        <v>132</v>
      </c>
      <c r="BM130" s="196" t="s">
        <v>234</v>
      </c>
    </row>
    <row r="131" spans="1:65" s="12" customFormat="1" ht="22.9" customHeight="1">
      <c r="B131" s="168"/>
      <c r="C131" s="169"/>
      <c r="D131" s="170" t="s">
        <v>74</v>
      </c>
      <c r="E131" s="182" t="s">
        <v>134</v>
      </c>
      <c r="F131" s="182" t="s">
        <v>135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4.1609005999999997E-2</v>
      </c>
      <c r="S131" s="176"/>
      <c r="T131" s="178">
        <f>T132</f>
        <v>0</v>
      </c>
      <c r="AR131" s="179" t="s">
        <v>83</v>
      </c>
      <c r="AT131" s="180" t="s">
        <v>74</v>
      </c>
      <c r="AU131" s="180" t="s">
        <v>83</v>
      </c>
      <c r="AY131" s="179" t="s">
        <v>126</v>
      </c>
      <c r="BK131" s="181">
        <f>BK132</f>
        <v>0</v>
      </c>
    </row>
    <row r="132" spans="1:65" s="2" customFormat="1" ht="14.45" customHeight="1">
      <c r="A132" s="31"/>
      <c r="B132" s="32"/>
      <c r="C132" s="184" t="s">
        <v>85</v>
      </c>
      <c r="D132" s="184" t="s">
        <v>128</v>
      </c>
      <c r="E132" s="185" t="s">
        <v>136</v>
      </c>
      <c r="F132" s="186" t="s">
        <v>137</v>
      </c>
      <c r="G132" s="187" t="s">
        <v>138</v>
      </c>
      <c r="H132" s="188">
        <v>21.8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40</v>
      </c>
      <c r="O132" s="68"/>
      <c r="P132" s="194">
        <f>O132*H132</f>
        <v>0</v>
      </c>
      <c r="Q132" s="194">
        <v>1.9086699999999999E-3</v>
      </c>
      <c r="R132" s="194">
        <f>Q132*H132</f>
        <v>4.1609005999999997E-2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132</v>
      </c>
      <c r="AT132" s="196" t="s">
        <v>128</v>
      </c>
      <c r="AU132" s="196" t="s">
        <v>85</v>
      </c>
      <c r="AY132" s="14" t="s">
        <v>126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0</v>
      </c>
      <c r="BL132" s="14" t="s">
        <v>132</v>
      </c>
      <c r="BM132" s="196" t="s">
        <v>235</v>
      </c>
    </row>
    <row r="133" spans="1:65" s="12" customFormat="1" ht="22.9" customHeight="1">
      <c r="B133" s="168"/>
      <c r="C133" s="169"/>
      <c r="D133" s="170" t="s">
        <v>74</v>
      </c>
      <c r="E133" s="182" t="s">
        <v>132</v>
      </c>
      <c r="F133" s="182" t="s">
        <v>140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SUM(P134:P135)</f>
        <v>0</v>
      </c>
      <c r="Q133" s="176"/>
      <c r="R133" s="177">
        <f>SUM(R134:R135)</f>
        <v>3.8911770239999997E-2</v>
      </c>
      <c r="S133" s="176"/>
      <c r="T133" s="178">
        <f>SUM(T134:T135)</f>
        <v>0</v>
      </c>
      <c r="AR133" s="179" t="s">
        <v>83</v>
      </c>
      <c r="AT133" s="180" t="s">
        <v>74</v>
      </c>
      <c r="AU133" s="180" t="s">
        <v>83</v>
      </c>
      <c r="AY133" s="179" t="s">
        <v>126</v>
      </c>
      <c r="BK133" s="181">
        <f>SUM(BK134:BK135)</f>
        <v>0</v>
      </c>
    </row>
    <row r="134" spans="1:65" s="2" customFormat="1" ht="24.2" customHeight="1">
      <c r="A134" s="31"/>
      <c r="B134" s="32"/>
      <c r="C134" s="184" t="s">
        <v>134</v>
      </c>
      <c r="D134" s="184" t="s">
        <v>128</v>
      </c>
      <c r="E134" s="185" t="s">
        <v>141</v>
      </c>
      <c r="F134" s="186" t="s">
        <v>142</v>
      </c>
      <c r="G134" s="187" t="s">
        <v>138</v>
      </c>
      <c r="H134" s="188">
        <v>24.152000000000001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40</v>
      </c>
      <c r="O134" s="68"/>
      <c r="P134" s="194">
        <f>O134*H134</f>
        <v>0</v>
      </c>
      <c r="Q134" s="194">
        <v>1.61112E-3</v>
      </c>
      <c r="R134" s="194">
        <f>Q134*H134</f>
        <v>3.8911770239999997E-2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132</v>
      </c>
      <c r="AT134" s="196" t="s">
        <v>128</v>
      </c>
      <c r="AU134" s="196" t="s">
        <v>85</v>
      </c>
      <c r="AY134" s="14" t="s">
        <v>126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0</v>
      </c>
      <c r="BL134" s="14" t="s">
        <v>132</v>
      </c>
      <c r="BM134" s="196" t="s">
        <v>236</v>
      </c>
    </row>
    <row r="135" spans="1:65" s="2" customFormat="1" ht="24.2" customHeight="1">
      <c r="A135" s="31"/>
      <c r="B135" s="32"/>
      <c r="C135" s="184" t="s">
        <v>132</v>
      </c>
      <c r="D135" s="184" t="s">
        <v>128</v>
      </c>
      <c r="E135" s="185" t="s">
        <v>144</v>
      </c>
      <c r="F135" s="186" t="s">
        <v>145</v>
      </c>
      <c r="G135" s="187" t="s">
        <v>138</v>
      </c>
      <c r="H135" s="188">
        <v>24.152000000000001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40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132</v>
      </c>
      <c r="AT135" s="196" t="s">
        <v>128</v>
      </c>
      <c r="AU135" s="196" t="s">
        <v>85</v>
      </c>
      <c r="AY135" s="14" t="s">
        <v>126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0</v>
      </c>
      <c r="BL135" s="14" t="s">
        <v>132</v>
      </c>
      <c r="BM135" s="196" t="s">
        <v>237</v>
      </c>
    </row>
    <row r="136" spans="1:65" s="12" customFormat="1" ht="22.9" customHeight="1">
      <c r="B136" s="168"/>
      <c r="C136" s="169"/>
      <c r="D136" s="170" t="s">
        <v>74</v>
      </c>
      <c r="E136" s="182" t="s">
        <v>147</v>
      </c>
      <c r="F136" s="182" t="s">
        <v>148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SUM(P137:P138)</f>
        <v>0</v>
      </c>
      <c r="Q136" s="176"/>
      <c r="R136" s="177">
        <f>SUM(R137:R138)</f>
        <v>0.2359355570934</v>
      </c>
      <c r="S136" s="176"/>
      <c r="T136" s="178">
        <f>SUM(T137:T138)</f>
        <v>0</v>
      </c>
      <c r="AR136" s="179" t="s">
        <v>83</v>
      </c>
      <c r="AT136" s="180" t="s">
        <v>74</v>
      </c>
      <c r="AU136" s="180" t="s">
        <v>83</v>
      </c>
      <c r="AY136" s="179" t="s">
        <v>126</v>
      </c>
      <c r="BK136" s="181">
        <f>SUM(BK137:BK138)</f>
        <v>0</v>
      </c>
    </row>
    <row r="137" spans="1:65" s="2" customFormat="1" ht="14.45" customHeight="1">
      <c r="A137" s="31"/>
      <c r="B137" s="32"/>
      <c r="C137" s="184" t="s">
        <v>149</v>
      </c>
      <c r="D137" s="184" t="s">
        <v>128</v>
      </c>
      <c r="E137" s="185" t="s">
        <v>150</v>
      </c>
      <c r="F137" s="186" t="s">
        <v>151</v>
      </c>
      <c r="G137" s="187" t="s">
        <v>152</v>
      </c>
      <c r="H137" s="188">
        <v>0.222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40</v>
      </c>
      <c r="O137" s="68"/>
      <c r="P137" s="194">
        <f>O137*H137</f>
        <v>0</v>
      </c>
      <c r="Q137" s="194">
        <v>1.0627727796999999</v>
      </c>
      <c r="R137" s="194">
        <f>Q137*H137</f>
        <v>0.2359355570934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85</v>
      </c>
      <c r="AY137" s="14" t="s">
        <v>126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0</v>
      </c>
      <c r="BL137" s="14" t="s">
        <v>132</v>
      </c>
      <c r="BM137" s="196" t="s">
        <v>238</v>
      </c>
    </row>
    <row r="138" spans="1:65" s="2" customFormat="1" ht="14.45" customHeight="1">
      <c r="A138" s="31"/>
      <c r="B138" s="32"/>
      <c r="C138" s="184" t="s">
        <v>147</v>
      </c>
      <c r="D138" s="184" t="s">
        <v>128</v>
      </c>
      <c r="E138" s="185" t="s">
        <v>154</v>
      </c>
      <c r="F138" s="186" t="s">
        <v>155</v>
      </c>
      <c r="G138" s="187" t="s">
        <v>156</v>
      </c>
      <c r="H138" s="188">
        <v>89.2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40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132</v>
      </c>
      <c r="AT138" s="196" t="s">
        <v>128</v>
      </c>
      <c r="AU138" s="196" t="s">
        <v>85</v>
      </c>
      <c r="AY138" s="14" t="s">
        <v>126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0</v>
      </c>
      <c r="BL138" s="14" t="s">
        <v>132</v>
      </c>
      <c r="BM138" s="196" t="s">
        <v>239</v>
      </c>
    </row>
    <row r="139" spans="1:65" s="12" customFormat="1" ht="22.9" customHeight="1">
      <c r="B139" s="168"/>
      <c r="C139" s="169"/>
      <c r="D139" s="170" t="s">
        <v>74</v>
      </c>
      <c r="E139" s="182" t="s">
        <v>158</v>
      </c>
      <c r="F139" s="182" t="s">
        <v>159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SUM(P140:P141)</f>
        <v>0</v>
      </c>
      <c r="Q139" s="176"/>
      <c r="R139" s="177">
        <f>SUM(R140:R141)</f>
        <v>7.2472320000000002E-3</v>
      </c>
      <c r="S139" s="176"/>
      <c r="T139" s="178">
        <f>SUM(T140:T141)</f>
        <v>11.183999999999999</v>
      </c>
      <c r="AR139" s="179" t="s">
        <v>83</v>
      </c>
      <c r="AT139" s="180" t="s">
        <v>74</v>
      </c>
      <c r="AU139" s="180" t="s">
        <v>83</v>
      </c>
      <c r="AY139" s="179" t="s">
        <v>126</v>
      </c>
      <c r="BK139" s="181">
        <f>SUM(BK140:BK141)</f>
        <v>0</v>
      </c>
    </row>
    <row r="140" spans="1:65" s="2" customFormat="1" ht="14.45" customHeight="1">
      <c r="A140" s="31"/>
      <c r="B140" s="32"/>
      <c r="C140" s="184" t="s">
        <v>160</v>
      </c>
      <c r="D140" s="184" t="s">
        <v>128</v>
      </c>
      <c r="E140" s="185" t="s">
        <v>161</v>
      </c>
      <c r="F140" s="186" t="s">
        <v>162</v>
      </c>
      <c r="G140" s="187" t="s">
        <v>156</v>
      </c>
      <c r="H140" s="188">
        <v>93.2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40</v>
      </c>
      <c r="O140" s="68"/>
      <c r="P140" s="194">
        <f>O140*H140</f>
        <v>0</v>
      </c>
      <c r="Q140" s="194">
        <v>7.7760000000000001E-5</v>
      </c>
      <c r="R140" s="194">
        <f>Q140*H140</f>
        <v>7.2472320000000002E-3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132</v>
      </c>
      <c r="AT140" s="196" t="s">
        <v>128</v>
      </c>
      <c r="AU140" s="196" t="s">
        <v>85</v>
      </c>
      <c r="AY140" s="14" t="s">
        <v>126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0</v>
      </c>
      <c r="BL140" s="14" t="s">
        <v>132</v>
      </c>
      <c r="BM140" s="196" t="s">
        <v>240</v>
      </c>
    </row>
    <row r="141" spans="1:65" s="2" customFormat="1" ht="14.45" customHeight="1">
      <c r="A141" s="31"/>
      <c r="B141" s="32"/>
      <c r="C141" s="184" t="s">
        <v>164</v>
      </c>
      <c r="D141" s="184" t="s">
        <v>128</v>
      </c>
      <c r="E141" s="185" t="s">
        <v>165</v>
      </c>
      <c r="F141" s="186" t="s">
        <v>166</v>
      </c>
      <c r="G141" s="187" t="s">
        <v>131</v>
      </c>
      <c r="H141" s="188">
        <v>5.5919999999999996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40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2</v>
      </c>
      <c r="T141" s="195">
        <f>S141*H141</f>
        <v>11.183999999999999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132</v>
      </c>
      <c r="AT141" s="196" t="s">
        <v>128</v>
      </c>
      <c r="AU141" s="196" t="s">
        <v>85</v>
      </c>
      <c r="AY141" s="14" t="s">
        <v>126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0</v>
      </c>
      <c r="BL141" s="14" t="s">
        <v>132</v>
      </c>
      <c r="BM141" s="196" t="s">
        <v>241</v>
      </c>
    </row>
    <row r="142" spans="1:65" s="12" customFormat="1" ht="22.9" customHeight="1">
      <c r="B142" s="168"/>
      <c r="C142" s="169"/>
      <c r="D142" s="170" t="s">
        <v>74</v>
      </c>
      <c r="E142" s="182" t="s">
        <v>168</v>
      </c>
      <c r="F142" s="182" t="s">
        <v>169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SUM(P143:P146)</f>
        <v>0</v>
      </c>
      <c r="Q142" s="176"/>
      <c r="R142" s="177">
        <f>SUM(R143:R146)</f>
        <v>0</v>
      </c>
      <c r="S142" s="176"/>
      <c r="T142" s="178">
        <f>SUM(T143:T146)</f>
        <v>0</v>
      </c>
      <c r="AR142" s="179" t="s">
        <v>83</v>
      </c>
      <c r="AT142" s="180" t="s">
        <v>74</v>
      </c>
      <c r="AU142" s="180" t="s">
        <v>83</v>
      </c>
      <c r="AY142" s="179" t="s">
        <v>126</v>
      </c>
      <c r="BK142" s="181">
        <f>SUM(BK143:BK146)</f>
        <v>0</v>
      </c>
    </row>
    <row r="143" spans="1:65" s="2" customFormat="1" ht="24.2" customHeight="1">
      <c r="A143" s="31"/>
      <c r="B143" s="32"/>
      <c r="C143" s="184" t="s">
        <v>158</v>
      </c>
      <c r="D143" s="184" t="s">
        <v>128</v>
      </c>
      <c r="E143" s="185" t="s">
        <v>170</v>
      </c>
      <c r="F143" s="186" t="s">
        <v>171</v>
      </c>
      <c r="G143" s="187" t="s">
        <v>152</v>
      </c>
      <c r="H143" s="188">
        <v>11.29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40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132</v>
      </c>
      <c r="AT143" s="196" t="s">
        <v>128</v>
      </c>
      <c r="AU143" s="196" t="s">
        <v>85</v>
      </c>
      <c r="AY143" s="14" t="s">
        <v>126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0</v>
      </c>
      <c r="BL143" s="14" t="s">
        <v>132</v>
      </c>
      <c r="BM143" s="196" t="s">
        <v>242</v>
      </c>
    </row>
    <row r="144" spans="1:65" s="2" customFormat="1" ht="24.2" customHeight="1">
      <c r="A144" s="31"/>
      <c r="B144" s="32"/>
      <c r="C144" s="184" t="s">
        <v>173</v>
      </c>
      <c r="D144" s="184" t="s">
        <v>128</v>
      </c>
      <c r="E144" s="185" t="s">
        <v>174</v>
      </c>
      <c r="F144" s="186" t="s">
        <v>175</v>
      </c>
      <c r="G144" s="187" t="s">
        <v>152</v>
      </c>
      <c r="H144" s="188">
        <v>11.29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40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132</v>
      </c>
      <c r="AT144" s="196" t="s">
        <v>128</v>
      </c>
      <c r="AU144" s="196" t="s">
        <v>85</v>
      </c>
      <c r="AY144" s="14" t="s">
        <v>126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83</v>
      </c>
      <c r="BK144" s="197">
        <f>ROUND(I144*H144,2)</f>
        <v>0</v>
      </c>
      <c r="BL144" s="14" t="s">
        <v>132</v>
      </c>
      <c r="BM144" s="196" t="s">
        <v>243</v>
      </c>
    </row>
    <row r="145" spans="1:65" s="2" customFormat="1" ht="24.2" customHeight="1">
      <c r="A145" s="31"/>
      <c r="B145" s="32"/>
      <c r="C145" s="184" t="s">
        <v>177</v>
      </c>
      <c r="D145" s="184" t="s">
        <v>128</v>
      </c>
      <c r="E145" s="185" t="s">
        <v>178</v>
      </c>
      <c r="F145" s="186" t="s">
        <v>179</v>
      </c>
      <c r="G145" s="187" t="s">
        <v>152</v>
      </c>
      <c r="H145" s="188">
        <v>101.61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40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132</v>
      </c>
      <c r="AT145" s="196" t="s">
        <v>128</v>
      </c>
      <c r="AU145" s="196" t="s">
        <v>85</v>
      </c>
      <c r="AY145" s="14" t="s">
        <v>126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0</v>
      </c>
      <c r="BL145" s="14" t="s">
        <v>132</v>
      </c>
      <c r="BM145" s="196" t="s">
        <v>244</v>
      </c>
    </row>
    <row r="146" spans="1:65" s="2" customFormat="1" ht="24.2" customHeight="1">
      <c r="A146" s="31"/>
      <c r="B146" s="32"/>
      <c r="C146" s="184" t="s">
        <v>181</v>
      </c>
      <c r="D146" s="184" t="s">
        <v>128</v>
      </c>
      <c r="E146" s="185" t="s">
        <v>182</v>
      </c>
      <c r="F146" s="186" t="s">
        <v>183</v>
      </c>
      <c r="G146" s="187" t="s">
        <v>152</v>
      </c>
      <c r="H146" s="188">
        <v>12.579000000000001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40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132</v>
      </c>
      <c r="AT146" s="196" t="s">
        <v>128</v>
      </c>
      <c r="AU146" s="196" t="s">
        <v>85</v>
      </c>
      <c r="AY146" s="14" t="s">
        <v>126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0</v>
      </c>
      <c r="BL146" s="14" t="s">
        <v>132</v>
      </c>
      <c r="BM146" s="196" t="s">
        <v>245</v>
      </c>
    </row>
    <row r="147" spans="1:65" s="12" customFormat="1" ht="22.9" customHeight="1">
      <c r="B147" s="168"/>
      <c r="C147" s="169"/>
      <c r="D147" s="170" t="s">
        <v>74</v>
      </c>
      <c r="E147" s="182" t="s">
        <v>185</v>
      </c>
      <c r="F147" s="182" t="s">
        <v>186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P148</f>
        <v>0</v>
      </c>
      <c r="Q147" s="176"/>
      <c r="R147" s="177">
        <f>R148</f>
        <v>0</v>
      </c>
      <c r="S147" s="176"/>
      <c r="T147" s="178">
        <f>T148</f>
        <v>0</v>
      </c>
      <c r="AR147" s="179" t="s">
        <v>83</v>
      </c>
      <c r="AT147" s="180" t="s">
        <v>74</v>
      </c>
      <c r="AU147" s="180" t="s">
        <v>83</v>
      </c>
      <c r="AY147" s="179" t="s">
        <v>126</v>
      </c>
      <c r="BK147" s="181">
        <f>BK148</f>
        <v>0</v>
      </c>
    </row>
    <row r="148" spans="1:65" s="2" customFormat="1" ht="14.45" customHeight="1">
      <c r="A148" s="31"/>
      <c r="B148" s="32"/>
      <c r="C148" s="184" t="s">
        <v>187</v>
      </c>
      <c r="D148" s="184" t="s">
        <v>128</v>
      </c>
      <c r="E148" s="185" t="s">
        <v>188</v>
      </c>
      <c r="F148" s="186" t="s">
        <v>189</v>
      </c>
      <c r="G148" s="187" t="s">
        <v>152</v>
      </c>
      <c r="H148" s="188">
        <v>12.579000000000001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40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132</v>
      </c>
      <c r="AT148" s="196" t="s">
        <v>128</v>
      </c>
      <c r="AU148" s="196" t="s">
        <v>85</v>
      </c>
      <c r="AY148" s="14" t="s">
        <v>126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0</v>
      </c>
      <c r="BL148" s="14" t="s">
        <v>132</v>
      </c>
      <c r="BM148" s="196" t="s">
        <v>246</v>
      </c>
    </row>
    <row r="149" spans="1:65" s="12" customFormat="1" ht="25.9" customHeight="1">
      <c r="B149" s="168"/>
      <c r="C149" s="169"/>
      <c r="D149" s="170" t="s">
        <v>74</v>
      </c>
      <c r="E149" s="171" t="s">
        <v>191</v>
      </c>
      <c r="F149" s="171" t="s">
        <v>192</v>
      </c>
      <c r="G149" s="169"/>
      <c r="H149" s="169"/>
      <c r="I149" s="172"/>
      <c r="J149" s="173">
        <f>BK149</f>
        <v>0</v>
      </c>
      <c r="K149" s="169"/>
      <c r="L149" s="174"/>
      <c r="M149" s="175"/>
      <c r="N149" s="176"/>
      <c r="O149" s="176"/>
      <c r="P149" s="177">
        <f>P150</f>
        <v>0</v>
      </c>
      <c r="Q149" s="176"/>
      <c r="R149" s="177">
        <f>R150</f>
        <v>0</v>
      </c>
      <c r="S149" s="176"/>
      <c r="T149" s="178">
        <f>T150</f>
        <v>0</v>
      </c>
      <c r="AR149" s="179" t="s">
        <v>85</v>
      </c>
      <c r="AT149" s="180" t="s">
        <v>74</v>
      </c>
      <c r="AU149" s="180" t="s">
        <v>75</v>
      </c>
      <c r="AY149" s="179" t="s">
        <v>126</v>
      </c>
      <c r="BK149" s="181">
        <f>BK150</f>
        <v>0</v>
      </c>
    </row>
    <row r="150" spans="1:65" s="12" customFormat="1" ht="22.9" customHeight="1">
      <c r="B150" s="168"/>
      <c r="C150" s="169"/>
      <c r="D150" s="170" t="s">
        <v>74</v>
      </c>
      <c r="E150" s="182" t="s">
        <v>193</v>
      </c>
      <c r="F150" s="182" t="s">
        <v>194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85</v>
      </c>
      <c r="AT150" s="180" t="s">
        <v>74</v>
      </c>
      <c r="AU150" s="180" t="s">
        <v>83</v>
      </c>
      <c r="AY150" s="179" t="s">
        <v>126</v>
      </c>
      <c r="BK150" s="181">
        <f>BK151</f>
        <v>0</v>
      </c>
    </row>
    <row r="151" spans="1:65" s="2" customFormat="1" ht="14.45" customHeight="1">
      <c r="A151" s="31"/>
      <c r="B151" s="32"/>
      <c r="C151" s="184" t="s">
        <v>195</v>
      </c>
      <c r="D151" s="184" t="s">
        <v>128</v>
      </c>
      <c r="E151" s="185" t="s">
        <v>196</v>
      </c>
      <c r="F151" s="186" t="s">
        <v>197</v>
      </c>
      <c r="G151" s="187" t="s">
        <v>198</v>
      </c>
      <c r="H151" s="188">
        <v>1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40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199</v>
      </c>
      <c r="AT151" s="196" t="s">
        <v>128</v>
      </c>
      <c r="AU151" s="196" t="s">
        <v>85</v>
      </c>
      <c r="AY151" s="14" t="s">
        <v>126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0</v>
      </c>
      <c r="BL151" s="14" t="s">
        <v>199</v>
      </c>
      <c r="BM151" s="196" t="s">
        <v>247</v>
      </c>
    </row>
    <row r="152" spans="1:65" s="12" customFormat="1" ht="25.9" customHeight="1">
      <c r="B152" s="168"/>
      <c r="C152" s="169"/>
      <c r="D152" s="170" t="s">
        <v>74</v>
      </c>
      <c r="E152" s="171" t="s">
        <v>201</v>
      </c>
      <c r="F152" s="171" t="s">
        <v>202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SUM(P153:P155)</f>
        <v>0</v>
      </c>
      <c r="Q152" s="176"/>
      <c r="R152" s="177">
        <f>SUM(R153:R155)</f>
        <v>0.251328</v>
      </c>
      <c r="S152" s="176"/>
      <c r="T152" s="178">
        <f>SUM(T153:T155)</f>
        <v>0.10560000000000001</v>
      </c>
      <c r="AR152" s="179" t="s">
        <v>132</v>
      </c>
      <c r="AT152" s="180" t="s">
        <v>74</v>
      </c>
      <c r="AU152" s="180" t="s">
        <v>75</v>
      </c>
      <c r="AY152" s="179" t="s">
        <v>126</v>
      </c>
      <c r="BK152" s="181">
        <f>SUM(BK153:BK155)</f>
        <v>0</v>
      </c>
    </row>
    <row r="153" spans="1:65" s="2" customFormat="1" ht="14.45" customHeight="1">
      <c r="A153" s="31"/>
      <c r="B153" s="32"/>
      <c r="C153" s="198" t="s">
        <v>8</v>
      </c>
      <c r="D153" s="198" t="s">
        <v>203</v>
      </c>
      <c r="E153" s="199" t="s">
        <v>204</v>
      </c>
      <c r="F153" s="200" t="s">
        <v>205</v>
      </c>
      <c r="G153" s="201" t="s">
        <v>156</v>
      </c>
      <c r="H153" s="202">
        <v>66.88</v>
      </c>
      <c r="I153" s="203"/>
      <c r="J153" s="204">
        <f>ROUND(I153*H153,2)</f>
        <v>0</v>
      </c>
      <c r="K153" s="205"/>
      <c r="L153" s="206"/>
      <c r="M153" s="207" t="s">
        <v>1</v>
      </c>
      <c r="N153" s="208" t="s">
        <v>40</v>
      </c>
      <c r="O153" s="68"/>
      <c r="P153" s="194">
        <f>O153*H153</f>
        <v>0</v>
      </c>
      <c r="Q153" s="194">
        <v>3.5000000000000001E-3</v>
      </c>
      <c r="R153" s="194">
        <f>Q153*H153</f>
        <v>0.23407999999999998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164</v>
      </c>
      <c r="AT153" s="196" t="s">
        <v>203</v>
      </c>
      <c r="AU153" s="196" t="s">
        <v>83</v>
      </c>
      <c r="AY153" s="14" t="s">
        <v>126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0</v>
      </c>
      <c r="BL153" s="14" t="s">
        <v>132</v>
      </c>
      <c r="BM153" s="196" t="s">
        <v>248</v>
      </c>
    </row>
    <row r="154" spans="1:65" s="2" customFormat="1" ht="24.2" customHeight="1">
      <c r="A154" s="31"/>
      <c r="B154" s="32"/>
      <c r="C154" s="184" t="s">
        <v>199</v>
      </c>
      <c r="D154" s="184" t="s">
        <v>128</v>
      </c>
      <c r="E154" s="185" t="s">
        <v>207</v>
      </c>
      <c r="F154" s="186" t="s">
        <v>208</v>
      </c>
      <c r="G154" s="187" t="s">
        <v>209</v>
      </c>
      <c r="H154" s="188">
        <v>176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40</v>
      </c>
      <c r="O154" s="68"/>
      <c r="P154" s="194">
        <f>O154*H154</f>
        <v>0</v>
      </c>
      <c r="Q154" s="194">
        <v>8.0000000000000007E-5</v>
      </c>
      <c r="R154" s="194">
        <f>Q154*H154</f>
        <v>1.4080000000000001E-2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132</v>
      </c>
      <c r="AT154" s="196" t="s">
        <v>128</v>
      </c>
      <c r="AU154" s="196" t="s">
        <v>83</v>
      </c>
      <c r="AY154" s="14" t="s">
        <v>126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0</v>
      </c>
      <c r="BL154" s="14" t="s">
        <v>132</v>
      </c>
      <c r="BM154" s="196" t="s">
        <v>249</v>
      </c>
    </row>
    <row r="155" spans="1:65" s="2" customFormat="1" ht="24.2" customHeight="1">
      <c r="A155" s="31"/>
      <c r="B155" s="32"/>
      <c r="C155" s="184" t="s">
        <v>211</v>
      </c>
      <c r="D155" s="184" t="s">
        <v>128</v>
      </c>
      <c r="E155" s="185" t="s">
        <v>212</v>
      </c>
      <c r="F155" s="186" t="s">
        <v>213</v>
      </c>
      <c r="G155" s="187" t="s">
        <v>156</v>
      </c>
      <c r="H155" s="188">
        <v>35.200000000000003</v>
      </c>
      <c r="I155" s="189"/>
      <c r="J155" s="190">
        <f>ROUND(I155*H155,2)</f>
        <v>0</v>
      </c>
      <c r="K155" s="191"/>
      <c r="L155" s="36"/>
      <c r="M155" s="209" t="s">
        <v>1</v>
      </c>
      <c r="N155" s="210" t="s">
        <v>40</v>
      </c>
      <c r="O155" s="211"/>
      <c r="P155" s="212">
        <f>O155*H155</f>
        <v>0</v>
      </c>
      <c r="Q155" s="212">
        <v>9.0000000000000006E-5</v>
      </c>
      <c r="R155" s="212">
        <f>Q155*H155</f>
        <v>3.1680000000000002E-3</v>
      </c>
      <c r="S155" s="212">
        <v>3.0000000000000001E-3</v>
      </c>
      <c r="T155" s="213">
        <f>S155*H155</f>
        <v>0.10560000000000001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132</v>
      </c>
      <c r="AT155" s="196" t="s">
        <v>128</v>
      </c>
      <c r="AU155" s="196" t="s">
        <v>83</v>
      </c>
      <c r="AY155" s="14" t="s">
        <v>126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83</v>
      </c>
      <c r="BK155" s="197">
        <f>ROUND(I155*H155,2)</f>
        <v>0</v>
      </c>
      <c r="BL155" s="14" t="s">
        <v>132</v>
      </c>
      <c r="BM155" s="196" t="s">
        <v>250</v>
      </c>
    </row>
    <row r="156" spans="1:65" s="2" customFormat="1" ht="6.95" customHeight="1">
      <c r="A156" s="31"/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36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sheetProtection algorithmName="SHA-512" hashValue="tbN3ADzdhxbXd2tFQ1U5fgMUxQaC2RtWdbpP+tuTygPUDDvNvJQtryHgfnsPIfb1cdzdkQAIw9fxpvhv0lwojg==" saltValue="b0/HG5HtVvd/Q0cmh7qMq/RAW4Ft8iE3FVHCgvG8fLRGXylPEHuhPjbfgMFE/bWJ3t5F9biO+ffzvSzIdbbdyQ==" spinCount="100000" sheet="1" objects="1" scenarios="1" formatColumns="0" formatRows="0" autoFilter="0"/>
  <autoFilter ref="C126:K15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1_1_2020 DD - Kolej 7 </vt:lpstr>
      <vt:lpstr>2_1_2020 DD - Kolej 9</vt:lpstr>
      <vt:lpstr>3_1_2020 DD - Kolej 10</vt:lpstr>
      <vt:lpstr>'1_1_2020 DD - Kolej 7 '!Názvy_tisku</vt:lpstr>
      <vt:lpstr>'2_1_2020 DD - Kolej 9'!Názvy_tisku</vt:lpstr>
      <vt:lpstr>'3_1_2020 DD - Kolej 10'!Názvy_tisku</vt:lpstr>
      <vt:lpstr>'Rekapitulace stavby'!Názvy_tisku</vt:lpstr>
      <vt:lpstr>'1_1_2020 DD - Kolej 7 '!Oblast_tisku</vt:lpstr>
      <vt:lpstr>'2_1_2020 DD - Kolej 9'!Oblast_tisku</vt:lpstr>
      <vt:lpstr>'3_1_2020 DD - Kolej 10'!Oblast_tisku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2020-12-23T10:48:13Z</dcterms:created>
  <dcterms:modified xsi:type="dcterms:W3CDTF">2021-07-20T12:45:23Z</dcterms:modified>
</cp:coreProperties>
</file>