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/>
  <mc:AlternateContent xmlns:mc="http://schemas.openxmlformats.org/markup-compatibility/2006">
    <mc:Choice Requires="x15">
      <x15ac:absPath xmlns:x15ac="http://schemas.microsoft.com/office/spreadsheetml/2010/11/ac" url="P:\2120_NemCL - Zpevněné plochy\07.1 DVZ_Plocha 1 - Patologie\F Vykaz vymer\01 Soupis prací\"/>
    </mc:Choice>
  </mc:AlternateContent>
  <xr:revisionPtr revIDLastSave="0" documentId="13_ncr:1_{BEC9D66B-7A79-4D87-9983-47E098442369}" xr6:coauthVersionLast="43" xr6:coauthVersionMax="43" xr10:uidLastSave="{00000000-0000-0000-0000-000000000000}"/>
  <bookViews>
    <workbookView xWindow="-27285" yWindow="960" windowWidth="20790" windowHeight="16200" xr2:uid="{00000000-000D-0000-FFFF-FFFF00000000}"/>
  </bookViews>
  <sheets>
    <sheet name="Rekapitulace stavby" sheetId="1" r:id="rId1"/>
    <sheet name="D1.05 - Oprava zpevněných..." sheetId="2" r:id="rId2"/>
    <sheet name="VORN - Vedlejší a ostatní..." sheetId="3" r:id="rId3"/>
    <sheet name="Pokyny pro vyplnění" sheetId="4" r:id="rId4"/>
  </sheets>
  <definedNames>
    <definedName name="_xlnm._FilterDatabase" localSheetId="1" hidden="1">'D1.05 - Oprava zpevněných...'!$C$89:$K$214</definedName>
    <definedName name="_xlnm._FilterDatabase" localSheetId="2" hidden="1">'VORN - Vedlejší a ostatní...'!$C$84:$K$124</definedName>
    <definedName name="_xlnm.Print_Titles" localSheetId="1">'D1.05 - Oprava zpevněných...'!$89:$89</definedName>
    <definedName name="_xlnm.Print_Titles" localSheetId="0">'Rekapitulace stavby'!$52:$52</definedName>
    <definedName name="_xlnm.Print_Titles" localSheetId="2">'VORN - Vedlejší a ostatní...'!$84:$84</definedName>
    <definedName name="_xlnm.Print_Area" localSheetId="1">'D1.05 - Oprava zpevněných...'!$C$4:$J$39,'D1.05 - Oprava zpevněných...'!$C$45:$J$71,'D1.05 - Oprava zpevněných...'!$C$77:$K$214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2">'VORN - Vedlejší a ostatní...'!$C$4:$J$39,'VORN - Vedlejší a ostatní...'!$C$45:$J$66,'VORN - Vedlejší a ostatní...'!$C$72:$K$124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T111" i="3"/>
  <c r="R112" i="3"/>
  <c r="R111" i="3" s="1"/>
  <c r="P112" i="3"/>
  <c r="P111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T96" i="3" s="1"/>
  <c r="R97" i="3"/>
  <c r="R96" i="3"/>
  <c r="P97" i="3"/>
  <c r="P96" i="3" s="1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89" i="3"/>
  <c r="BH89" i="3"/>
  <c r="BG89" i="3"/>
  <c r="BF89" i="3"/>
  <c r="T89" i="3"/>
  <c r="R89" i="3"/>
  <c r="P89" i="3"/>
  <c r="BI87" i="3"/>
  <c r="BH87" i="3"/>
  <c r="F36" i="3" s="1"/>
  <c r="BG87" i="3"/>
  <c r="BF87" i="3"/>
  <c r="T87" i="3"/>
  <c r="R87" i="3"/>
  <c r="P87" i="3"/>
  <c r="J82" i="3"/>
  <c r="J81" i="3"/>
  <c r="F81" i="3"/>
  <c r="F79" i="3"/>
  <c r="E77" i="3"/>
  <c r="J55" i="3"/>
  <c r="J54" i="3"/>
  <c r="F54" i="3"/>
  <c r="F52" i="3"/>
  <c r="E50" i="3"/>
  <c r="J18" i="3"/>
  <c r="E18" i="3"/>
  <c r="F82" i="3"/>
  <c r="J17" i="3"/>
  <c r="J12" i="3"/>
  <c r="J52" i="3"/>
  <c r="E7" i="3"/>
  <c r="E75" i="3" s="1"/>
  <c r="J37" i="2"/>
  <c r="J36" i="2"/>
  <c r="AY55" i="1" s="1"/>
  <c r="J35" i="2"/>
  <c r="AX55" i="1"/>
  <c r="BI212" i="2"/>
  <c r="BH212" i="2"/>
  <c r="BG212" i="2"/>
  <c r="BF212" i="2"/>
  <c r="T212" i="2"/>
  <c r="T211" i="2" s="1"/>
  <c r="T210" i="2" s="1"/>
  <c r="R212" i="2"/>
  <c r="R211" i="2"/>
  <c r="R210" i="2" s="1"/>
  <c r="P212" i="2"/>
  <c r="P211" i="2"/>
  <c r="P210" i="2" s="1"/>
  <c r="BI208" i="2"/>
  <c r="BH208" i="2"/>
  <c r="BG208" i="2"/>
  <c r="BF208" i="2"/>
  <c r="T208" i="2"/>
  <c r="T207" i="2" s="1"/>
  <c r="R208" i="2"/>
  <c r="R207" i="2"/>
  <c r="P208" i="2"/>
  <c r="P207" i="2" s="1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1" i="2"/>
  <c r="F37" i="2" s="1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3" i="2"/>
  <c r="BH123" i="2"/>
  <c r="BG123" i="2"/>
  <c r="F35" i="2" s="1"/>
  <c r="BF123" i="2"/>
  <c r="T123" i="2"/>
  <c r="R123" i="2"/>
  <c r="P123" i="2"/>
  <c r="BI121" i="2"/>
  <c r="BH121" i="2"/>
  <c r="BG121" i="2"/>
  <c r="BF121" i="2"/>
  <c r="T121" i="2"/>
  <c r="R121" i="2"/>
  <c r="P121" i="2"/>
  <c r="BI117" i="2"/>
  <c r="BH117" i="2"/>
  <c r="BG117" i="2"/>
  <c r="BF117" i="2"/>
  <c r="T117" i="2"/>
  <c r="R117" i="2"/>
  <c r="P117" i="2"/>
  <c r="BI113" i="2"/>
  <c r="BH113" i="2"/>
  <c r="BG113" i="2"/>
  <c r="BF113" i="2"/>
  <c r="T113" i="2"/>
  <c r="T112" i="2"/>
  <c r="R113" i="2"/>
  <c r="R112" i="2" s="1"/>
  <c r="P113" i="2"/>
  <c r="P112" i="2" s="1"/>
  <c r="BI110" i="2"/>
  <c r="BH110" i="2"/>
  <c r="BG110" i="2"/>
  <c r="BF110" i="2"/>
  <c r="T110" i="2"/>
  <c r="R110" i="2"/>
  <c r="P110" i="2"/>
  <c r="BI107" i="2"/>
  <c r="BH107" i="2"/>
  <c r="F36" i="2" s="1"/>
  <c r="BG107" i="2"/>
  <c r="BF107" i="2"/>
  <c r="T107" i="2"/>
  <c r="R107" i="2"/>
  <c r="P107" i="2"/>
  <c r="BI104" i="2"/>
  <c r="BH104" i="2"/>
  <c r="BG104" i="2"/>
  <c r="BF104" i="2"/>
  <c r="T104" i="2"/>
  <c r="R104" i="2"/>
  <c r="P104" i="2"/>
  <c r="BI101" i="2"/>
  <c r="BH101" i="2"/>
  <c r="BG101" i="2"/>
  <c r="BF101" i="2"/>
  <c r="T101" i="2"/>
  <c r="R101" i="2"/>
  <c r="P101" i="2"/>
  <c r="BI98" i="2"/>
  <c r="BH98" i="2"/>
  <c r="BG98" i="2"/>
  <c r="BF98" i="2"/>
  <c r="F34" i="2" s="1"/>
  <c r="T98" i="2"/>
  <c r="R98" i="2"/>
  <c r="P98" i="2"/>
  <c r="BI93" i="2"/>
  <c r="BH93" i="2"/>
  <c r="BG93" i="2"/>
  <c r="BF93" i="2"/>
  <c r="J34" i="2" s="1"/>
  <c r="T93" i="2"/>
  <c r="R93" i="2"/>
  <c r="P93" i="2"/>
  <c r="J87" i="2"/>
  <c r="J86" i="2"/>
  <c r="F86" i="2"/>
  <c r="F84" i="2"/>
  <c r="E82" i="2"/>
  <c r="J55" i="2"/>
  <c r="J54" i="2"/>
  <c r="F54" i="2"/>
  <c r="F52" i="2"/>
  <c r="E50" i="2"/>
  <c r="J18" i="2"/>
  <c r="E18" i="2"/>
  <c r="F87" i="2" s="1"/>
  <c r="J17" i="2"/>
  <c r="J12" i="2"/>
  <c r="J84" i="2" s="1"/>
  <c r="E7" i="2"/>
  <c r="E80" i="2" s="1"/>
  <c r="L50" i="1"/>
  <c r="AM50" i="1"/>
  <c r="AM49" i="1"/>
  <c r="L49" i="1"/>
  <c r="AM47" i="1"/>
  <c r="L47" i="1"/>
  <c r="L45" i="1"/>
  <c r="L44" i="1"/>
  <c r="BK172" i="2"/>
  <c r="J100" i="3"/>
  <c r="J185" i="2"/>
  <c r="BK189" i="2"/>
  <c r="BK113" i="2"/>
  <c r="J107" i="2"/>
  <c r="J154" i="2"/>
  <c r="BK181" i="2"/>
  <c r="BK148" i="2"/>
  <c r="J183" i="2"/>
  <c r="J203" i="2"/>
  <c r="J164" i="2"/>
  <c r="BK195" i="2"/>
  <c r="J178" i="2"/>
  <c r="BK102" i="3"/>
  <c r="BK115" i="3"/>
  <c r="J89" i="3"/>
  <c r="J110" i="2"/>
  <c r="BK135" i="2"/>
  <c r="J161" i="2"/>
  <c r="BK159" i="2"/>
  <c r="J102" i="3"/>
  <c r="J212" i="2"/>
  <c r="J149" i="2"/>
  <c r="BK92" i="3"/>
  <c r="BK112" i="3"/>
  <c r="J128" i="2"/>
  <c r="J145" i="2"/>
  <c r="BK175" i="2"/>
  <c r="J191" i="2"/>
  <c r="J94" i="3"/>
  <c r="J123" i="2"/>
  <c r="BK166" i="2"/>
  <c r="J109" i="3"/>
  <c r="J121" i="2"/>
  <c r="BK100" i="3"/>
  <c r="J87" i="3"/>
  <c r="BK169" i="2"/>
  <c r="BK161" i="2"/>
  <c r="BK123" i="3"/>
  <c r="BK122" i="3"/>
  <c r="J93" i="2"/>
  <c r="BK149" i="2"/>
  <c r="J107" i="3"/>
  <c r="BK205" i="2"/>
  <c r="J115" i="3"/>
  <c r="J122" i="3"/>
  <c r="BK89" i="3"/>
  <c r="J123" i="3"/>
  <c r="BK212" i="2"/>
  <c r="BK123" i="2"/>
  <c r="J148" i="2"/>
  <c r="J175" i="2"/>
  <c r="BK145" i="2"/>
  <c r="BK91" i="3"/>
  <c r="AS54" i="1"/>
  <c r="BK93" i="2"/>
  <c r="BK107" i="2"/>
  <c r="BK117" i="3"/>
  <c r="J135" i="2"/>
  <c r="J179" i="2"/>
  <c r="J189" i="2"/>
  <c r="J187" i="2"/>
  <c r="J139" i="2"/>
  <c r="BK98" i="2"/>
  <c r="BK141" i="2"/>
  <c r="BK178" i="2"/>
  <c r="BK97" i="3"/>
  <c r="J112" i="3"/>
  <c r="BK154" i="2"/>
  <c r="J195" i="2"/>
  <c r="BK128" i="2"/>
  <c r="J159" i="2"/>
  <c r="BK203" i="2"/>
  <c r="J117" i="3"/>
  <c r="BK94" i="3"/>
  <c r="BK101" i="2"/>
  <c r="BK110" i="2"/>
  <c r="J198" i="2"/>
  <c r="J120" i="3"/>
  <c r="J125" i="2"/>
  <c r="J104" i="2"/>
  <c r="J117" i="2"/>
  <c r="BK191" i="2"/>
  <c r="BK208" i="2"/>
  <c r="BK109" i="3"/>
  <c r="BK198" i="2"/>
  <c r="BK183" i="2"/>
  <c r="BK107" i="3"/>
  <c r="J98" i="2"/>
  <c r="J97" i="3"/>
  <c r="BK187" i="2"/>
  <c r="J166" i="2"/>
  <c r="J181" i="2"/>
  <c r="J169" i="2"/>
  <c r="J205" i="2"/>
  <c r="J208" i="2"/>
  <c r="BK121" i="2"/>
  <c r="BK139" i="2"/>
  <c r="BK87" i="3"/>
  <c r="BK125" i="2"/>
  <c r="BK164" i="2"/>
  <c r="J131" i="2"/>
  <c r="BK185" i="2"/>
  <c r="J141" i="2"/>
  <c r="J113" i="2"/>
  <c r="BK131" i="2"/>
  <c r="BK117" i="2"/>
  <c r="J172" i="2"/>
  <c r="BK179" i="2"/>
  <c r="J91" i="3"/>
  <c r="BK120" i="3"/>
  <c r="BK201" i="2"/>
  <c r="BK104" i="2"/>
  <c r="J201" i="2"/>
  <c r="J92" i="3"/>
  <c r="J101" i="2"/>
  <c r="BK116" i="2" l="1"/>
  <c r="J116" i="2"/>
  <c r="J63" i="2"/>
  <c r="R144" i="2"/>
  <c r="P92" i="2"/>
  <c r="P165" i="2"/>
  <c r="BK92" i="2"/>
  <c r="J92" i="2"/>
  <c r="J61" i="2"/>
  <c r="R165" i="2"/>
  <c r="R92" i="2"/>
  <c r="BK165" i="2"/>
  <c r="J165" i="2" s="1"/>
  <c r="J66" i="2" s="1"/>
  <c r="BK144" i="2"/>
  <c r="J144" i="2"/>
  <c r="J64" i="2"/>
  <c r="BK158" i="2"/>
  <c r="J158" i="2"/>
  <c r="J65" i="2"/>
  <c r="R200" i="2"/>
  <c r="R116" i="2"/>
  <c r="T158" i="2"/>
  <c r="T165" i="2"/>
  <c r="BK86" i="3"/>
  <c r="T99" i="3"/>
  <c r="P114" i="3"/>
  <c r="T116" i="2"/>
  <c r="P158" i="2"/>
  <c r="T200" i="2"/>
  <c r="R86" i="3"/>
  <c r="BK99" i="3"/>
  <c r="J99" i="3" s="1"/>
  <c r="J62" i="3" s="1"/>
  <c r="BK114" i="3"/>
  <c r="J114" i="3" s="1"/>
  <c r="J64" i="3" s="1"/>
  <c r="BK119" i="3"/>
  <c r="J119" i="3"/>
  <c r="J65" i="3" s="1"/>
  <c r="T92" i="2"/>
  <c r="P144" i="2"/>
  <c r="R158" i="2"/>
  <c r="P200" i="2"/>
  <c r="T86" i="3"/>
  <c r="R99" i="3"/>
  <c r="R114" i="3"/>
  <c r="P119" i="3"/>
  <c r="P116" i="2"/>
  <c r="T144" i="2"/>
  <c r="BK200" i="2"/>
  <c r="J200" i="2" s="1"/>
  <c r="J67" i="2" s="1"/>
  <c r="P86" i="3"/>
  <c r="P99" i="3"/>
  <c r="T114" i="3"/>
  <c r="R119" i="3"/>
  <c r="T119" i="3"/>
  <c r="BK207" i="2"/>
  <c r="J207" i="2" s="1"/>
  <c r="J68" i="2" s="1"/>
  <c r="BK211" i="2"/>
  <c r="J211" i="2"/>
  <c r="J70" i="2" s="1"/>
  <c r="BK112" i="2"/>
  <c r="J112" i="2"/>
  <c r="J62" i="2"/>
  <c r="BK96" i="3"/>
  <c r="J96" i="3" s="1"/>
  <c r="J61" i="3" s="1"/>
  <c r="BK111" i="3"/>
  <c r="J111" i="3" s="1"/>
  <c r="J63" i="3" s="1"/>
  <c r="F55" i="3"/>
  <c r="BE91" i="3"/>
  <c r="BE112" i="3"/>
  <c r="BE122" i="3"/>
  <c r="E48" i="3"/>
  <c r="BE87" i="3"/>
  <c r="BE109" i="3"/>
  <c r="BE123" i="3"/>
  <c r="BE94" i="3"/>
  <c r="BE107" i="3"/>
  <c r="BE115" i="3"/>
  <c r="J79" i="3"/>
  <c r="BE92" i="3"/>
  <c r="BE97" i="3"/>
  <c r="BE89" i="3"/>
  <c r="BE100" i="3"/>
  <c r="BE120" i="3"/>
  <c r="BK210" i="2"/>
  <c r="J210" i="2"/>
  <c r="J69" i="2" s="1"/>
  <c r="BC56" i="1"/>
  <c r="BE102" i="3"/>
  <c r="BE117" i="3"/>
  <c r="E48" i="2"/>
  <c r="F55" i="2"/>
  <c r="BE98" i="2"/>
  <c r="BE107" i="2"/>
  <c r="BE110" i="2"/>
  <c r="BE117" i="2"/>
  <c r="BE121" i="2"/>
  <c r="BE123" i="2"/>
  <c r="BE125" i="2"/>
  <c r="BE131" i="2"/>
  <c r="BE135" i="2"/>
  <c r="BE141" i="2"/>
  <c r="BE145" i="2"/>
  <c r="BE149" i="2"/>
  <c r="BE166" i="2"/>
  <c r="BE169" i="2"/>
  <c r="BE172" i="2"/>
  <c r="BE175" i="2"/>
  <c r="BE181" i="2"/>
  <c r="BE185" i="2"/>
  <c r="BB55" i="1"/>
  <c r="BE208" i="2"/>
  <c r="BA55" i="1"/>
  <c r="BA54" i="1" s="1"/>
  <c r="AW54" i="1" s="1"/>
  <c r="AK30" i="1" s="1"/>
  <c r="BC55" i="1"/>
  <c r="BC54" i="1" s="1"/>
  <c r="W32" i="1" s="1"/>
  <c r="J52" i="2"/>
  <c r="BE93" i="2"/>
  <c r="BE101" i="2"/>
  <c r="BE104" i="2"/>
  <c r="BE113" i="2"/>
  <c r="BE128" i="2"/>
  <c r="BE139" i="2"/>
  <c r="BE148" i="2"/>
  <c r="BE154" i="2"/>
  <c r="BE159" i="2"/>
  <c r="BE161" i="2"/>
  <c r="BE164" i="2"/>
  <c r="BE178" i="2"/>
  <c r="BE179" i="2"/>
  <c r="BE183" i="2"/>
  <c r="BE187" i="2"/>
  <c r="BE189" i="2"/>
  <c r="BE191" i="2"/>
  <c r="BE198" i="2"/>
  <c r="BE212" i="2"/>
  <c r="AW55" i="1"/>
  <c r="BE195" i="2"/>
  <c r="BE201" i="2"/>
  <c r="BE203" i="2"/>
  <c r="BE205" i="2"/>
  <c r="BD55" i="1"/>
  <c r="F35" i="3"/>
  <c r="BB56" i="1" s="1"/>
  <c r="F34" i="3"/>
  <c r="BA56" i="1"/>
  <c r="F37" i="3"/>
  <c r="BD56" i="1" s="1"/>
  <c r="BD54" i="1" s="1"/>
  <c r="W33" i="1" s="1"/>
  <c r="J34" i="3"/>
  <c r="AW56" i="1" s="1"/>
  <c r="BB54" i="1" l="1"/>
  <c r="W31" i="1" s="1"/>
  <c r="T91" i="2"/>
  <c r="T90" i="2" s="1"/>
  <c r="T85" i="3"/>
  <c r="R85" i="3"/>
  <c r="P91" i="2"/>
  <c r="P90" i="2"/>
  <c r="AU55" i="1"/>
  <c r="P85" i="3"/>
  <c r="AU56" i="1" s="1"/>
  <c r="BK85" i="3"/>
  <c r="J85" i="3" s="1"/>
  <c r="J59" i="3" s="1"/>
  <c r="R91" i="2"/>
  <c r="R90" i="2" s="1"/>
  <c r="J86" i="3"/>
  <c r="J60" i="3"/>
  <c r="BK91" i="2"/>
  <c r="J91" i="2"/>
  <c r="J60" i="2"/>
  <c r="J33" i="3"/>
  <c r="AV56" i="1" s="1"/>
  <c r="AT56" i="1" s="1"/>
  <c r="F33" i="3"/>
  <c r="AZ56" i="1" s="1"/>
  <c r="W30" i="1"/>
  <c r="AX54" i="1"/>
  <c r="AY54" i="1"/>
  <c r="F33" i="2"/>
  <c r="AZ55" i="1" s="1"/>
  <c r="J33" i="2"/>
  <c r="AV55" i="1" s="1"/>
  <c r="AT55" i="1" s="1"/>
  <c r="BK90" i="2" l="1"/>
  <c r="J90" i="2"/>
  <c r="J59" i="2"/>
  <c r="J30" i="3"/>
  <c r="AG56" i="1"/>
  <c r="AU54" i="1"/>
  <c r="J30" i="2"/>
  <c r="AG55" i="1" s="1"/>
  <c r="AG54" i="1" s="1"/>
  <c r="AK26" i="1" s="1"/>
  <c r="AZ54" i="1"/>
  <c r="W29" i="1"/>
  <c r="J39" i="3" l="1"/>
  <c r="J39" i="2"/>
  <c r="AN55" i="1"/>
  <c r="AN56" i="1"/>
  <c r="AV54" i="1"/>
  <c r="AK29" i="1"/>
  <c r="AK35" i="1" s="1"/>
  <c r="AT54" i="1" l="1"/>
  <c r="AN54" i="1"/>
</calcChain>
</file>

<file path=xl/sharedStrings.xml><?xml version="1.0" encoding="utf-8"?>
<sst xmlns="http://schemas.openxmlformats.org/spreadsheetml/2006/main" count="2336" uniqueCount="645">
  <si>
    <t>Export Komplet</t>
  </si>
  <si>
    <t>VZ</t>
  </si>
  <si>
    <t>2.0</t>
  </si>
  <si>
    <t>ZAMOK</t>
  </si>
  <si>
    <t>False</t>
  </si>
  <si>
    <t>{564f43e1-52c3-425e-825f-e583012ee139}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</si>
  <si>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</si>
  <si>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</si>
  <si>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</si>
  <si>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</si>
  <si>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</si>
  <si>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</si>
  <si>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</si>
  <si>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</si>
  <si>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2120_DVZ_Patologie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</si>
  <si>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</si>
  <si>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</si>
  <si>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ZPEVNĚNÉ PLOCHY PATOLOGIE</t>
  </si>
  <si>
    <t>KSO:</t>
  </si>
  <si>
    <t>822 55</t>
  </si>
  <si>
    <t>CC-CZ:</t>
  </si>
  <si>
    <t>21122</t>
  </si>
  <si>
    <t>Místo:</t>
  </si>
  <si>
    <t>Česká Lípa</t>
  </si>
  <si>
    <t>Datum:</t>
  </si>
  <si>
    <t>31. 7. 2021</t>
  </si>
  <si>
    <t>CZ-CPV:</t>
  </si>
  <si>
    <t>45000000-7</t>
  </si>
  <si>
    <t>CZ-CPA:</t>
  </si>
  <si>
    <t>42.11.20</t>
  </si>
  <si>
    <t>Zadavatel:</t>
  </si>
  <si>
    <t>IČ:</t>
  </si>
  <si>
    <t>27283518</t>
  </si>
  <si>
    <t>Nemocnice s poliklinikou Česká Lípa, a.s.</t>
  </si>
  <si>
    <t>DIČ:</t>
  </si>
  <si>
    <t>CZ27283518</t>
  </si>
  <si>
    <t>Uchazeč:</t>
  </si>
  <si>
    <t>Vyplň údaj</t>
  </si>
  <si>
    <t>Projektant:</t>
  </si>
  <si>
    <t>25410482</t>
  </si>
  <si>
    <t>STORING spol. s ro.o.</t>
  </si>
  <si>
    <t>CZ25410482</t>
  </si>
  <si>
    <t>True</t>
  </si>
  <si>
    <t>Zpracovatel:</t>
  </si>
  <si>
    <t/>
  </si>
  <si>
    <t>Zuzana Morávková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</si>
  <si>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</si>
  <si>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</si>
  <si>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</si>
  <si>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</si>
  <si>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</si>
  <si>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</si>
  <si>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</si>
  <si>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</si>
  <si>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</si>
  <si>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</si>
  <si>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</si>
  <si>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</si>
  <si>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</si>
  <si>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</si>
  <si>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</si>
  <si>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</si>
  <si>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</si>
  <si>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</si>
  <si>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</si>
  <si>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</si>
  <si>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</si>
  <si>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</si>
  <si>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</si>
  <si>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</si>
  <si>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</si>
  <si>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</si>
  <si>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</si>
  <si>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</si>
  <si>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</si>
  <si>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</si>
  <si>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</si>
  <si>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</si>
  <si>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</si>
  <si>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</si>
  <si>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</si>
  <si>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</si>
  <si>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</si>
  <si>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</si>
  <si>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</si>
  <si>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</si>
  <si>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</si>
  <si>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D1.05</t>
  </si>
  <si>
    <t>Oprava zpevněných ploch Patologie</t>
  </si>
  <si>
    <t>STA</t>
  </si>
  <si>
    <t>1</t>
  </si>
  <si>
    <t>{c7f9d10b-0194-4dd5-8a60-75e7abb34fbc}</t>
  </si>
  <si>
    <t>2</t>
  </si>
  <si>
    <t>VORN</t>
  </si>
  <si>
    <t>Vedlejší a ostatní rozpočtové náklady</t>
  </si>
  <si>
    <t>{f55216cb-5329-4cf2-a618-7786aba3cf2b}</t>
  </si>
  <si>
    <t>KRYCÍ LIST SOUPISU PRACÍ</t>
  </si>
  <si>
    <t>Objekt:</t>
  </si>
  <si>
    <t>D1.05 - Oprava zpevněných ploch Patologie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</si>
  <si>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</si>
  <si>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</si>
  <si>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</si>
  <si>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</si>
  <si>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</si>
  <si>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</si>
  <si>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</si>
  <si>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</si>
  <si>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</si>
  <si>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</si>
  <si>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</si>
  <si>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</si>
  <si>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</si>
  <si>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</si>
  <si>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</si>
  <si>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</si>
  <si>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</si>
  <si>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</si>
  <si>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</si>
  <si>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</si>
  <si>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</si>
  <si>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</si>
  <si>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</si>
  <si>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</si>
  <si>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</si>
  <si>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</si>
  <si>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</si>
  <si>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</si>
  <si>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</si>
  <si>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</si>
  <si>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</si>
  <si>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</si>
  <si>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</si>
  <si>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113107332</t>
  </si>
  <si>
    <t>Odstranění podkladu z betonu prostého tl 300 mm strojně pl do 50 m2</t>
  </si>
  <si>
    <t>m2</t>
  </si>
  <si>
    <t>CS ÚRS 2021 01</t>
  </si>
  <si>
    <t>4</t>
  </si>
  <si>
    <t>-1351202252</t>
  </si>
  <si>
    <t>Online PSC</t>
  </si>
  <si>
    <t>https://podminky.urs.cz/item/CS_URS_2021_01/113107332</t>
  </si>
  <si>
    <t>VV</t>
  </si>
  <si>
    <t>"řez 1"      (5,00+3,00)*3,80</t>
  </si>
  <si>
    <t>"řez 2"      11,50*3,80</t>
  </si>
  <si>
    <t>Součet</t>
  </si>
  <si>
    <t>132351101</t>
  </si>
  <si>
    <t xml:space="preserve">Hloubení nezapažených rýh šířky do 800 mm strojně s urovnáním dna do předepsaného profilu a spádu bez rpozdílu třídy těžitelnosti </t>
  </si>
  <si>
    <t>m3</t>
  </si>
  <si>
    <t>-1006793261</t>
  </si>
  <si>
    <t>https://podminky.urs.cz/item/CS_URS_2021_01/132351101</t>
  </si>
  <si>
    <t>0,50*10,00*1,00</t>
  </si>
  <si>
    <t>3</t>
  </si>
  <si>
    <t>174111101</t>
  </si>
  <si>
    <t>Zásyp sypaninou z jakékoliv horniny ručně s uložením výkopku ve vrstvách se zhutněním jam, šachet, rýh nebo kolem objektů v těchto vykopávkách</t>
  </si>
  <si>
    <t>241726192</t>
  </si>
  <si>
    <t>https://podminky.urs.cz/item/CS_URS_2021_01/174111101</t>
  </si>
  <si>
    <t>0,50*10,00*0,70</t>
  </si>
  <si>
    <t>175111101</t>
  </si>
  <si>
    <t>Obsypání potrubí ručně sypaninou z vhodných hornin třídy těžitelnosti I a II, skupiny 1 až 4 nebo materiálem připraveným podél výkopu pro jakoukoliv hloubku výkopu a míru zhutnění bez prohození sypaniny</t>
  </si>
  <si>
    <t>1818154750</t>
  </si>
  <si>
    <t>https://podminky.urs.cz/item/CS_URS_2021_01/175111101</t>
  </si>
  <si>
    <t>0,50*10,00*0,20</t>
  </si>
  <si>
    <t>5</t>
  </si>
  <si>
    <t>M</t>
  </si>
  <si>
    <t>58331200</t>
  </si>
  <si>
    <t>štěrkopísek netříděný zásypový</t>
  </si>
  <si>
    <t>t</t>
  </si>
  <si>
    <t>8</t>
  </si>
  <si>
    <t>-689089457</t>
  </si>
  <si>
    <t>https://podminky.urs.cz/item/CS_URS_2021_01/58331200</t>
  </si>
  <si>
    <t>1*2 'Přepočtené koeficientem množství</t>
  </si>
  <si>
    <t>6</t>
  </si>
  <si>
    <t>181951114</t>
  </si>
  <si>
    <t>Úprava pláně vyrovnáním výškových rozdílů strojně v hornině třídy těžitelnosti II, skupiny 4 a 5 se zhutněním</t>
  </si>
  <si>
    <t>1826839248</t>
  </si>
  <si>
    <t>https://podminky.urs.cz/item/CS_URS_2021_01/181951114</t>
  </si>
  <si>
    <t>Svislé a kompletní konstrukce</t>
  </si>
  <si>
    <t>7</t>
  </si>
  <si>
    <t>389381001</t>
  </si>
  <si>
    <t>Dobetonování prefabrikovaných konstrukcí</t>
  </si>
  <si>
    <t>-724958247</t>
  </si>
  <si>
    <t>https://podminky.urs.cz/item/CS_URS_2021_01/389381001</t>
  </si>
  <si>
    <t>3,74*1,50*0,15</t>
  </si>
  <si>
    <t>Vodorovné konstrukce</t>
  </si>
  <si>
    <t>311113144</t>
  </si>
  <si>
    <t>Nosná zeď tl do 300 mm z hladkých tvárnic ztraceného bednění včetně výplně z betonu tř. C 20/25</t>
  </si>
  <si>
    <t>-2046079613</t>
  </si>
  <si>
    <t>https://podminky.urs.cz/item/CS_URS_2021_01/311113144</t>
  </si>
  <si>
    <t>" Oprave zpevněných ploch u patologie 103a"</t>
  </si>
  <si>
    <t>0,30*(3,74+1,50)*2*0,25</t>
  </si>
  <si>
    <t>9</t>
  </si>
  <si>
    <t>411121232</t>
  </si>
  <si>
    <t>Montáž prefabrikovaných železobetonových stropů se zalitím spár, včetně podpěrné konstrukce, na cementovou maltu ze stropních desek</t>
  </si>
  <si>
    <t>kus</t>
  </si>
  <si>
    <t>1890600089</t>
  </si>
  <si>
    <t>https://podminky.urs.cz/item/CS_URS_2021_01/411121232</t>
  </si>
  <si>
    <t>10</t>
  </si>
  <si>
    <t>59341120</t>
  </si>
  <si>
    <t>deska stropní plná PZD 1490x290x100mm</t>
  </si>
  <si>
    <t>1853095700</t>
  </si>
  <si>
    <t>https://podminky.urs.cz/item/CS_URS_2021_01/59341120</t>
  </si>
  <si>
    <t>11</t>
  </si>
  <si>
    <t>413941123</t>
  </si>
  <si>
    <t>Osazování ocelových válcovaných nosníků ve stropech</t>
  </si>
  <si>
    <t>-1395467499</t>
  </si>
  <si>
    <t>https://podminky.urs.cz/item/CS_URS_2021_01/413941123</t>
  </si>
  <si>
    <t>" U 140 "   16,00*1,50*2*0,001</t>
  </si>
  <si>
    <t>12</t>
  </si>
  <si>
    <t>13010914</t>
  </si>
  <si>
    <t>ocel profilová UE 140 jakost 11 375</t>
  </si>
  <si>
    <t>-458594452</t>
  </si>
  <si>
    <t>https://podminky.urs.cz/item/CS_URS_2021_01/13010914</t>
  </si>
  <si>
    <t>P</t>
  </si>
  <si>
    <t>Poznámka k položce:_x000D_
Hmotnost: 12,30 kg/m</t>
  </si>
  <si>
    <t>13</t>
  </si>
  <si>
    <t>417321414</t>
  </si>
  <si>
    <t>Ztužující pásy a věnce z betonu železového tř. C 20/25</t>
  </si>
  <si>
    <t>494484330</t>
  </si>
  <si>
    <t>https://podminky.urs.cz/item/CS_URS_2021_01/417321414</t>
  </si>
  <si>
    <t>0,30*(3,74+1,50)*2*0,15</t>
  </si>
  <si>
    <t>14</t>
  </si>
  <si>
    <t>417351115</t>
  </si>
  <si>
    <t>Zřízení bednění ztužujících pásů a věnců včetně vzpěr</t>
  </si>
  <si>
    <t>185013182</t>
  </si>
  <si>
    <t>https://podminky.urs.cz/item/CS_URS_2021_01/417351115</t>
  </si>
  <si>
    <t>(3,74+1,50)*2*0,15*2</t>
  </si>
  <si>
    <t>417351116</t>
  </si>
  <si>
    <t>Odstranění bednění ztužujících pásů a věnců včetně vzpěr</t>
  </si>
  <si>
    <t>-1003846359</t>
  </si>
  <si>
    <t>https://podminky.urs.cz/item/CS_URS_2021_01/417351116</t>
  </si>
  <si>
    <t>16</t>
  </si>
  <si>
    <t>451573111</t>
  </si>
  <si>
    <t xml:space="preserve">Lože pod potrubí, stoky a drobné objekty v otevřeném výkopu z písku a štěrkopísku </t>
  </si>
  <si>
    <t>-575974501</t>
  </si>
  <si>
    <t>https://podminky.urs.cz/item/CS_URS_2021_01/451573111</t>
  </si>
  <si>
    <t>"kanalizace + žlab"   0,50*(10,00+4,00)*0,10</t>
  </si>
  <si>
    <t>Komunikace pozemní</t>
  </si>
  <si>
    <t>17</t>
  </si>
  <si>
    <t>566901143</t>
  </si>
  <si>
    <t>Vyspravení podkladu do 15 m2 tl. 200 mm - meteriál ze stavby</t>
  </si>
  <si>
    <t>1124614960</t>
  </si>
  <si>
    <t>https://podminky.urs.cz/item/CS_URS_2021_01/566901143</t>
  </si>
  <si>
    <t xml:space="preserve">Poznámka k položce:_x000D_
Materiál ze stavby_x000D_
</t>
  </si>
  <si>
    <t>18</t>
  </si>
  <si>
    <t>56699-01</t>
  </si>
  <si>
    <t>Oprava a napojení chodníku pro pěší na komunikaci- tl 60mm</t>
  </si>
  <si>
    <t>-1265214163</t>
  </si>
  <si>
    <t>19</t>
  </si>
  <si>
    <t>596212232</t>
  </si>
  <si>
    <t>Kladení dlažby tl. 80 mm z betonových zámkových dlaždic pozemních komunikací s ložem z kameniva těženého nebo drceného, s vyplněním spár, s dvojitým hutněním vibrováním a se smetením přebytečného materiálu na krajnici</t>
  </si>
  <si>
    <t>2023427912</t>
  </si>
  <si>
    <t>https://podminky.urs.cz/item/CS_URS_2021_01/596212232</t>
  </si>
  <si>
    <t>"zpevněná plocha z výkresu 101"  238,90</t>
  </si>
  <si>
    <t>"nové autostání"        46,10</t>
  </si>
  <si>
    <t>20</t>
  </si>
  <si>
    <t>59245213</t>
  </si>
  <si>
    <t>dlažba zámková tvaru obdélník tl. 80mm přírodní</t>
  </si>
  <si>
    <t>-1276102862</t>
  </si>
  <si>
    <t>https://podminky.urs.cz/item/CS_URS_2021_01/59245213</t>
  </si>
  <si>
    <t>Poznámka k položce:_x000D_
Spotřeba: 36 kus/m2</t>
  </si>
  <si>
    <t>285*1,02 'Přepočtené koeficientem množství</t>
  </si>
  <si>
    <t>Trubní vedení</t>
  </si>
  <si>
    <t>871273121</t>
  </si>
  <si>
    <t>Montáž kanalizačního potrubí z plastů z tvrdého PVC těsněných gumovým kroužkem v otevřeném výkopu ve sklonu do 20 % DN 125</t>
  </si>
  <si>
    <t>m</t>
  </si>
  <si>
    <t>-11339519</t>
  </si>
  <si>
    <t>https://podminky.urs.cz/item/CS_URS_2021_01/871273121</t>
  </si>
  <si>
    <t>22</t>
  </si>
  <si>
    <t>28611126</t>
  </si>
  <si>
    <t>trubka kanalizační PVC DN 125x1000mm SN4</t>
  </si>
  <si>
    <t>1500871394</t>
  </si>
  <si>
    <t>https://podminky.urs.cz/item/CS_URS_2021_01/28611126</t>
  </si>
  <si>
    <t>10*1,03 'Přepočtené koeficientem množství</t>
  </si>
  <si>
    <t>23</t>
  </si>
  <si>
    <t>899999-01</t>
  </si>
  <si>
    <t>Napojení a úprava na stávající šachtu</t>
  </si>
  <si>
    <t>-1708535886</t>
  </si>
  <si>
    <t>Ostatní konstrukce a práce, bourání</t>
  </si>
  <si>
    <t>24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</si>
  <si>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</si>
  <si>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</si>
  <si>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-1982215191</t>
  </si>
  <si>
    <t>https://podminky.urs.cz/item/CS_URS_2021_01/916131213</t>
  </si>
  <si>
    <t>"z výkresu"   145,1</t>
  </si>
  <si>
    <t>25</t>
  </si>
  <si>
    <t>59217034</t>
  </si>
  <si>
    <t>obrubník betonový silniční 1000x150x300mm</t>
  </si>
  <si>
    <t>959280147</t>
  </si>
  <si>
    <t>https://podminky.urs.cz/item/CS_URS_2021_01/59217034</t>
  </si>
  <si>
    <t>145,1*1,02 'Přepočtené koeficientem množství</t>
  </si>
  <si>
    <t>26</t>
  </si>
  <si>
    <t>916991121</t>
  </si>
  <si>
    <t>Lože pod obrubníky, krajníky nebo obruby z dlažebních kostek z betonu prostého</t>
  </si>
  <si>
    <t>-499532534</t>
  </si>
  <si>
    <t>https://podminky.urs.cz/item/CS_URS_2021_01/916991121</t>
  </si>
  <si>
    <t>0,30*145,1*0,15</t>
  </si>
  <si>
    <t>27</t>
  </si>
  <si>
    <t>919735112</t>
  </si>
  <si>
    <t>Řezání stávajícího živičného krytu nebo podkladu hloubky přes 50 do 100 mm</t>
  </si>
  <si>
    <t>-2053018641</t>
  </si>
  <si>
    <t>https://podminky.urs.cz/item/CS_URS_2021_01/919735112</t>
  </si>
  <si>
    <t>" Začíštění u stávající komunikace " 6,00</t>
  </si>
  <si>
    <t>28</t>
  </si>
  <si>
    <t>935-01</t>
  </si>
  <si>
    <t>Pročištění stávajícího odvodňovacího žlabu</t>
  </si>
  <si>
    <t>-1016282411</t>
  </si>
  <si>
    <t>29</t>
  </si>
  <si>
    <t>935113211</t>
  </si>
  <si>
    <t>Osazení odvodňovacího žlabu s krycím roštem betonového šířky do 200 mm</t>
  </si>
  <si>
    <t>438262503</t>
  </si>
  <si>
    <t>https://podminky.urs.cz/item/CS_URS_2021_01/935113211</t>
  </si>
  <si>
    <t>30</t>
  </si>
  <si>
    <t>59227032</t>
  </si>
  <si>
    <t>žlab betonový koncový do dlažby 1000x300x100mm</t>
  </si>
  <si>
    <t>-692220108</t>
  </si>
  <si>
    <t>https://podminky.urs.cz/item/CS_URS_2021_01/59227032</t>
  </si>
  <si>
    <t>31</t>
  </si>
  <si>
    <t>59227030</t>
  </si>
  <si>
    <t>žlab betonový průběžný do dlažby 1000x300x100mm</t>
  </si>
  <si>
    <t>27849170</t>
  </si>
  <si>
    <t>https://podminky.urs.cz/item/CS_URS_2021_01/59227030</t>
  </si>
  <si>
    <t>32</t>
  </si>
  <si>
    <t>56241031</t>
  </si>
  <si>
    <t>rošt mřížkový C250 Pz dl 1m oka 30/20 pro žlab PE š 200mm</t>
  </si>
  <si>
    <t>1891665239</t>
  </si>
  <si>
    <t>https://podminky.urs.cz/item/CS_URS_2021_01/56241031</t>
  </si>
  <si>
    <t>33</t>
  </si>
  <si>
    <t>953941210</t>
  </si>
  <si>
    <t xml:space="preserve">Osazení drobných kovových poklopů s rámy s vysekáním kapes pro upevňovací prvky se zazděním, zabetonováním nebo zalitím </t>
  </si>
  <si>
    <t>1265327652</t>
  </si>
  <si>
    <t>https://podminky.urs.cz/item/CS_URS_2021_01/953941210</t>
  </si>
  <si>
    <t>34</t>
  </si>
  <si>
    <t>55241020</t>
  </si>
  <si>
    <t>poklop šachtový třída D400, čtvercový rám 850, vstup 600mm, bez ventilace</t>
  </si>
  <si>
    <t>1434461054</t>
  </si>
  <si>
    <t>https://podminky.urs.cz/item/CS_URS_2021_01/55241020</t>
  </si>
  <si>
    <t>35</t>
  </si>
  <si>
    <t>962052210</t>
  </si>
  <si>
    <t>Bourání zdiva železobetonového nadzákladového, objemu do 1 m3</t>
  </si>
  <si>
    <t>1164367379</t>
  </si>
  <si>
    <t>https://podminky.urs.cz/item/CS_URS_2021_01/962052210</t>
  </si>
  <si>
    <t>0,30*(3,50+1,50)*2*0,30</t>
  </si>
  <si>
    <t>36</t>
  </si>
  <si>
    <t>963051113</t>
  </si>
  <si>
    <t>Bourání železobetonových stropů deskových, tl. přes 80 mm</t>
  </si>
  <si>
    <t>-453455035</t>
  </si>
  <si>
    <t>https://podminky.urs.cz/item/CS_URS_2021_01/963051113</t>
  </si>
  <si>
    <t>3,41*1,50*0,20</t>
  </si>
  <si>
    <t>37</t>
  </si>
  <si>
    <t>976085411</t>
  </si>
  <si>
    <t>Vybourání kanalizačních rámů včetně poklopů nebo mříží pl přes 0,6 m2</t>
  </si>
  <si>
    <t>-1923517576</t>
  </si>
  <si>
    <t>https://podminky.urs.cz/item/CS_URS_2021_01/976085411</t>
  </si>
  <si>
    <t>997</t>
  </si>
  <si>
    <t>Přesun sutě</t>
  </si>
  <si>
    <t>38</t>
  </si>
  <si>
    <t>997221551</t>
  </si>
  <si>
    <t>Vodorovná doprava suti ze sypkých materiálů do 1 km</t>
  </si>
  <si>
    <t>893684698</t>
  </si>
  <si>
    <t>https://podminky.urs.cz/item/CS_URS_2021_01/997221551</t>
  </si>
  <si>
    <t>39</t>
  </si>
  <si>
    <t>997221615</t>
  </si>
  <si>
    <t>Poplatek za uložení stavebního odpadu na skládce (skládkovné) z prostého betonu zatříděného do Katalogu odpadů pod kódem 17 01 01</t>
  </si>
  <si>
    <t>CS ÚRS 2021 02</t>
  </si>
  <si>
    <t>-862661983</t>
  </si>
  <si>
    <t>https://podminky.urs.cz/item/CS_URS_2021_02/997221615</t>
  </si>
  <si>
    <t>40</t>
  </si>
  <si>
    <t>997221655</t>
  </si>
  <si>
    <t>Poplatek za uložení stavebního odpadu na skládce (skládkovné) zeminy a kamení zatříděného do Katalogu odpadů pod kódem 17 05 04</t>
  </si>
  <si>
    <t>-2107328303</t>
  </si>
  <si>
    <t>https://podminky.urs.cz/item/CS_URS_2021_02/997221655</t>
  </si>
  <si>
    <t>998</t>
  </si>
  <si>
    <t>Přesun hmot</t>
  </si>
  <si>
    <t>41</t>
  </si>
  <si>
    <t>998223011</t>
  </si>
  <si>
    <t>Přesun hmot pro pozemní komunikace s krytem dlážděným</t>
  </si>
  <si>
    <t>2115266336</t>
  </si>
  <si>
    <t>https://podminky.urs.cz/item/CS_URS_2021_01/998223011</t>
  </si>
  <si>
    <t>PSV</t>
  </si>
  <si>
    <t>Práce a dodávky PSV</t>
  </si>
  <si>
    <t>783</t>
  </si>
  <si>
    <t>Dokončovací práce - nátěry</t>
  </si>
  <si>
    <t>42</t>
  </si>
  <si>
    <t>783314203</t>
  </si>
  <si>
    <t>Základní antikorozní jednonásobný syntetický samozákladující nátěr zámečnických konstrukcí</t>
  </si>
  <si>
    <t>495344662</t>
  </si>
  <si>
    <t>https://podminky.urs.cz/item/CS_URS_2021_01/783314203</t>
  </si>
  <si>
    <t>" U140 "   0,487*3,00</t>
  </si>
  <si>
    <t>VORN - Vedlejší a ostatní rozpočtové náklady</t>
  </si>
  <si>
    <t>0.10001 - Průzkumné, geodetické a projektové práce</t>
  </si>
  <si>
    <t>0.20001 - Příprava staveniště</t>
  </si>
  <si>
    <t>0.30001 - Zařízení staveniště</t>
  </si>
  <si>
    <t>0.40001 - Inženýrská činnost</t>
  </si>
  <si>
    <t>0.60001 - Územní vlivy</t>
  </si>
  <si>
    <t>0.90001 - Ostatní náklady stavby</t>
  </si>
  <si>
    <t>0.10001</t>
  </si>
  <si>
    <t>Průzkumné, geodetické a projektové práce</t>
  </si>
  <si>
    <t>0.10001x01</t>
  </si>
  <si>
    <t>Vytýčení stavby, průběžná činnost geodeta po celou dobu realizace stavby.</t>
  </si>
  <si>
    <t>soubor</t>
  </si>
  <si>
    <t>1024</t>
  </si>
  <si>
    <t>Poznámka k položce:_x000D_
Veškeré geodetické práce pro vytýčení a ověření geodetických prvků celou dobu stavby. Výstupem dokumentace geodetických prací, odevzdání v digitální i tištěné formě.</t>
  </si>
  <si>
    <t>0.10001x03</t>
  </si>
  <si>
    <t>Výrobní a dílenská dokumentace</t>
  </si>
  <si>
    <t>Poznámka k položce:_x000D_
Kompletní výrobní a dílenská dokumentace v roszahu dle specifikace uvedené v Souhrnné technické zprávě. Odevzdání v digitální i tištěné formě.</t>
  </si>
  <si>
    <t>0.10001x04</t>
  </si>
  <si>
    <t>Ověření, vypískání a vytýčení všech IS na místě plnění zakázky a zajištění jejich ochrany během provádění stavby</t>
  </si>
  <si>
    <t>0.10001x06</t>
  </si>
  <si>
    <t xml:space="preserve">Dokumentace skutečného provedení (dále jen „DSkP“) ve 4 vyhotoveních (3x tisk + 1x dig. forma - PDF a zdrojový formát) zpracovaná na podkladě geodetického zaměření. </t>
  </si>
  <si>
    <t>Poznámka k položce:_x000D_
Dokumentace skutečného provedení ve skladbě DPS po jednotlivých částech stavby. Zpracování v digitální formě s uvedením rozdílů proti DPS, předání v digitální i tištěné formě dle popisu.</t>
  </si>
  <si>
    <t>0.10001x07</t>
  </si>
  <si>
    <t>Geodetické zaměření inženýrských sítí před zakrytím, zpracování jednotlivých výkresů po dílčích sítích a zpracování celkové situace stavby.</t>
  </si>
  <si>
    <t>Poznámka k položce:_x000D_
Veškeré geodetické zaměření inženýrských sítí provedené před jejich zakrytím . Výstupem dokumentace geodetických prací v digitální i tištěné formě.</t>
  </si>
  <si>
    <t>0.20001</t>
  </si>
  <si>
    <t>Příprava staveniště</t>
  </si>
  <si>
    <t>0.20001x02</t>
  </si>
  <si>
    <t>Přípojky vody, elektro a dalších IS nutných pro realizaci zakázky nez měření spotřeby.</t>
  </si>
  <si>
    <t>Poznámka k položce:_x000D_
Připojení zařízení staveniště včetně měření a úhrady spotřeby. Položka obsahuje i dokumentaci přípojek, ochranných opatření a případné přeložky nebo úpravy pro zřízení napojovacích bodů. Odevzdání v digitální i tištěné formě.</t>
  </si>
  <si>
    <t>0.30001</t>
  </si>
  <si>
    <t>Zařízení staveniště</t>
  </si>
  <si>
    <t>0.30001x01</t>
  </si>
  <si>
    <t>Zařízení staveniště v minimální skladbě 1 ks skladového kontejneru po celou dobu stavby.</t>
  </si>
  <si>
    <t>Poznámka k položce:_x000D_
Položka obsahuje výstavbu zařízení staveniště, pronájem zařízení a jeho demontáž včetně dovozu, odvozu a montážních prostředků a zařízení. Součástí je i vyrovnání podkladu, montáž, pronájem a demontáž silničních panelů pod zařízení  a doprava. Součástí je i projektová dokumentace ZS, zajištění stavebního povolení, správní poplatky a případné poplatky za zábor veřejného prostranství. Položka obsahuje i zpracování dokumentace zařízení staveniště včetně případného projednání  a zajištění souvisejících povolení včetně správních poplatků, odevzdání v digitální i tištěné formě.</t>
  </si>
  <si>
    <t>0.30001x02</t>
  </si>
  <si>
    <t>Oplocení staveniště po celou dobu stavby</t>
  </si>
  <si>
    <t xml:space="preserve">Poznámka k položce:_x000D_
Oplocení staveniště včetně vjezdových a vstupních bran, oplocení pevné z plotových dílců, označení bezpečnostní páskou s viditelným upozorněním o zákazu vstupu. Součástí položky jsou i změny oplocení v průběhu výstavby dle postupu prací a změn staveniště. </t>
  </si>
  <si>
    <t>Oplocení vč bran</t>
  </si>
  <si>
    <t>85+45</t>
  </si>
  <si>
    <t>0.30001x04</t>
  </si>
  <si>
    <t>Vyklizení a provedení celkového úklidu staveniště a likvidace všech zařízení používaných k plnění zakázky.</t>
  </si>
  <si>
    <t>Poznámka k položce:_x000D_
Vyklizení staveniště a jeho úklid po dokončení, bude prováděno vždy po dokončení jednotlivých etap.</t>
  </si>
  <si>
    <t>0.30001x05</t>
  </si>
  <si>
    <t>Uvedení pozemků, jejichž úpravy nejsou součástí zakázky, ale budou prováděním zakázky dotčeny, do původního stavu</t>
  </si>
  <si>
    <t>Poznámka k položce:_x000D_
Úklid, vyčištění, případně oprava stávajících zpevněných ploch, ozelenění vegetačních ploch, ošetření zeleně.</t>
  </si>
  <si>
    <t>0.40001</t>
  </si>
  <si>
    <t>Inženýrská činnost</t>
  </si>
  <si>
    <t>0.40001x02</t>
  </si>
  <si>
    <t>Zajištění dopravního značení po dobu plnění předmětu zakázky včetně projednání povolení zhotovitelem a plateb za správní poplatky dle pootřebné doby trvání.</t>
  </si>
  <si>
    <t>Poznámka k položce:_x000D_
Položka obsahuje i potřebnou dokumentaci, její projednání a zajištění potřebných povolení. Součástí i správní poplatky, odevzdání v digitální i tištěné formě.</t>
  </si>
  <si>
    <t>0.60001</t>
  </si>
  <si>
    <t>Územní vlivy</t>
  </si>
  <si>
    <t>0.60001x01</t>
  </si>
  <si>
    <t>Zajištění bezpečnosti při plnění předmětu zakázky a zajištění ochrany životního prostředí zhotovitelem v průběhu realizace bez ovlivnění a nepříznivých dopadů na životní prostředí a okolí</t>
  </si>
  <si>
    <t>Poznámka k položce:_x000D_
0</t>
  </si>
  <si>
    <t>0.60001x02</t>
  </si>
  <si>
    <t>Zajištění čistoty staveniště a zejména okolí, v případě potřeby zajištění čištění komunikací dotčených provozem zhotovitele, zejména výjezd a příjezd na staveniště a obslužné plochy</t>
  </si>
  <si>
    <t>Poznámka k položce:_x000D_
Pravidelný úklid staveniště a přístupových a příjezdových tras.</t>
  </si>
  <si>
    <t>0.90001</t>
  </si>
  <si>
    <t>Ostatní náklady stavby</t>
  </si>
  <si>
    <t>0.90001x01</t>
  </si>
  <si>
    <t>Průběžná fotodokumentace z průběhu provádění zakázky (digitální forma) v počtu min. 40 ks fotek měsíčně. Soubory fotodokumentace řazené po datech jejich provedení.</t>
  </si>
  <si>
    <t>50</t>
  </si>
  <si>
    <t>Poznámka k položce:_x000D_
Řazení fotodokumentace do adresářů po jednotlivých datech s popisem zachycených stavů stavby.</t>
  </si>
  <si>
    <t>0.90001x02</t>
  </si>
  <si>
    <t>Provedení všech provozních, tlakových a revizních zkoušek a dalších nutných úředních zkoušek a testů k prokázání kvality a bezpečné provozuschopnosti díla a jeho součástí včetně podrobných záznamů a zpráv o průběhu a výsledcích těchto zkoušek</t>
  </si>
  <si>
    <t>52</t>
  </si>
  <si>
    <t>0.90001x03</t>
  </si>
  <si>
    <t>Předání prohlášení o shodě na všechny použité dodávky, materiály a zařízení a další doklady, související s plněním předmětu zakázky, které jsou nezbytné ke kolaudačnímu řízení a převzetí a předání díla (atesty, revize, certifikáty, o likvidaci odpadů v souladu s platnou legislativou atd.);</t>
  </si>
  <si>
    <t>54</t>
  </si>
  <si>
    <t>Poznámka k položce:_x000D_
Doklady pro kolaudaci stavby, předávané po dokončených etapác, odevzdání v digitální i tištěné formě.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</si>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</sst>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1/417321414" TargetMode="External"/><Relationship Id="rId18" Type="http://schemas.openxmlformats.org/officeDocument/2006/relationships/hyperlink" Target="https://podminky.urs.cz/item/CS_URS_2021_01/596212232" TargetMode="External"/><Relationship Id="rId26" Type="http://schemas.openxmlformats.org/officeDocument/2006/relationships/hyperlink" Target="https://podminky.urs.cz/item/CS_URS_2021_01/935113211" TargetMode="External"/><Relationship Id="rId39" Type="http://schemas.openxmlformats.org/officeDocument/2006/relationships/hyperlink" Target="https://podminky.urs.cz/item/CS_URS_2021_01/783314203" TargetMode="External"/><Relationship Id="rId21" Type="http://schemas.openxmlformats.org/officeDocument/2006/relationships/hyperlink" Target="https://podminky.urs.cz/item/CS_URS_2021_01/28611126" TargetMode="External"/><Relationship Id="rId34" Type="http://schemas.openxmlformats.org/officeDocument/2006/relationships/hyperlink" Target="https://podminky.urs.cz/item/CS_URS_2021_01/976085411" TargetMode="External"/><Relationship Id="rId7" Type="http://schemas.openxmlformats.org/officeDocument/2006/relationships/hyperlink" Target="https://podminky.urs.cz/item/CS_URS_2021_01/389381001" TargetMode="External"/><Relationship Id="rId2" Type="http://schemas.openxmlformats.org/officeDocument/2006/relationships/hyperlink" Target="https://podminky.urs.cz/item/CS_URS_2021_01/132351101" TargetMode="External"/><Relationship Id="rId16" Type="http://schemas.openxmlformats.org/officeDocument/2006/relationships/hyperlink" Target="https://podminky.urs.cz/item/CS_URS_2021_01/451573111" TargetMode="External"/><Relationship Id="rId20" Type="http://schemas.openxmlformats.org/officeDocument/2006/relationships/hyperlink" Target="https://podminky.urs.cz/item/CS_URS_2021_01/871273121" TargetMode="External"/><Relationship Id="rId29" Type="http://schemas.openxmlformats.org/officeDocument/2006/relationships/hyperlink" Target="https://podminky.urs.cz/item/CS_URS_2021_01/56241031" TargetMode="External"/><Relationship Id="rId41" Type="http://schemas.openxmlformats.org/officeDocument/2006/relationships/drawing" Target="../drawings/drawing2.xml"/><Relationship Id="rId1" Type="http://schemas.openxmlformats.org/officeDocument/2006/relationships/hyperlink" Target="https://podminky.urs.cz/item/CS_URS_2021_01/113107332" TargetMode="External"/><Relationship Id="rId6" Type="http://schemas.openxmlformats.org/officeDocument/2006/relationships/hyperlink" Target="https://podminky.urs.cz/item/CS_URS_2021_01/181951114" TargetMode="External"/><Relationship Id="rId11" Type="http://schemas.openxmlformats.org/officeDocument/2006/relationships/hyperlink" Target="https://podminky.urs.cz/item/CS_URS_2021_01/413941123" TargetMode="External"/><Relationship Id="rId24" Type="http://schemas.openxmlformats.org/officeDocument/2006/relationships/hyperlink" Target="https://podminky.urs.cz/item/CS_URS_2021_01/916991121" TargetMode="External"/><Relationship Id="rId32" Type="http://schemas.openxmlformats.org/officeDocument/2006/relationships/hyperlink" Target="https://podminky.urs.cz/item/CS_URS_2021_01/962052210" TargetMode="External"/><Relationship Id="rId37" Type="http://schemas.openxmlformats.org/officeDocument/2006/relationships/hyperlink" Target="https://podminky.urs.cz/item/CS_URS_2021_02/997221655" TargetMode="External"/><Relationship Id="rId40" Type="http://schemas.openxmlformats.org/officeDocument/2006/relationships/printerSettings" Target="../printerSettings/printerSettings2.bin"/><Relationship Id="rId5" Type="http://schemas.openxmlformats.org/officeDocument/2006/relationships/hyperlink" Target="https://podminky.urs.cz/item/CS_URS_2021_01/58331200" TargetMode="External"/><Relationship Id="rId15" Type="http://schemas.openxmlformats.org/officeDocument/2006/relationships/hyperlink" Target="https://podminky.urs.cz/item/CS_URS_2021_01/417351116" TargetMode="External"/><Relationship Id="rId23" Type="http://schemas.openxmlformats.org/officeDocument/2006/relationships/hyperlink" Target="https://podminky.urs.cz/item/CS_URS_2021_01/59217034" TargetMode="External"/><Relationship Id="rId28" Type="http://schemas.openxmlformats.org/officeDocument/2006/relationships/hyperlink" Target="https://podminky.urs.cz/item/CS_URS_2021_01/59227030" TargetMode="External"/><Relationship Id="rId36" Type="http://schemas.openxmlformats.org/officeDocument/2006/relationships/hyperlink" Target="https://podminky.urs.cz/item/CS_URS_2021_02/997221615" TargetMode="External"/><Relationship Id="rId10" Type="http://schemas.openxmlformats.org/officeDocument/2006/relationships/hyperlink" Target="https://podminky.urs.cz/item/CS_URS_2021_01/59341120" TargetMode="External"/><Relationship Id="rId19" Type="http://schemas.openxmlformats.org/officeDocument/2006/relationships/hyperlink" Target="https://podminky.urs.cz/item/CS_URS_2021_01/59245213" TargetMode="External"/><Relationship Id="rId31" Type="http://schemas.openxmlformats.org/officeDocument/2006/relationships/hyperlink" Target="https://podminky.urs.cz/item/CS_URS_2021_01/55241020" TargetMode="External"/><Relationship Id="rId4" Type="http://schemas.openxmlformats.org/officeDocument/2006/relationships/hyperlink" Target="https://podminky.urs.cz/item/CS_URS_2021_01/175111101" TargetMode="External"/><Relationship Id="rId9" Type="http://schemas.openxmlformats.org/officeDocument/2006/relationships/hyperlink" Target="https://podminky.urs.cz/item/CS_URS_2021_01/411121232" TargetMode="External"/><Relationship Id="rId14" Type="http://schemas.openxmlformats.org/officeDocument/2006/relationships/hyperlink" Target="https://podminky.urs.cz/item/CS_URS_2021_01/417351115" TargetMode="External"/><Relationship Id="rId22" Type="http://schemas.openxmlformats.org/officeDocument/2006/relationships/hyperlink" Target="https://podminky.urs.cz/item/CS_URS_2021_01/916131213" TargetMode="External"/><Relationship Id="rId27" Type="http://schemas.openxmlformats.org/officeDocument/2006/relationships/hyperlink" Target="https://podminky.urs.cz/item/CS_URS_2021_01/59227032" TargetMode="External"/><Relationship Id="rId30" Type="http://schemas.openxmlformats.org/officeDocument/2006/relationships/hyperlink" Target="https://podminky.urs.cz/item/CS_URS_2021_01/953941210" TargetMode="External"/><Relationship Id="rId35" Type="http://schemas.openxmlformats.org/officeDocument/2006/relationships/hyperlink" Target="https://podminky.urs.cz/item/CS_URS_2021_01/997221551" TargetMode="External"/><Relationship Id="rId8" Type="http://schemas.openxmlformats.org/officeDocument/2006/relationships/hyperlink" Target="https://podminky.urs.cz/item/CS_URS_2021_01/311113144" TargetMode="External"/><Relationship Id="rId3" Type="http://schemas.openxmlformats.org/officeDocument/2006/relationships/hyperlink" Target="https://podminky.urs.cz/item/CS_URS_2021_01/174111101" TargetMode="External"/><Relationship Id="rId12" Type="http://schemas.openxmlformats.org/officeDocument/2006/relationships/hyperlink" Target="https://podminky.urs.cz/item/CS_URS_2021_01/13010914" TargetMode="External"/><Relationship Id="rId17" Type="http://schemas.openxmlformats.org/officeDocument/2006/relationships/hyperlink" Target="https://podminky.urs.cz/item/CS_URS_2021_01/566901143" TargetMode="External"/><Relationship Id="rId25" Type="http://schemas.openxmlformats.org/officeDocument/2006/relationships/hyperlink" Target="https://podminky.urs.cz/item/CS_URS_2021_01/919735112" TargetMode="External"/><Relationship Id="rId33" Type="http://schemas.openxmlformats.org/officeDocument/2006/relationships/hyperlink" Target="https://podminky.urs.cz/item/CS_URS_2021_01/963051113" TargetMode="External"/><Relationship Id="rId38" Type="http://schemas.openxmlformats.org/officeDocument/2006/relationships/hyperlink" Target="https://podminky.urs.cz/item/CS_URS_2021_01/99822301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>
      <selection activeCell="E23" sqref="E23:AN23"/>
    </sheetView>
  </sheetViews>
  <sheetFormatPr defaultRowHeight="16.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 x14ac:dyDescent="0.2">
      <c r="AR2" s="364"/>
      <c r="AS2" s="364"/>
      <c r="AT2" s="364"/>
      <c r="AU2" s="364"/>
      <c r="AV2" s="364"/>
      <c r="AW2" s="364"/>
      <c r="AX2" s="364"/>
      <c r="AY2" s="364"/>
      <c r="AZ2" s="364"/>
      <c r="BA2" s="364"/>
      <c r="BB2" s="364"/>
      <c r="BC2" s="364"/>
      <c r="BD2" s="364"/>
      <c r="BE2" s="364"/>
      <c r="BS2" s="18" t="s">
        <v>6</v>
      </c>
      <c r="BT2" s="18" t="s">
        <v>7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 x14ac:dyDescent="0.2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 x14ac:dyDescent="0.2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8" t="s">
        <v>14</v>
      </c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P5" s="23"/>
      <c r="AQ5" s="23"/>
      <c r="AR5" s="21"/>
      <c r="BE5" s="325" t="s">
        <v>15</v>
      </c>
      <c r="BS5" s="18" t="s">
        <v>6</v>
      </c>
    </row>
    <row r="6" spans="1:74" s="1" customFormat="1" ht="36.950000000000003" customHeight="1" x14ac:dyDescent="0.2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30" t="s">
        <v>17</v>
      </c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29"/>
      <c r="AL6" s="329"/>
      <c r="AM6" s="329"/>
      <c r="AN6" s="329"/>
      <c r="AO6" s="329"/>
      <c r="AP6" s="23"/>
      <c r="AQ6" s="23"/>
      <c r="AR6" s="21"/>
      <c r="BE6" s="326"/>
      <c r="BS6" s="18" t="s">
        <v>6</v>
      </c>
    </row>
    <row r="7" spans="1:74" s="1" customFormat="1" ht="12" customHeight="1" x14ac:dyDescent="0.2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26"/>
      <c r="BS7" s="18" t="s">
        <v>6</v>
      </c>
    </row>
    <row r="8" spans="1:74" s="1" customFormat="1" ht="12" customHeight="1" x14ac:dyDescent="0.2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26"/>
      <c r="BS8" s="18" t="s">
        <v>6</v>
      </c>
    </row>
    <row r="9" spans="1:74" s="1" customFormat="1" ht="29.25" customHeight="1" x14ac:dyDescent="0.2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2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2" t="s">
        <v>29</v>
      </c>
      <c r="AO9" s="23"/>
      <c r="AP9" s="23"/>
      <c r="AQ9" s="23"/>
      <c r="AR9" s="21"/>
      <c r="BE9" s="326"/>
      <c r="BS9" s="18" t="s">
        <v>6</v>
      </c>
    </row>
    <row r="10" spans="1:74" s="1" customFormat="1" ht="12" customHeight="1" x14ac:dyDescent="0.2">
      <c r="B10" s="22"/>
      <c r="C10" s="23"/>
      <c r="D10" s="30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6"/>
      <c r="BS10" s="18" t="s">
        <v>6</v>
      </c>
    </row>
    <row r="11" spans="1:74" s="1" customFormat="1" ht="18.399999999999999" customHeight="1" x14ac:dyDescent="0.2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6"/>
      <c r="BS11" s="18" t="s">
        <v>6</v>
      </c>
    </row>
    <row r="12" spans="1:74" s="1" customFormat="1" ht="6.95" customHeight="1" x14ac:dyDescent="0.2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6"/>
      <c r="BS12" s="18" t="s">
        <v>6</v>
      </c>
    </row>
    <row r="13" spans="1:74" s="1" customFormat="1" ht="12" customHeight="1" x14ac:dyDescent="0.2">
      <c r="B13" s="22"/>
      <c r="C13" s="23"/>
      <c r="D13" s="30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31</v>
      </c>
      <c r="AL13" s="23"/>
      <c r="AM13" s="23"/>
      <c r="AN13" s="33" t="s">
        <v>37</v>
      </c>
      <c r="AO13" s="23"/>
      <c r="AP13" s="23"/>
      <c r="AQ13" s="23"/>
      <c r="AR13" s="21"/>
      <c r="BE13" s="326"/>
      <c r="BS13" s="18" t="s">
        <v>6</v>
      </c>
    </row>
    <row r="14" spans="1:74" ht="12.75" x14ac:dyDescent="0.2">
      <c r="B14" s="22"/>
      <c r="C14" s="23"/>
      <c r="D14" s="23"/>
      <c r="E14" s="331" t="s">
        <v>37</v>
      </c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30" t="s">
        <v>34</v>
      </c>
      <c r="AL14" s="23"/>
      <c r="AM14" s="23"/>
      <c r="AN14" s="33" t="s">
        <v>37</v>
      </c>
      <c r="AO14" s="23"/>
      <c r="AP14" s="23"/>
      <c r="AQ14" s="23"/>
      <c r="AR14" s="21"/>
      <c r="BE14" s="326"/>
      <c r="BS14" s="18" t="s">
        <v>6</v>
      </c>
    </row>
    <row r="15" spans="1:74" s="1" customFormat="1" ht="6.95" customHeight="1" x14ac:dyDescent="0.2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6"/>
      <c r="BS15" s="18" t="s">
        <v>4</v>
      </c>
    </row>
    <row r="16" spans="1:74" s="1" customFormat="1" ht="12" customHeight="1" x14ac:dyDescent="0.2">
      <c r="B16" s="22"/>
      <c r="C16" s="23"/>
      <c r="D16" s="30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26"/>
      <c r="BS16" s="18" t="s">
        <v>4</v>
      </c>
    </row>
    <row r="17" spans="1:71" s="1" customFormat="1" ht="18.399999999999999" customHeight="1" x14ac:dyDescent="0.2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34</v>
      </c>
      <c r="AL17" s="23"/>
      <c r="AM17" s="23"/>
      <c r="AN17" s="28" t="s">
        <v>41</v>
      </c>
      <c r="AO17" s="23"/>
      <c r="AP17" s="23"/>
      <c r="AQ17" s="23"/>
      <c r="AR17" s="21"/>
      <c r="BE17" s="326"/>
      <c r="BS17" s="18" t="s">
        <v>42</v>
      </c>
    </row>
    <row r="18" spans="1:71" s="1" customFormat="1" ht="6.95" customHeight="1" x14ac:dyDescent="0.2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6"/>
      <c r="BS18" s="18" t="s">
        <v>6</v>
      </c>
    </row>
    <row r="19" spans="1:71" s="1" customFormat="1" ht="12" customHeight="1" x14ac:dyDescent="0.2">
      <c r="B19" s="22"/>
      <c r="C19" s="23"/>
      <c r="D19" s="30" t="s">
        <v>43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31</v>
      </c>
      <c r="AL19" s="23"/>
      <c r="AM19" s="23"/>
      <c r="AN19" s="28" t="s">
        <v>44</v>
      </c>
      <c r="AO19" s="23"/>
      <c r="AP19" s="23"/>
      <c r="AQ19" s="23"/>
      <c r="AR19" s="21"/>
      <c r="BE19" s="326"/>
      <c r="BS19" s="18" t="s">
        <v>6</v>
      </c>
    </row>
    <row r="20" spans="1:71" s="1" customFormat="1" ht="18.399999999999999" customHeight="1" x14ac:dyDescent="0.2">
      <c r="B20" s="22"/>
      <c r="C20" s="23"/>
      <c r="D20" s="23"/>
      <c r="E20" s="28" t="s">
        <v>45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34</v>
      </c>
      <c r="AL20" s="23"/>
      <c r="AM20" s="23"/>
      <c r="AN20" s="28" t="s">
        <v>44</v>
      </c>
      <c r="AO20" s="23"/>
      <c r="AP20" s="23"/>
      <c r="AQ20" s="23"/>
      <c r="AR20" s="21"/>
      <c r="BE20" s="326"/>
      <c r="BS20" s="18" t="s">
        <v>4</v>
      </c>
    </row>
    <row r="21" spans="1:71" s="1" customFormat="1" ht="6.95" customHeight="1" x14ac:dyDescent="0.2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6"/>
    </row>
    <row r="22" spans="1:71" s="1" customFormat="1" ht="12" customHeight="1" x14ac:dyDescent="0.2">
      <c r="B22" s="22"/>
      <c r="C22" s="23"/>
      <c r="D22" s="30" t="s">
        <v>46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6"/>
    </row>
    <row r="23" spans="1:71" s="1" customFormat="1" ht="47.25" customHeight="1" x14ac:dyDescent="0.2">
      <c r="B23" s="22"/>
      <c r="C23" s="23"/>
      <c r="D23" s="23"/>
      <c r="E23" s="333" t="s">
        <v>47</v>
      </c>
      <c r="F23" s="333"/>
      <c r="G23" s="333"/>
      <c r="H23" s="333"/>
      <c r="I23" s="333"/>
      <c r="J23" s="333"/>
      <c r="K23" s="333"/>
      <c r="L23" s="333"/>
      <c r="M23" s="333"/>
      <c r="N23" s="333"/>
      <c r="O23" s="333"/>
      <c r="P23" s="333"/>
      <c r="Q23" s="333"/>
      <c r="R23" s="333"/>
      <c r="S23" s="333"/>
      <c r="T23" s="333"/>
      <c r="U23" s="333"/>
      <c r="V23" s="333"/>
      <c r="W23" s="333"/>
      <c r="X23" s="333"/>
      <c r="Y23" s="333"/>
      <c r="Z23" s="333"/>
      <c r="AA23" s="333"/>
      <c r="AB23" s="333"/>
      <c r="AC23" s="333"/>
      <c r="AD23" s="333"/>
      <c r="AE23" s="333"/>
      <c r="AF23" s="333"/>
      <c r="AG23" s="333"/>
      <c r="AH23" s="333"/>
      <c r="AI23" s="333"/>
      <c r="AJ23" s="333"/>
      <c r="AK23" s="333"/>
      <c r="AL23" s="333"/>
      <c r="AM23" s="333"/>
      <c r="AN23" s="333"/>
      <c r="AO23" s="23"/>
      <c r="AP23" s="23"/>
      <c r="AQ23" s="23"/>
      <c r="AR23" s="21"/>
      <c r="BE23" s="326"/>
    </row>
    <row r="24" spans="1:71" s="1" customFormat="1" ht="6.95" customHeight="1" x14ac:dyDescent="0.2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6"/>
    </row>
    <row r="25" spans="1:71" s="1" customFormat="1" ht="6.95" customHeight="1" x14ac:dyDescent="0.2">
      <c r="B25" s="22"/>
      <c r="C25" s="23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3"/>
      <c r="AQ25" s="23"/>
      <c r="AR25" s="21"/>
      <c r="BE25" s="326"/>
    </row>
    <row r="26" spans="1:71" s="2" customFormat="1" ht="25.9" customHeight="1" x14ac:dyDescent="0.2">
      <c r="A26" s="36"/>
      <c r="B26" s="37"/>
      <c r="C26" s="38"/>
      <c r="D26" s="39" t="s">
        <v>48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34">
        <f>ROUND(AG54,2)</f>
        <v>0</v>
      </c>
      <c r="AL26" s="335"/>
      <c r="AM26" s="335"/>
      <c r="AN26" s="335"/>
      <c r="AO26" s="335"/>
      <c r="AP26" s="38"/>
      <c r="AQ26" s="38"/>
      <c r="AR26" s="41"/>
      <c r="BE26" s="326"/>
    </row>
    <row r="27" spans="1:71" s="2" customFormat="1" ht="6.95" customHeight="1" x14ac:dyDescent="0.2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26"/>
    </row>
    <row r="28" spans="1:71" s="2" customFormat="1" ht="12.75" x14ac:dyDescent="0.2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36" t="s">
        <v>49</v>
      </c>
      <c r="M28" s="336"/>
      <c r="N28" s="336"/>
      <c r="O28" s="336"/>
      <c r="P28" s="336"/>
      <c r="Q28" s="38"/>
      <c r="R28" s="38"/>
      <c r="S28" s="38"/>
      <c r="T28" s="38"/>
      <c r="U28" s="38"/>
      <c r="V28" s="38"/>
      <c r="W28" s="336" t="s">
        <v>50</v>
      </c>
      <c r="X28" s="336"/>
      <c r="Y28" s="336"/>
      <c r="Z28" s="336"/>
      <c r="AA28" s="336"/>
      <c r="AB28" s="336"/>
      <c r="AC28" s="336"/>
      <c r="AD28" s="336"/>
      <c r="AE28" s="336"/>
      <c r="AF28" s="38"/>
      <c r="AG28" s="38"/>
      <c r="AH28" s="38"/>
      <c r="AI28" s="38"/>
      <c r="AJ28" s="38"/>
      <c r="AK28" s="336" t="s">
        <v>51</v>
      </c>
      <c r="AL28" s="336"/>
      <c r="AM28" s="336"/>
      <c r="AN28" s="336"/>
      <c r="AO28" s="336"/>
      <c r="AP28" s="38"/>
      <c r="AQ28" s="38"/>
      <c r="AR28" s="41"/>
      <c r="BE28" s="326"/>
    </row>
    <row r="29" spans="1:71" s="3" customFormat="1" ht="14.45" customHeight="1" x14ac:dyDescent="0.2">
      <c r="B29" s="42"/>
      <c r="C29" s="43"/>
      <c r="D29" s="30" t="s">
        <v>52</v>
      </c>
      <c r="E29" s="43"/>
      <c r="F29" s="30" t="s">
        <v>53</v>
      </c>
      <c r="G29" s="43"/>
      <c r="H29" s="43"/>
      <c r="I29" s="43"/>
      <c r="J29" s="43"/>
      <c r="K29" s="43"/>
      <c r="L29" s="339">
        <v>0.21</v>
      </c>
      <c r="M29" s="338"/>
      <c r="N29" s="338"/>
      <c r="O29" s="338"/>
      <c r="P29" s="338"/>
      <c r="Q29" s="43"/>
      <c r="R29" s="43"/>
      <c r="S29" s="43"/>
      <c r="T29" s="43"/>
      <c r="U29" s="43"/>
      <c r="V29" s="43"/>
      <c r="W29" s="337">
        <f>ROUND(AZ54, 2)</f>
        <v>0</v>
      </c>
      <c r="X29" s="338"/>
      <c r="Y29" s="338"/>
      <c r="Z29" s="338"/>
      <c r="AA29" s="338"/>
      <c r="AB29" s="338"/>
      <c r="AC29" s="338"/>
      <c r="AD29" s="338"/>
      <c r="AE29" s="338"/>
      <c r="AF29" s="43"/>
      <c r="AG29" s="43"/>
      <c r="AH29" s="43"/>
      <c r="AI29" s="43"/>
      <c r="AJ29" s="43"/>
      <c r="AK29" s="337">
        <f>ROUND(AV54, 2)</f>
        <v>0</v>
      </c>
      <c r="AL29" s="338"/>
      <c r="AM29" s="338"/>
      <c r="AN29" s="338"/>
      <c r="AO29" s="338"/>
      <c r="AP29" s="43"/>
      <c r="AQ29" s="43"/>
      <c r="AR29" s="44"/>
      <c r="BE29" s="327"/>
    </row>
    <row r="30" spans="1:71" s="3" customFormat="1" ht="14.45" customHeight="1" x14ac:dyDescent="0.2">
      <c r="B30" s="42"/>
      <c r="C30" s="43"/>
      <c r="D30" s="43"/>
      <c r="E30" s="43"/>
      <c r="F30" s="30" t="s">
        <v>54</v>
      </c>
      <c r="G30" s="43"/>
      <c r="H30" s="43"/>
      <c r="I30" s="43"/>
      <c r="J30" s="43"/>
      <c r="K30" s="43"/>
      <c r="L30" s="339">
        <v>0.15</v>
      </c>
      <c r="M30" s="338"/>
      <c r="N30" s="338"/>
      <c r="O30" s="338"/>
      <c r="P30" s="338"/>
      <c r="Q30" s="43"/>
      <c r="R30" s="43"/>
      <c r="S30" s="43"/>
      <c r="T30" s="43"/>
      <c r="U30" s="43"/>
      <c r="V30" s="43"/>
      <c r="W30" s="337">
        <f>ROUND(BA54, 2)</f>
        <v>0</v>
      </c>
      <c r="X30" s="338"/>
      <c r="Y30" s="338"/>
      <c r="Z30" s="338"/>
      <c r="AA30" s="338"/>
      <c r="AB30" s="338"/>
      <c r="AC30" s="338"/>
      <c r="AD30" s="338"/>
      <c r="AE30" s="338"/>
      <c r="AF30" s="43"/>
      <c r="AG30" s="43"/>
      <c r="AH30" s="43"/>
      <c r="AI30" s="43"/>
      <c r="AJ30" s="43"/>
      <c r="AK30" s="337">
        <f>ROUND(AW54, 2)</f>
        <v>0</v>
      </c>
      <c r="AL30" s="338"/>
      <c r="AM30" s="338"/>
      <c r="AN30" s="338"/>
      <c r="AO30" s="338"/>
      <c r="AP30" s="43"/>
      <c r="AQ30" s="43"/>
      <c r="AR30" s="44"/>
      <c r="BE30" s="327"/>
    </row>
    <row r="31" spans="1:71" s="3" customFormat="1" ht="14.45" hidden="1" customHeight="1" x14ac:dyDescent="0.2">
      <c r="B31" s="42"/>
      <c r="C31" s="43"/>
      <c r="D31" s="43"/>
      <c r="E31" s="43"/>
      <c r="F31" s="30" t="s">
        <v>55</v>
      </c>
      <c r="G31" s="43"/>
      <c r="H31" s="43"/>
      <c r="I31" s="43"/>
      <c r="J31" s="43"/>
      <c r="K31" s="43"/>
      <c r="L31" s="339">
        <v>0.21</v>
      </c>
      <c r="M31" s="338"/>
      <c r="N31" s="338"/>
      <c r="O31" s="338"/>
      <c r="P31" s="338"/>
      <c r="Q31" s="43"/>
      <c r="R31" s="43"/>
      <c r="S31" s="43"/>
      <c r="T31" s="43"/>
      <c r="U31" s="43"/>
      <c r="V31" s="43"/>
      <c r="W31" s="337">
        <f>ROUND(BB54, 2)</f>
        <v>0</v>
      </c>
      <c r="X31" s="338"/>
      <c r="Y31" s="338"/>
      <c r="Z31" s="338"/>
      <c r="AA31" s="338"/>
      <c r="AB31" s="338"/>
      <c r="AC31" s="338"/>
      <c r="AD31" s="338"/>
      <c r="AE31" s="338"/>
      <c r="AF31" s="43"/>
      <c r="AG31" s="43"/>
      <c r="AH31" s="43"/>
      <c r="AI31" s="43"/>
      <c r="AJ31" s="43"/>
      <c r="AK31" s="337">
        <v>0</v>
      </c>
      <c r="AL31" s="338"/>
      <c r="AM31" s="338"/>
      <c r="AN31" s="338"/>
      <c r="AO31" s="338"/>
      <c r="AP31" s="43"/>
      <c r="AQ31" s="43"/>
      <c r="AR31" s="44"/>
      <c r="BE31" s="327"/>
    </row>
    <row r="32" spans="1:71" s="3" customFormat="1" ht="14.45" hidden="1" customHeight="1" x14ac:dyDescent="0.2">
      <c r="B32" s="42"/>
      <c r="C32" s="43"/>
      <c r="D32" s="43"/>
      <c r="E32" s="43"/>
      <c r="F32" s="30" t="s">
        <v>56</v>
      </c>
      <c r="G32" s="43"/>
      <c r="H32" s="43"/>
      <c r="I32" s="43"/>
      <c r="J32" s="43"/>
      <c r="K32" s="43"/>
      <c r="L32" s="339">
        <v>0.15</v>
      </c>
      <c r="M32" s="338"/>
      <c r="N32" s="338"/>
      <c r="O32" s="338"/>
      <c r="P32" s="338"/>
      <c r="Q32" s="43"/>
      <c r="R32" s="43"/>
      <c r="S32" s="43"/>
      <c r="T32" s="43"/>
      <c r="U32" s="43"/>
      <c r="V32" s="43"/>
      <c r="W32" s="337">
        <f>ROUND(BC54, 2)</f>
        <v>0</v>
      </c>
      <c r="X32" s="338"/>
      <c r="Y32" s="338"/>
      <c r="Z32" s="338"/>
      <c r="AA32" s="338"/>
      <c r="AB32" s="338"/>
      <c r="AC32" s="338"/>
      <c r="AD32" s="338"/>
      <c r="AE32" s="338"/>
      <c r="AF32" s="43"/>
      <c r="AG32" s="43"/>
      <c r="AH32" s="43"/>
      <c r="AI32" s="43"/>
      <c r="AJ32" s="43"/>
      <c r="AK32" s="337">
        <v>0</v>
      </c>
      <c r="AL32" s="338"/>
      <c r="AM32" s="338"/>
      <c r="AN32" s="338"/>
      <c r="AO32" s="338"/>
      <c r="AP32" s="43"/>
      <c r="AQ32" s="43"/>
      <c r="AR32" s="44"/>
      <c r="BE32" s="327"/>
    </row>
    <row r="33" spans="1:57" s="3" customFormat="1" ht="14.45" hidden="1" customHeight="1" x14ac:dyDescent="0.2">
      <c r="B33" s="42"/>
      <c r="C33" s="43"/>
      <c r="D33" s="43"/>
      <c r="E33" s="43"/>
      <c r="F33" s="30" t="s">
        <v>57</v>
      </c>
      <c r="G33" s="43"/>
      <c r="H33" s="43"/>
      <c r="I33" s="43"/>
      <c r="J33" s="43"/>
      <c r="K33" s="43"/>
      <c r="L33" s="339">
        <v>0</v>
      </c>
      <c r="M33" s="338"/>
      <c r="N33" s="338"/>
      <c r="O33" s="338"/>
      <c r="P33" s="338"/>
      <c r="Q33" s="43"/>
      <c r="R33" s="43"/>
      <c r="S33" s="43"/>
      <c r="T33" s="43"/>
      <c r="U33" s="43"/>
      <c r="V33" s="43"/>
      <c r="W33" s="337">
        <f>ROUND(BD54, 2)</f>
        <v>0</v>
      </c>
      <c r="X33" s="338"/>
      <c r="Y33" s="338"/>
      <c r="Z33" s="338"/>
      <c r="AA33" s="338"/>
      <c r="AB33" s="338"/>
      <c r="AC33" s="338"/>
      <c r="AD33" s="338"/>
      <c r="AE33" s="338"/>
      <c r="AF33" s="43"/>
      <c r="AG33" s="43"/>
      <c r="AH33" s="43"/>
      <c r="AI33" s="43"/>
      <c r="AJ33" s="43"/>
      <c r="AK33" s="337">
        <v>0</v>
      </c>
      <c r="AL33" s="338"/>
      <c r="AM33" s="338"/>
      <c r="AN33" s="338"/>
      <c r="AO33" s="338"/>
      <c r="AP33" s="43"/>
      <c r="AQ33" s="43"/>
      <c r="AR33" s="44"/>
    </row>
    <row r="34" spans="1:57" s="2" customFormat="1" ht="6.95" customHeight="1" x14ac:dyDescent="0.2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 x14ac:dyDescent="0.2">
      <c r="A35" s="36"/>
      <c r="B35" s="37"/>
      <c r="C35" s="45"/>
      <c r="D35" s="46" t="s">
        <v>58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59</v>
      </c>
      <c r="U35" s="47"/>
      <c r="V35" s="47"/>
      <c r="W35" s="47"/>
      <c r="X35" s="340" t="s">
        <v>60</v>
      </c>
      <c r="Y35" s="341"/>
      <c r="Z35" s="341"/>
      <c r="AA35" s="341"/>
      <c r="AB35" s="341"/>
      <c r="AC35" s="47"/>
      <c r="AD35" s="47"/>
      <c r="AE35" s="47"/>
      <c r="AF35" s="47"/>
      <c r="AG35" s="47"/>
      <c r="AH35" s="47"/>
      <c r="AI35" s="47"/>
      <c r="AJ35" s="47"/>
      <c r="AK35" s="342">
        <f>SUM(AK26:AK33)</f>
        <v>0</v>
      </c>
      <c r="AL35" s="341"/>
      <c r="AM35" s="341"/>
      <c r="AN35" s="341"/>
      <c r="AO35" s="343"/>
      <c r="AP35" s="45"/>
      <c r="AQ35" s="45"/>
      <c r="AR35" s="41"/>
      <c r="BE35" s="36"/>
    </row>
    <row r="36" spans="1:57" s="2" customFormat="1" ht="6.95" customHeight="1" x14ac:dyDescent="0.2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 x14ac:dyDescent="0.2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 x14ac:dyDescent="0.2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 x14ac:dyDescent="0.2">
      <c r="A42" s="36"/>
      <c r="B42" s="37"/>
      <c r="C42" s="24" t="s">
        <v>61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 x14ac:dyDescent="0.2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 x14ac:dyDescent="0.2">
      <c r="B44" s="53"/>
      <c r="C44" s="30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2120_DVZ_Patologie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 x14ac:dyDescent="0.2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4" t="str">
        <f>K6</f>
        <v>OPRAVA ZPEVNĚNÉ PLOCHY PATOLOGIE</v>
      </c>
      <c r="M45" s="345"/>
      <c r="N45" s="345"/>
      <c r="O45" s="345"/>
      <c r="P45" s="345"/>
      <c r="Q45" s="345"/>
      <c r="R45" s="345"/>
      <c r="S45" s="345"/>
      <c r="T45" s="345"/>
      <c r="U45" s="345"/>
      <c r="V45" s="345"/>
      <c r="W45" s="345"/>
      <c r="X45" s="345"/>
      <c r="Y45" s="345"/>
      <c r="Z45" s="345"/>
      <c r="AA45" s="345"/>
      <c r="AB45" s="345"/>
      <c r="AC45" s="345"/>
      <c r="AD45" s="345"/>
      <c r="AE45" s="345"/>
      <c r="AF45" s="345"/>
      <c r="AG45" s="345"/>
      <c r="AH45" s="345"/>
      <c r="AI45" s="345"/>
      <c r="AJ45" s="345"/>
      <c r="AK45" s="345"/>
      <c r="AL45" s="345"/>
      <c r="AM45" s="345"/>
      <c r="AN45" s="345"/>
      <c r="AO45" s="345"/>
      <c r="AP45" s="58"/>
      <c r="AQ45" s="58"/>
      <c r="AR45" s="59"/>
    </row>
    <row r="46" spans="1:57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 x14ac:dyDescent="0.2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Česká Lípa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346" t="str">
        <f>IF(AN8= "","",AN8)</f>
        <v>31. 7. 2021</v>
      </c>
      <c r="AN47" s="346"/>
      <c r="AO47" s="38"/>
      <c r="AP47" s="38"/>
      <c r="AQ47" s="38"/>
      <c r="AR47" s="41"/>
      <c r="BE47" s="36"/>
    </row>
    <row r="48" spans="1:57" s="2" customFormat="1" ht="6.95" customHeight="1" x14ac:dyDescent="0.2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 x14ac:dyDescent="0.2">
      <c r="A49" s="36"/>
      <c r="B49" s="37"/>
      <c r="C49" s="30" t="s">
        <v>30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Nemocnice s poliklinikou Česká Lípa, a.s.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38</v>
      </c>
      <c r="AJ49" s="38"/>
      <c r="AK49" s="38"/>
      <c r="AL49" s="38"/>
      <c r="AM49" s="347" t="str">
        <f>IF(E17="","",E17)</f>
        <v>STORING spol. s ro.o.</v>
      </c>
      <c r="AN49" s="348"/>
      <c r="AO49" s="348"/>
      <c r="AP49" s="348"/>
      <c r="AQ49" s="38"/>
      <c r="AR49" s="41"/>
      <c r="AS49" s="349" t="s">
        <v>62</v>
      </c>
      <c r="AT49" s="350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 x14ac:dyDescent="0.2">
      <c r="A50" s="36"/>
      <c r="B50" s="37"/>
      <c r="C50" s="30" t="s">
        <v>36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43</v>
      </c>
      <c r="AJ50" s="38"/>
      <c r="AK50" s="38"/>
      <c r="AL50" s="38"/>
      <c r="AM50" s="347" t="str">
        <f>IF(E20="","",E20)</f>
        <v>Zuzana Morávková</v>
      </c>
      <c r="AN50" s="348"/>
      <c r="AO50" s="348"/>
      <c r="AP50" s="348"/>
      <c r="AQ50" s="38"/>
      <c r="AR50" s="41"/>
      <c r="AS50" s="351"/>
      <c r="AT50" s="352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53"/>
      <c r="AT51" s="354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 x14ac:dyDescent="0.2">
      <c r="A52" s="36"/>
      <c r="B52" s="37"/>
      <c r="C52" s="355" t="s">
        <v>63</v>
      </c>
      <c r="D52" s="356"/>
      <c r="E52" s="356"/>
      <c r="F52" s="356"/>
      <c r="G52" s="356"/>
      <c r="H52" s="68"/>
      <c r="I52" s="357" t="s">
        <v>64</v>
      </c>
      <c r="J52" s="356"/>
      <c r="K52" s="356"/>
      <c r="L52" s="356"/>
      <c r="M52" s="356"/>
      <c r="N52" s="356"/>
      <c r="O52" s="356"/>
      <c r="P52" s="356"/>
      <c r="Q52" s="356"/>
      <c r="R52" s="356"/>
      <c r="S52" s="356"/>
      <c r="T52" s="356"/>
      <c r="U52" s="356"/>
      <c r="V52" s="356"/>
      <c r="W52" s="356"/>
      <c r="X52" s="356"/>
      <c r="Y52" s="356"/>
      <c r="Z52" s="356"/>
      <c r="AA52" s="356"/>
      <c r="AB52" s="356"/>
      <c r="AC52" s="356"/>
      <c r="AD52" s="356"/>
      <c r="AE52" s="356"/>
      <c r="AF52" s="356"/>
      <c r="AG52" s="358" t="s">
        <v>65</v>
      </c>
      <c r="AH52" s="356"/>
      <c r="AI52" s="356"/>
      <c r="AJ52" s="356"/>
      <c r="AK52" s="356"/>
      <c r="AL52" s="356"/>
      <c r="AM52" s="356"/>
      <c r="AN52" s="357" t="s">
        <v>66</v>
      </c>
      <c r="AO52" s="356"/>
      <c r="AP52" s="356"/>
      <c r="AQ52" s="69" t="s">
        <v>67</v>
      </c>
      <c r="AR52" s="41"/>
      <c r="AS52" s="70" t="s">
        <v>68</v>
      </c>
      <c r="AT52" s="71" t="s">
        <v>69</v>
      </c>
      <c r="AU52" s="71" t="s">
        <v>70</v>
      </c>
      <c r="AV52" s="71" t="s">
        <v>71</v>
      </c>
      <c r="AW52" s="71" t="s">
        <v>72</v>
      </c>
      <c r="AX52" s="71" t="s">
        <v>73</v>
      </c>
      <c r="AY52" s="71" t="s">
        <v>74</v>
      </c>
      <c r="AZ52" s="71" t="s">
        <v>75</v>
      </c>
      <c r="BA52" s="71" t="s">
        <v>76</v>
      </c>
      <c r="BB52" s="71" t="s">
        <v>77</v>
      </c>
      <c r="BC52" s="71" t="s">
        <v>78</v>
      </c>
      <c r="BD52" s="72" t="s">
        <v>79</v>
      </c>
      <c r="BE52" s="36"/>
    </row>
    <row r="53" spans="1:91" s="2" customFormat="1" ht="10.9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 x14ac:dyDescent="0.2">
      <c r="B54" s="76"/>
      <c r="C54" s="77" t="s">
        <v>80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2">
        <f>ROUND(SUM(AG55:AG56),2)</f>
        <v>0</v>
      </c>
      <c r="AH54" s="362"/>
      <c r="AI54" s="362"/>
      <c r="AJ54" s="362"/>
      <c r="AK54" s="362"/>
      <c r="AL54" s="362"/>
      <c r="AM54" s="362"/>
      <c r="AN54" s="363">
        <f>SUM(AG54,AT54)</f>
        <v>0</v>
      </c>
      <c r="AO54" s="363"/>
      <c r="AP54" s="363"/>
      <c r="AQ54" s="80" t="s">
        <v>44</v>
      </c>
      <c r="AR54" s="81"/>
      <c r="AS54" s="82">
        <f>ROUND(SUM(AS55:AS56),2)</f>
        <v>0</v>
      </c>
      <c r="AT54" s="83">
        <f>ROUND(SUM(AV54:AW54),2)</f>
        <v>0</v>
      </c>
      <c r="AU54" s="84">
        <f>ROUND(SUM(AU55:AU56),5)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ROUND(SUM(AZ55:AZ56),2)</f>
        <v>0</v>
      </c>
      <c r="BA54" s="83">
        <f>ROUND(SUM(BA55:BA56),2)</f>
        <v>0</v>
      </c>
      <c r="BB54" s="83">
        <f>ROUND(SUM(BB55:BB56),2)</f>
        <v>0</v>
      </c>
      <c r="BC54" s="83">
        <f>ROUND(SUM(BC55:BC56),2)</f>
        <v>0</v>
      </c>
      <c r="BD54" s="85">
        <f>ROUND(SUM(BD55:BD56),2)</f>
        <v>0</v>
      </c>
      <c r="BS54" s="86" t="s">
        <v>81</v>
      </c>
      <c r="BT54" s="86" t="s">
        <v>82</v>
      </c>
      <c r="BU54" s="87" t="s">
        <v>83</v>
      </c>
      <c r="BV54" s="86" t="s">
        <v>84</v>
      </c>
      <c r="BW54" s="86" t="s">
        <v>5</v>
      </c>
      <c r="BX54" s="86" t="s">
        <v>85</v>
      </c>
      <c r="CL54" s="86" t="s">
        <v>19</v>
      </c>
    </row>
    <row r="55" spans="1:91" s="7" customFormat="1" ht="16.5" customHeight="1" x14ac:dyDescent="0.2">
      <c r="A55" s="88" t="s">
        <v>86</v>
      </c>
      <c r="B55" s="89"/>
      <c r="C55" s="90"/>
      <c r="D55" s="361" t="s">
        <v>87</v>
      </c>
      <c r="E55" s="361"/>
      <c r="F55" s="361"/>
      <c r="G55" s="361"/>
      <c r="H55" s="361"/>
      <c r="I55" s="91"/>
      <c r="J55" s="361" t="s">
        <v>88</v>
      </c>
      <c r="K55" s="361"/>
      <c r="L55" s="361"/>
      <c r="M55" s="361"/>
      <c r="N55" s="361"/>
      <c r="O55" s="361"/>
      <c r="P55" s="361"/>
      <c r="Q55" s="361"/>
      <c r="R55" s="361"/>
      <c r="S55" s="361"/>
      <c r="T55" s="361"/>
      <c r="U55" s="361"/>
      <c r="V55" s="361"/>
      <c r="W55" s="361"/>
      <c r="X55" s="361"/>
      <c r="Y55" s="361"/>
      <c r="Z55" s="361"/>
      <c r="AA55" s="361"/>
      <c r="AB55" s="361"/>
      <c r="AC55" s="361"/>
      <c r="AD55" s="361"/>
      <c r="AE55" s="361"/>
      <c r="AF55" s="361"/>
      <c r="AG55" s="359">
        <f>'D1.05 - Oprava zpevněných...'!J30</f>
        <v>0</v>
      </c>
      <c r="AH55" s="360"/>
      <c r="AI55" s="360"/>
      <c r="AJ55" s="360"/>
      <c r="AK55" s="360"/>
      <c r="AL55" s="360"/>
      <c r="AM55" s="360"/>
      <c r="AN55" s="359">
        <f>SUM(AG55,AT55)</f>
        <v>0</v>
      </c>
      <c r="AO55" s="360"/>
      <c r="AP55" s="360"/>
      <c r="AQ55" s="92" t="s">
        <v>89</v>
      </c>
      <c r="AR55" s="93"/>
      <c r="AS55" s="94">
        <v>0</v>
      </c>
      <c r="AT55" s="95">
        <f>ROUND(SUM(AV55:AW55),2)</f>
        <v>0</v>
      </c>
      <c r="AU55" s="96">
        <f>'D1.05 - Oprava zpevněných...'!P90</f>
        <v>0</v>
      </c>
      <c r="AV55" s="95">
        <f>'D1.05 - Oprava zpevněných...'!J33</f>
        <v>0</v>
      </c>
      <c r="AW55" s="95">
        <f>'D1.05 - Oprava zpevněných...'!J34</f>
        <v>0</v>
      </c>
      <c r="AX55" s="95">
        <f>'D1.05 - Oprava zpevněných...'!J35</f>
        <v>0</v>
      </c>
      <c r="AY55" s="95">
        <f>'D1.05 - Oprava zpevněných...'!J36</f>
        <v>0</v>
      </c>
      <c r="AZ55" s="95">
        <f>'D1.05 - Oprava zpevněných...'!F33</f>
        <v>0</v>
      </c>
      <c r="BA55" s="95">
        <f>'D1.05 - Oprava zpevněných...'!F34</f>
        <v>0</v>
      </c>
      <c r="BB55" s="95">
        <f>'D1.05 - Oprava zpevněných...'!F35</f>
        <v>0</v>
      </c>
      <c r="BC55" s="95">
        <f>'D1.05 - Oprava zpevněných...'!F36</f>
        <v>0</v>
      </c>
      <c r="BD55" s="97">
        <f>'D1.05 - Oprava zpevněných...'!F37</f>
        <v>0</v>
      </c>
      <c r="BT55" s="98" t="s">
        <v>90</v>
      </c>
      <c r="BV55" s="98" t="s">
        <v>84</v>
      </c>
      <c r="BW55" s="98" t="s">
        <v>91</v>
      </c>
      <c r="BX55" s="98" t="s">
        <v>5</v>
      </c>
      <c r="CL55" s="98" t="s">
        <v>44</v>
      </c>
      <c r="CM55" s="98" t="s">
        <v>92</v>
      </c>
    </row>
    <row r="56" spans="1:91" s="7" customFormat="1" ht="16.5" customHeight="1" x14ac:dyDescent="0.2">
      <c r="A56" s="88" t="s">
        <v>86</v>
      </c>
      <c r="B56" s="89"/>
      <c r="C56" s="90"/>
      <c r="D56" s="361" t="s">
        <v>93</v>
      </c>
      <c r="E56" s="361"/>
      <c r="F56" s="361"/>
      <c r="G56" s="361"/>
      <c r="H56" s="361"/>
      <c r="I56" s="91"/>
      <c r="J56" s="361" t="s">
        <v>94</v>
      </c>
      <c r="K56" s="361"/>
      <c r="L56" s="361"/>
      <c r="M56" s="361"/>
      <c r="N56" s="361"/>
      <c r="O56" s="361"/>
      <c r="P56" s="361"/>
      <c r="Q56" s="361"/>
      <c r="R56" s="361"/>
      <c r="S56" s="361"/>
      <c r="T56" s="361"/>
      <c r="U56" s="361"/>
      <c r="V56" s="361"/>
      <c r="W56" s="361"/>
      <c r="X56" s="361"/>
      <c r="Y56" s="361"/>
      <c r="Z56" s="361"/>
      <c r="AA56" s="361"/>
      <c r="AB56" s="361"/>
      <c r="AC56" s="361"/>
      <c r="AD56" s="361"/>
      <c r="AE56" s="361"/>
      <c r="AF56" s="361"/>
      <c r="AG56" s="359">
        <f>'VORN - Vedlejší a ostatní...'!J30</f>
        <v>0</v>
      </c>
      <c r="AH56" s="360"/>
      <c r="AI56" s="360"/>
      <c r="AJ56" s="360"/>
      <c r="AK56" s="360"/>
      <c r="AL56" s="360"/>
      <c r="AM56" s="360"/>
      <c r="AN56" s="359">
        <f>SUM(AG56,AT56)</f>
        <v>0</v>
      </c>
      <c r="AO56" s="360"/>
      <c r="AP56" s="360"/>
      <c r="AQ56" s="92" t="s">
        <v>89</v>
      </c>
      <c r="AR56" s="93"/>
      <c r="AS56" s="99">
        <v>0</v>
      </c>
      <c r="AT56" s="100">
        <f>ROUND(SUM(AV56:AW56),2)</f>
        <v>0</v>
      </c>
      <c r="AU56" s="101">
        <f>'VORN - Vedlejší a ostatní...'!P85</f>
        <v>0</v>
      </c>
      <c r="AV56" s="100">
        <f>'VORN - Vedlejší a ostatní...'!J33</f>
        <v>0</v>
      </c>
      <c r="AW56" s="100">
        <f>'VORN - Vedlejší a ostatní...'!J34</f>
        <v>0</v>
      </c>
      <c r="AX56" s="100">
        <f>'VORN - Vedlejší a ostatní...'!J35</f>
        <v>0</v>
      </c>
      <c r="AY56" s="100">
        <f>'VORN - Vedlejší a ostatní...'!J36</f>
        <v>0</v>
      </c>
      <c r="AZ56" s="100">
        <f>'VORN - Vedlejší a ostatní...'!F33</f>
        <v>0</v>
      </c>
      <c r="BA56" s="100">
        <f>'VORN - Vedlejší a ostatní...'!F34</f>
        <v>0</v>
      </c>
      <c r="BB56" s="100">
        <f>'VORN - Vedlejší a ostatní...'!F35</f>
        <v>0</v>
      </c>
      <c r="BC56" s="100">
        <f>'VORN - Vedlejší a ostatní...'!F36</f>
        <v>0</v>
      </c>
      <c r="BD56" s="102">
        <f>'VORN - Vedlejší a ostatní...'!F37</f>
        <v>0</v>
      </c>
      <c r="BT56" s="98" t="s">
        <v>90</v>
      </c>
      <c r="BV56" s="98" t="s">
        <v>84</v>
      </c>
      <c r="BW56" s="98" t="s">
        <v>95</v>
      </c>
      <c r="BX56" s="98" t="s">
        <v>5</v>
      </c>
      <c r="CL56" s="98" t="s">
        <v>44</v>
      </c>
      <c r="CM56" s="98" t="s">
        <v>92</v>
      </c>
    </row>
    <row r="57" spans="1:91" s="2" customFormat="1" ht="30" customHeight="1" x14ac:dyDescent="0.2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pans="1:91" s="2" customFormat="1" ht="6.95" customHeight="1" x14ac:dyDescent="0.2">
      <c r="A58" s="36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algorithmName="SHA-512" hashValue="YDtrMuT+M0VzkhsTg/wWi4fl6ZqqUgKNBqFH/s/a3AsNaUpUmp6f0kzJauxZSdDDWX0rR7H7xOAf5ntQnebwEQ==" saltValue="0RcFbKPfIQzD0q60qKA4qaULdTEGFdo4ja8pJqFb1TkExGs6IHO9pshd6UeLFUd3fpGGFfoa4uNArhj8koHS5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D1.05 - Oprava zpevněných...'!C2" display="/" xr:uid="{00000000-0004-0000-0000-000000000000}"/>
    <hyperlink ref="A56" location="'VORN - Vedlejší a ostatní...'!C2" display="/" xr:uid="{00000000-0004-0000-0000-000001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15"/>
  <sheetViews>
    <sheetView showGridLines="0" workbookViewId="0"/>
  </sheetViews>
  <sheetFormatPr defaultRowHeight="16.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91</v>
      </c>
    </row>
    <row r="3" spans="1:46" s="1" customFormat="1" ht="6.95" customHeight="1" x14ac:dyDescent="0.2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92</v>
      </c>
    </row>
    <row r="4" spans="1:46" s="1" customFormat="1" ht="24.95" customHeight="1" x14ac:dyDescent="0.2">
      <c r="B4" s="21"/>
      <c r="D4" s="105" t="s">
        <v>96</v>
      </c>
      <c r="L4" s="21"/>
      <c r="M4" s="106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107" t="s">
        <v>16</v>
      </c>
      <c r="L6" s="21"/>
    </row>
    <row r="7" spans="1:46" s="1" customFormat="1" ht="16.5" customHeight="1" x14ac:dyDescent="0.2">
      <c r="B7" s="21"/>
      <c r="E7" s="365" t="str">
        <f>'Rekapitulace stavby'!K6</f>
        <v>OPRAVA ZPEVNĚNÉ PLOCHY PATOLOGIE</v>
      </c>
      <c r="F7" s="366"/>
      <c r="G7" s="366"/>
      <c r="H7" s="366"/>
      <c r="L7" s="21"/>
    </row>
    <row r="8" spans="1:46" s="2" customFormat="1" ht="12" customHeight="1" x14ac:dyDescent="0.2">
      <c r="A8" s="36"/>
      <c r="B8" s="41"/>
      <c r="C8" s="36"/>
      <c r="D8" s="107" t="s">
        <v>97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67" t="s">
        <v>98</v>
      </c>
      <c r="F9" s="368"/>
      <c r="G9" s="368"/>
      <c r="H9" s="368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7" t="s">
        <v>18</v>
      </c>
      <c r="E11" s="36"/>
      <c r="F11" s="109" t="s">
        <v>44</v>
      </c>
      <c r="G11" s="36"/>
      <c r="H11" s="36"/>
      <c r="I11" s="107" t="s">
        <v>20</v>
      </c>
      <c r="J11" s="109" t="s">
        <v>44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7" t="s">
        <v>22</v>
      </c>
      <c r="E12" s="36"/>
      <c r="F12" s="109" t="s">
        <v>23</v>
      </c>
      <c r="G12" s="36"/>
      <c r="H12" s="36"/>
      <c r="I12" s="107" t="s">
        <v>24</v>
      </c>
      <c r="J12" s="110" t="str">
        <f>'Rekapitulace stavby'!AN8</f>
        <v>31. 7. 2021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7" t="s">
        <v>30</v>
      </c>
      <c r="E14" s="36"/>
      <c r="F14" s="36"/>
      <c r="G14" s="36"/>
      <c r="H14" s="36"/>
      <c r="I14" s="107" t="s">
        <v>31</v>
      </c>
      <c r="J14" s="109" t="s">
        <v>32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9" t="s">
        <v>33</v>
      </c>
      <c r="F15" s="36"/>
      <c r="G15" s="36"/>
      <c r="H15" s="36"/>
      <c r="I15" s="107" t="s">
        <v>34</v>
      </c>
      <c r="J15" s="109" t="s">
        <v>35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7" t="s">
        <v>36</v>
      </c>
      <c r="E17" s="36"/>
      <c r="F17" s="36"/>
      <c r="G17" s="36"/>
      <c r="H17" s="36"/>
      <c r="I17" s="107" t="s">
        <v>31</v>
      </c>
      <c r="J17" s="31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69" t="str">
        <f>'Rekapitulace stavby'!E14</f>
        <v>Vyplň údaj</v>
      </c>
      <c r="F18" s="370"/>
      <c r="G18" s="370"/>
      <c r="H18" s="370"/>
      <c r="I18" s="107" t="s">
        <v>34</v>
      </c>
      <c r="J18" s="31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7" t="s">
        <v>38</v>
      </c>
      <c r="E20" s="36"/>
      <c r="F20" s="36"/>
      <c r="G20" s="36"/>
      <c r="H20" s="36"/>
      <c r="I20" s="107" t="s">
        <v>31</v>
      </c>
      <c r="J20" s="109" t="s">
        <v>39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9" t="s">
        <v>40</v>
      </c>
      <c r="F21" s="36"/>
      <c r="G21" s="36"/>
      <c r="H21" s="36"/>
      <c r="I21" s="107" t="s">
        <v>34</v>
      </c>
      <c r="J21" s="109" t="s">
        <v>41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7" t="s">
        <v>43</v>
      </c>
      <c r="E23" s="36"/>
      <c r="F23" s="36"/>
      <c r="G23" s="36"/>
      <c r="H23" s="36"/>
      <c r="I23" s="107" t="s">
        <v>31</v>
      </c>
      <c r="J23" s="109" t="s">
        <v>44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9" t="s">
        <v>45</v>
      </c>
      <c r="F24" s="36"/>
      <c r="G24" s="36"/>
      <c r="H24" s="36"/>
      <c r="I24" s="107" t="s">
        <v>34</v>
      </c>
      <c r="J24" s="109" t="s">
        <v>44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7" t="s">
        <v>46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71.25" customHeight="1" x14ac:dyDescent="0.2">
      <c r="A27" s="111"/>
      <c r="B27" s="112"/>
      <c r="C27" s="111"/>
      <c r="D27" s="111"/>
      <c r="E27" s="371" t="s">
        <v>47</v>
      </c>
      <c r="F27" s="371"/>
      <c r="G27" s="371"/>
      <c r="H27" s="371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 x14ac:dyDescent="0.2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 x14ac:dyDescent="0.2">
      <c r="A30" s="36"/>
      <c r="B30" s="41"/>
      <c r="C30" s="36"/>
      <c r="D30" s="115" t="s">
        <v>48</v>
      </c>
      <c r="E30" s="36"/>
      <c r="F30" s="36"/>
      <c r="G30" s="36"/>
      <c r="H30" s="36"/>
      <c r="I30" s="36"/>
      <c r="J30" s="116">
        <f>ROUND(J90,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 x14ac:dyDescent="0.2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 x14ac:dyDescent="0.2">
      <c r="A32" s="36"/>
      <c r="B32" s="41"/>
      <c r="C32" s="36"/>
      <c r="D32" s="36"/>
      <c r="E32" s="36"/>
      <c r="F32" s="117" t="s">
        <v>50</v>
      </c>
      <c r="G32" s="36"/>
      <c r="H32" s="36"/>
      <c r="I32" s="117" t="s">
        <v>49</v>
      </c>
      <c r="J32" s="117" t="s">
        <v>51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 x14ac:dyDescent="0.2">
      <c r="A33" s="36"/>
      <c r="B33" s="41"/>
      <c r="C33" s="36"/>
      <c r="D33" s="118" t="s">
        <v>52</v>
      </c>
      <c r="E33" s="107" t="s">
        <v>53</v>
      </c>
      <c r="F33" s="119">
        <f>ROUND((SUM(BE90:BE214)),  2)</f>
        <v>0</v>
      </c>
      <c r="G33" s="36"/>
      <c r="H33" s="36"/>
      <c r="I33" s="120">
        <v>0.21</v>
      </c>
      <c r="J33" s="119">
        <f>ROUND(((SUM(BE90:BE214))*I33),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 x14ac:dyDescent="0.2">
      <c r="A34" s="36"/>
      <c r="B34" s="41"/>
      <c r="C34" s="36"/>
      <c r="D34" s="36"/>
      <c r="E34" s="107" t="s">
        <v>54</v>
      </c>
      <c r="F34" s="119">
        <f>ROUND((SUM(BF90:BF214)),  2)</f>
        <v>0</v>
      </c>
      <c r="G34" s="36"/>
      <c r="H34" s="36"/>
      <c r="I34" s="120">
        <v>0.15</v>
      </c>
      <c r="J34" s="119">
        <f>ROUND(((SUM(BF90:BF214))*I34),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 x14ac:dyDescent="0.2">
      <c r="A35" s="36"/>
      <c r="B35" s="41"/>
      <c r="C35" s="36"/>
      <c r="D35" s="36"/>
      <c r="E35" s="107" t="s">
        <v>55</v>
      </c>
      <c r="F35" s="119">
        <f>ROUND((SUM(BG90:BG214)),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 x14ac:dyDescent="0.2">
      <c r="A36" s="36"/>
      <c r="B36" s="41"/>
      <c r="C36" s="36"/>
      <c r="D36" s="36"/>
      <c r="E36" s="107" t="s">
        <v>56</v>
      </c>
      <c r="F36" s="119">
        <f>ROUND((SUM(BH90:BH214)),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 x14ac:dyDescent="0.2">
      <c r="A37" s="36"/>
      <c r="B37" s="41"/>
      <c r="C37" s="36"/>
      <c r="D37" s="36"/>
      <c r="E37" s="107" t="s">
        <v>57</v>
      </c>
      <c r="F37" s="119">
        <f>ROUND((SUM(BI90:BI214)),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 x14ac:dyDescent="0.2">
      <c r="A39" s="36"/>
      <c r="B39" s="41"/>
      <c r="C39" s="121"/>
      <c r="D39" s="122" t="s">
        <v>58</v>
      </c>
      <c r="E39" s="123"/>
      <c r="F39" s="123"/>
      <c r="G39" s="124" t="s">
        <v>59</v>
      </c>
      <c r="H39" s="125" t="s">
        <v>60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 x14ac:dyDescent="0.2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 x14ac:dyDescent="0.2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 x14ac:dyDescent="0.2">
      <c r="A45" s="36"/>
      <c r="B45" s="37"/>
      <c r="C45" s="24" t="s">
        <v>99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72" t="str">
        <f>E7</f>
        <v>OPRAVA ZPEVNĚNÉ PLOCHY PATOLOGIE</v>
      </c>
      <c r="F48" s="373"/>
      <c r="G48" s="373"/>
      <c r="H48" s="373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0" t="s">
        <v>97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44" t="str">
        <f>E9</f>
        <v>D1.05 - Oprava zpevněných ploch Patologie</v>
      </c>
      <c r="F50" s="374"/>
      <c r="G50" s="374"/>
      <c r="H50" s="374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0" t="s">
        <v>22</v>
      </c>
      <c r="D52" s="38"/>
      <c r="E52" s="38"/>
      <c r="F52" s="28" t="str">
        <f>F12</f>
        <v>Česká Lípa</v>
      </c>
      <c r="G52" s="38"/>
      <c r="H52" s="38"/>
      <c r="I52" s="30" t="s">
        <v>24</v>
      </c>
      <c r="J52" s="61" t="str">
        <f>IF(J12="","",J12)</f>
        <v>31. 7. 2021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 x14ac:dyDescent="0.2">
      <c r="A54" s="36"/>
      <c r="B54" s="37"/>
      <c r="C54" s="30" t="s">
        <v>30</v>
      </c>
      <c r="D54" s="38"/>
      <c r="E54" s="38"/>
      <c r="F54" s="28" t="str">
        <f>E15</f>
        <v>Nemocnice s poliklinikou Česká Lípa, a.s.</v>
      </c>
      <c r="G54" s="38"/>
      <c r="H54" s="38"/>
      <c r="I54" s="30" t="s">
        <v>38</v>
      </c>
      <c r="J54" s="34" t="str">
        <f>E21</f>
        <v>STORING spol. s ro.o.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 x14ac:dyDescent="0.2">
      <c r="A55" s="36"/>
      <c r="B55" s="37"/>
      <c r="C55" s="30" t="s">
        <v>36</v>
      </c>
      <c r="D55" s="38"/>
      <c r="E55" s="38"/>
      <c r="F55" s="28" t="str">
        <f>IF(E18="","",E18)</f>
        <v>Vyplň údaj</v>
      </c>
      <c r="G55" s="38"/>
      <c r="H55" s="38"/>
      <c r="I55" s="30" t="s">
        <v>43</v>
      </c>
      <c r="J55" s="34" t="str">
        <f>E24</f>
        <v>Zuzana Morávková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2" t="s">
        <v>100</v>
      </c>
      <c r="D57" s="133"/>
      <c r="E57" s="133"/>
      <c r="F57" s="133"/>
      <c r="G57" s="133"/>
      <c r="H57" s="133"/>
      <c r="I57" s="133"/>
      <c r="J57" s="134" t="s">
        <v>101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 x14ac:dyDescent="0.2">
      <c r="A59" s="36"/>
      <c r="B59" s="37"/>
      <c r="C59" s="135" t="s">
        <v>80</v>
      </c>
      <c r="D59" s="38"/>
      <c r="E59" s="38"/>
      <c r="F59" s="38"/>
      <c r="G59" s="38"/>
      <c r="H59" s="38"/>
      <c r="I59" s="38"/>
      <c r="J59" s="79">
        <f>J90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102</v>
      </c>
    </row>
    <row r="60" spans="1:47" s="9" customFormat="1" ht="24.95" customHeight="1" x14ac:dyDescent="0.2">
      <c r="B60" s="136"/>
      <c r="C60" s="137"/>
      <c r="D60" s="138" t="s">
        <v>103</v>
      </c>
      <c r="E60" s="139"/>
      <c r="F60" s="139"/>
      <c r="G60" s="139"/>
      <c r="H60" s="139"/>
      <c r="I60" s="139"/>
      <c r="J60" s="140">
        <f>J91</f>
        <v>0</v>
      </c>
      <c r="K60" s="137"/>
      <c r="L60" s="141"/>
    </row>
    <row r="61" spans="1:47" s="10" customFormat="1" ht="19.899999999999999" customHeight="1" x14ac:dyDescent="0.2">
      <c r="B61" s="142"/>
      <c r="C61" s="143"/>
      <c r="D61" s="144" t="s">
        <v>104</v>
      </c>
      <c r="E61" s="145"/>
      <c r="F61" s="145"/>
      <c r="G61" s="145"/>
      <c r="H61" s="145"/>
      <c r="I61" s="145"/>
      <c r="J61" s="146">
        <f>J92</f>
        <v>0</v>
      </c>
      <c r="K61" s="143"/>
      <c r="L61" s="147"/>
    </row>
    <row r="62" spans="1:47" s="10" customFormat="1" ht="19.899999999999999" customHeight="1" x14ac:dyDescent="0.2">
      <c r="B62" s="142"/>
      <c r="C62" s="143"/>
      <c r="D62" s="144" t="s">
        <v>105</v>
      </c>
      <c r="E62" s="145"/>
      <c r="F62" s="145"/>
      <c r="G62" s="145"/>
      <c r="H62" s="145"/>
      <c r="I62" s="145"/>
      <c r="J62" s="146">
        <f>J112</f>
        <v>0</v>
      </c>
      <c r="K62" s="143"/>
      <c r="L62" s="147"/>
    </row>
    <row r="63" spans="1:47" s="10" customFormat="1" ht="19.899999999999999" customHeight="1" x14ac:dyDescent="0.2">
      <c r="B63" s="142"/>
      <c r="C63" s="143"/>
      <c r="D63" s="144" t="s">
        <v>106</v>
      </c>
      <c r="E63" s="145"/>
      <c r="F63" s="145"/>
      <c r="G63" s="145"/>
      <c r="H63" s="145"/>
      <c r="I63" s="145"/>
      <c r="J63" s="146">
        <f>J116</f>
        <v>0</v>
      </c>
      <c r="K63" s="143"/>
      <c r="L63" s="147"/>
    </row>
    <row r="64" spans="1:47" s="10" customFormat="1" ht="19.899999999999999" customHeight="1" x14ac:dyDescent="0.2">
      <c r="B64" s="142"/>
      <c r="C64" s="143"/>
      <c r="D64" s="144" t="s">
        <v>107</v>
      </c>
      <c r="E64" s="145"/>
      <c r="F64" s="145"/>
      <c r="G64" s="145"/>
      <c r="H64" s="145"/>
      <c r="I64" s="145"/>
      <c r="J64" s="146">
        <f>J144</f>
        <v>0</v>
      </c>
      <c r="K64" s="143"/>
      <c r="L64" s="147"/>
    </row>
    <row r="65" spans="1:31" s="10" customFormat="1" ht="19.899999999999999" customHeight="1" x14ac:dyDescent="0.2">
      <c r="B65" s="142"/>
      <c r="C65" s="143"/>
      <c r="D65" s="144" t="s">
        <v>108</v>
      </c>
      <c r="E65" s="145"/>
      <c r="F65" s="145"/>
      <c r="G65" s="145"/>
      <c r="H65" s="145"/>
      <c r="I65" s="145"/>
      <c r="J65" s="146">
        <f>J158</f>
        <v>0</v>
      </c>
      <c r="K65" s="143"/>
      <c r="L65" s="147"/>
    </row>
    <row r="66" spans="1:31" s="10" customFormat="1" ht="19.899999999999999" customHeight="1" x14ac:dyDescent="0.2">
      <c r="B66" s="142"/>
      <c r="C66" s="143"/>
      <c r="D66" s="144" t="s">
        <v>109</v>
      </c>
      <c r="E66" s="145"/>
      <c r="F66" s="145"/>
      <c r="G66" s="145"/>
      <c r="H66" s="145"/>
      <c r="I66" s="145"/>
      <c r="J66" s="146">
        <f>J165</f>
        <v>0</v>
      </c>
      <c r="K66" s="143"/>
      <c r="L66" s="147"/>
    </row>
    <row r="67" spans="1:31" s="10" customFormat="1" ht="19.899999999999999" customHeight="1" x14ac:dyDescent="0.2">
      <c r="B67" s="142"/>
      <c r="C67" s="143"/>
      <c r="D67" s="144" t="s">
        <v>110</v>
      </c>
      <c r="E67" s="145"/>
      <c r="F67" s="145"/>
      <c r="G67" s="145"/>
      <c r="H67" s="145"/>
      <c r="I67" s="145"/>
      <c r="J67" s="146">
        <f>J200</f>
        <v>0</v>
      </c>
      <c r="K67" s="143"/>
      <c r="L67" s="147"/>
    </row>
    <row r="68" spans="1:31" s="10" customFormat="1" ht="19.899999999999999" customHeight="1" x14ac:dyDescent="0.2">
      <c r="B68" s="142"/>
      <c r="C68" s="143"/>
      <c r="D68" s="144" t="s">
        <v>111</v>
      </c>
      <c r="E68" s="145"/>
      <c r="F68" s="145"/>
      <c r="G68" s="145"/>
      <c r="H68" s="145"/>
      <c r="I68" s="145"/>
      <c r="J68" s="146">
        <f>J207</f>
        <v>0</v>
      </c>
      <c r="K68" s="143"/>
      <c r="L68" s="147"/>
    </row>
    <row r="69" spans="1:31" s="9" customFormat="1" ht="24.95" customHeight="1" x14ac:dyDescent="0.2">
      <c r="B69" s="136"/>
      <c r="C69" s="137"/>
      <c r="D69" s="138" t="s">
        <v>112</v>
      </c>
      <c r="E69" s="139"/>
      <c r="F69" s="139"/>
      <c r="G69" s="139"/>
      <c r="H69" s="139"/>
      <c r="I69" s="139"/>
      <c r="J69" s="140">
        <f>J210</f>
        <v>0</v>
      </c>
      <c r="K69" s="137"/>
      <c r="L69" s="141"/>
    </row>
    <row r="70" spans="1:31" s="10" customFormat="1" ht="19.899999999999999" customHeight="1" x14ac:dyDescent="0.2">
      <c r="B70" s="142"/>
      <c r="C70" s="143"/>
      <c r="D70" s="144" t="s">
        <v>113</v>
      </c>
      <c r="E70" s="145"/>
      <c r="F70" s="145"/>
      <c r="G70" s="145"/>
      <c r="H70" s="145"/>
      <c r="I70" s="145"/>
      <c r="J70" s="146">
        <f>J211</f>
        <v>0</v>
      </c>
      <c r="K70" s="143"/>
      <c r="L70" s="147"/>
    </row>
    <row r="71" spans="1:31" s="2" customFormat="1" ht="21.75" customHeight="1" x14ac:dyDescent="0.2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 x14ac:dyDescent="0.2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 x14ac:dyDescent="0.2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 x14ac:dyDescent="0.2">
      <c r="A77" s="36"/>
      <c r="B77" s="37"/>
      <c r="C77" s="24" t="s">
        <v>114</v>
      </c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 x14ac:dyDescent="0.2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 x14ac:dyDescent="0.2">
      <c r="A79" s="36"/>
      <c r="B79" s="37"/>
      <c r="C79" s="30" t="s">
        <v>16</v>
      </c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 x14ac:dyDescent="0.2">
      <c r="A80" s="36"/>
      <c r="B80" s="37"/>
      <c r="C80" s="38"/>
      <c r="D80" s="38"/>
      <c r="E80" s="372" t="str">
        <f>E7</f>
        <v>OPRAVA ZPEVNĚNÉ PLOCHY PATOLOGIE</v>
      </c>
      <c r="F80" s="373"/>
      <c r="G80" s="373"/>
      <c r="H80" s="373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 x14ac:dyDescent="0.2">
      <c r="A81" s="36"/>
      <c r="B81" s="37"/>
      <c r="C81" s="30" t="s">
        <v>97</v>
      </c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6.5" customHeight="1" x14ac:dyDescent="0.2">
      <c r="A82" s="36"/>
      <c r="B82" s="37"/>
      <c r="C82" s="38"/>
      <c r="D82" s="38"/>
      <c r="E82" s="344" t="str">
        <f>E9</f>
        <v>D1.05 - Oprava zpevněných ploch Patologie</v>
      </c>
      <c r="F82" s="374"/>
      <c r="G82" s="374"/>
      <c r="H82" s="374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 x14ac:dyDescent="0.2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 x14ac:dyDescent="0.2">
      <c r="A84" s="36"/>
      <c r="B84" s="37"/>
      <c r="C84" s="30" t="s">
        <v>22</v>
      </c>
      <c r="D84" s="38"/>
      <c r="E84" s="38"/>
      <c r="F84" s="28" t="str">
        <f>F12</f>
        <v>Česká Lípa</v>
      </c>
      <c r="G84" s="38"/>
      <c r="H84" s="38"/>
      <c r="I84" s="30" t="s">
        <v>24</v>
      </c>
      <c r="J84" s="61" t="str">
        <f>IF(J12="","",J12)</f>
        <v>31. 7. 2021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 x14ac:dyDescent="0.2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25.7" customHeight="1" x14ac:dyDescent="0.2">
      <c r="A86" s="36"/>
      <c r="B86" s="37"/>
      <c r="C86" s="30" t="s">
        <v>30</v>
      </c>
      <c r="D86" s="38"/>
      <c r="E86" s="38"/>
      <c r="F86" s="28" t="str">
        <f>E15</f>
        <v>Nemocnice s poliklinikou Česká Lípa, a.s.</v>
      </c>
      <c r="G86" s="38"/>
      <c r="H86" s="38"/>
      <c r="I86" s="30" t="s">
        <v>38</v>
      </c>
      <c r="J86" s="34" t="str">
        <f>E21</f>
        <v>STORING spol. s ro.o.</v>
      </c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 x14ac:dyDescent="0.2">
      <c r="A87" s="36"/>
      <c r="B87" s="37"/>
      <c r="C87" s="30" t="s">
        <v>36</v>
      </c>
      <c r="D87" s="38"/>
      <c r="E87" s="38"/>
      <c r="F87" s="28" t="str">
        <f>IF(E18="","",E18)</f>
        <v>Vyplň údaj</v>
      </c>
      <c r="G87" s="38"/>
      <c r="H87" s="38"/>
      <c r="I87" s="30" t="s">
        <v>43</v>
      </c>
      <c r="J87" s="34" t="str">
        <f>E24</f>
        <v>Zuzana Morávková</v>
      </c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0.35" customHeight="1" x14ac:dyDescent="0.2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11" customFormat="1" ht="29.25" customHeight="1" x14ac:dyDescent="0.2">
      <c r="A89" s="148"/>
      <c r="B89" s="149"/>
      <c r="C89" s="150" t="s">
        <v>115</v>
      </c>
      <c r="D89" s="151" t="s">
        <v>67</v>
      </c>
      <c r="E89" s="151" t="s">
        <v>63</v>
      </c>
      <c r="F89" s="151" t="s">
        <v>64</v>
      </c>
      <c r="G89" s="151" t="s">
        <v>116</v>
      </c>
      <c r="H89" s="151" t="s">
        <v>117</v>
      </c>
      <c r="I89" s="151" t="s">
        <v>118</v>
      </c>
      <c r="J89" s="151" t="s">
        <v>101</v>
      </c>
      <c r="K89" s="152" t="s">
        <v>119</v>
      </c>
      <c r="L89" s="153"/>
      <c r="M89" s="70" t="s">
        <v>44</v>
      </c>
      <c r="N89" s="71" t="s">
        <v>52</v>
      </c>
      <c r="O89" s="71" t="s">
        <v>120</v>
      </c>
      <c r="P89" s="71" t="s">
        <v>121</v>
      </c>
      <c r="Q89" s="71" t="s">
        <v>122</v>
      </c>
      <c r="R89" s="71" t="s">
        <v>123</v>
      </c>
      <c r="S89" s="71" t="s">
        <v>124</v>
      </c>
      <c r="T89" s="72" t="s">
        <v>125</v>
      </c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</row>
    <row r="90" spans="1:65" s="2" customFormat="1" ht="22.9" customHeight="1" x14ac:dyDescent="0.25">
      <c r="A90" s="36"/>
      <c r="B90" s="37"/>
      <c r="C90" s="77" t="s">
        <v>126</v>
      </c>
      <c r="D90" s="38"/>
      <c r="E90" s="38"/>
      <c r="F90" s="38"/>
      <c r="G90" s="38"/>
      <c r="H90" s="38"/>
      <c r="I90" s="38"/>
      <c r="J90" s="154">
        <f>BK90</f>
        <v>0</v>
      </c>
      <c r="K90" s="38"/>
      <c r="L90" s="41"/>
      <c r="M90" s="73"/>
      <c r="N90" s="155"/>
      <c r="O90" s="74"/>
      <c r="P90" s="156">
        <f>P91+P210</f>
        <v>0</v>
      </c>
      <c r="Q90" s="74"/>
      <c r="R90" s="156">
        <f>R91+R210</f>
        <v>147.78757306000003</v>
      </c>
      <c r="S90" s="74"/>
      <c r="T90" s="157">
        <f>T91+T210</f>
        <v>51.035699999999999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8" t="s">
        <v>81</v>
      </c>
      <c r="AU90" s="18" t="s">
        <v>102</v>
      </c>
      <c r="BK90" s="158">
        <f>BK91+BK210</f>
        <v>0</v>
      </c>
    </row>
    <row r="91" spans="1:65" s="12" customFormat="1" ht="25.9" customHeight="1" x14ac:dyDescent="0.2">
      <c r="B91" s="159"/>
      <c r="C91" s="160"/>
      <c r="D91" s="161" t="s">
        <v>81</v>
      </c>
      <c r="E91" s="162" t="s">
        <v>127</v>
      </c>
      <c r="F91" s="162" t="s">
        <v>128</v>
      </c>
      <c r="G91" s="160"/>
      <c r="H91" s="160"/>
      <c r="I91" s="163"/>
      <c r="J91" s="164">
        <f>BK91</f>
        <v>0</v>
      </c>
      <c r="K91" s="160"/>
      <c r="L91" s="165"/>
      <c r="M91" s="166"/>
      <c r="N91" s="167"/>
      <c r="O91" s="167"/>
      <c r="P91" s="168">
        <f>P92+P112+P116+P144+P158+P165+P200+P207</f>
        <v>0</v>
      </c>
      <c r="Q91" s="167"/>
      <c r="R91" s="168">
        <f>R92+R112+R116+R144+R158+R165+R200+R207</f>
        <v>147.78736852000003</v>
      </c>
      <c r="S91" s="167"/>
      <c r="T91" s="169">
        <f>T92+T112+T116+T144+T158+T165+T200+T207</f>
        <v>51.035699999999999</v>
      </c>
      <c r="AR91" s="170" t="s">
        <v>90</v>
      </c>
      <c r="AT91" s="171" t="s">
        <v>81</v>
      </c>
      <c r="AU91" s="171" t="s">
        <v>82</v>
      </c>
      <c r="AY91" s="170" t="s">
        <v>129</v>
      </c>
      <c r="BK91" s="172">
        <f>BK92+BK112+BK116+BK144+BK158+BK165+BK200+BK207</f>
        <v>0</v>
      </c>
    </row>
    <row r="92" spans="1:65" s="12" customFormat="1" ht="22.9" customHeight="1" x14ac:dyDescent="0.2">
      <c r="B92" s="159"/>
      <c r="C92" s="160"/>
      <c r="D92" s="161" t="s">
        <v>81</v>
      </c>
      <c r="E92" s="173" t="s">
        <v>90</v>
      </c>
      <c r="F92" s="173" t="s">
        <v>130</v>
      </c>
      <c r="G92" s="160"/>
      <c r="H92" s="160"/>
      <c r="I92" s="163"/>
      <c r="J92" s="174">
        <f>BK92</f>
        <v>0</v>
      </c>
      <c r="K92" s="160"/>
      <c r="L92" s="165"/>
      <c r="M92" s="166"/>
      <c r="N92" s="167"/>
      <c r="O92" s="167"/>
      <c r="P92" s="168">
        <f>SUM(P93:P111)</f>
        <v>0</v>
      </c>
      <c r="Q92" s="167"/>
      <c r="R92" s="168">
        <f>SUM(R93:R111)</f>
        <v>2</v>
      </c>
      <c r="S92" s="167"/>
      <c r="T92" s="169">
        <f>SUM(T93:T111)</f>
        <v>46.3125</v>
      </c>
      <c r="AR92" s="170" t="s">
        <v>90</v>
      </c>
      <c r="AT92" s="171" t="s">
        <v>81</v>
      </c>
      <c r="AU92" s="171" t="s">
        <v>90</v>
      </c>
      <c r="AY92" s="170" t="s">
        <v>129</v>
      </c>
      <c r="BK92" s="172">
        <f>SUM(BK93:BK111)</f>
        <v>0</v>
      </c>
    </row>
    <row r="93" spans="1:65" s="2" customFormat="1" ht="24.2" customHeight="1" x14ac:dyDescent="0.2">
      <c r="A93" s="36"/>
      <c r="B93" s="37"/>
      <c r="C93" s="175" t="s">
        <v>90</v>
      </c>
      <c r="D93" s="175" t="s">
        <v>131</v>
      </c>
      <c r="E93" s="176" t="s">
        <v>132</v>
      </c>
      <c r="F93" s="177" t="s">
        <v>133</v>
      </c>
      <c r="G93" s="178" t="s">
        <v>134</v>
      </c>
      <c r="H93" s="179">
        <v>74.099999999999994</v>
      </c>
      <c r="I93" s="180"/>
      <c r="J93" s="181">
        <f>ROUND(I93*H93,2)</f>
        <v>0</v>
      </c>
      <c r="K93" s="177" t="s">
        <v>135</v>
      </c>
      <c r="L93" s="41"/>
      <c r="M93" s="182" t="s">
        <v>44</v>
      </c>
      <c r="N93" s="183" t="s">
        <v>53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0.625</v>
      </c>
      <c r="T93" s="185">
        <f>S93*H93</f>
        <v>46.3125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136</v>
      </c>
      <c r="AT93" s="186" t="s">
        <v>131</v>
      </c>
      <c r="AU93" s="186" t="s">
        <v>92</v>
      </c>
      <c r="AY93" s="18" t="s">
        <v>129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8" t="s">
        <v>90</v>
      </c>
      <c r="BK93" s="187">
        <f>ROUND(I93*H93,2)</f>
        <v>0</v>
      </c>
      <c r="BL93" s="18" t="s">
        <v>136</v>
      </c>
      <c r="BM93" s="186" t="s">
        <v>137</v>
      </c>
    </row>
    <row r="94" spans="1:65" s="2" customFormat="1" ht="11.25" x14ac:dyDescent="0.2">
      <c r="A94" s="36"/>
      <c r="B94" s="37"/>
      <c r="C94" s="38"/>
      <c r="D94" s="188" t="s">
        <v>138</v>
      </c>
      <c r="E94" s="38"/>
      <c r="F94" s="189" t="s">
        <v>139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8" t="s">
        <v>138</v>
      </c>
      <c r="AU94" s="18" t="s">
        <v>92</v>
      </c>
    </row>
    <row r="95" spans="1:65" s="13" customFormat="1" ht="11.25" x14ac:dyDescent="0.2">
      <c r="B95" s="193"/>
      <c r="C95" s="194"/>
      <c r="D95" s="195" t="s">
        <v>140</v>
      </c>
      <c r="E95" s="196" t="s">
        <v>44</v>
      </c>
      <c r="F95" s="197" t="s">
        <v>141</v>
      </c>
      <c r="G95" s="194"/>
      <c r="H95" s="198">
        <v>30.4</v>
      </c>
      <c r="I95" s="199"/>
      <c r="J95" s="194"/>
      <c r="K95" s="194"/>
      <c r="L95" s="200"/>
      <c r="M95" s="201"/>
      <c r="N95" s="202"/>
      <c r="O95" s="202"/>
      <c r="P95" s="202"/>
      <c r="Q95" s="202"/>
      <c r="R95" s="202"/>
      <c r="S95" s="202"/>
      <c r="T95" s="203"/>
      <c r="AT95" s="204" t="s">
        <v>140</v>
      </c>
      <c r="AU95" s="204" t="s">
        <v>92</v>
      </c>
      <c r="AV95" s="13" t="s">
        <v>92</v>
      </c>
      <c r="AW95" s="13" t="s">
        <v>42</v>
      </c>
      <c r="AX95" s="13" t="s">
        <v>82</v>
      </c>
      <c r="AY95" s="204" t="s">
        <v>129</v>
      </c>
    </row>
    <row r="96" spans="1:65" s="13" customFormat="1" ht="11.25" x14ac:dyDescent="0.2">
      <c r="B96" s="193"/>
      <c r="C96" s="194"/>
      <c r="D96" s="195" t="s">
        <v>140</v>
      </c>
      <c r="E96" s="196" t="s">
        <v>44</v>
      </c>
      <c r="F96" s="197" t="s">
        <v>142</v>
      </c>
      <c r="G96" s="194"/>
      <c r="H96" s="198">
        <v>43.7</v>
      </c>
      <c r="I96" s="199"/>
      <c r="J96" s="194"/>
      <c r="K96" s="194"/>
      <c r="L96" s="200"/>
      <c r="M96" s="201"/>
      <c r="N96" s="202"/>
      <c r="O96" s="202"/>
      <c r="P96" s="202"/>
      <c r="Q96" s="202"/>
      <c r="R96" s="202"/>
      <c r="S96" s="202"/>
      <c r="T96" s="203"/>
      <c r="AT96" s="204" t="s">
        <v>140</v>
      </c>
      <c r="AU96" s="204" t="s">
        <v>92</v>
      </c>
      <c r="AV96" s="13" t="s">
        <v>92</v>
      </c>
      <c r="AW96" s="13" t="s">
        <v>42</v>
      </c>
      <c r="AX96" s="13" t="s">
        <v>82</v>
      </c>
      <c r="AY96" s="204" t="s">
        <v>129</v>
      </c>
    </row>
    <row r="97" spans="1:65" s="14" customFormat="1" ht="11.25" x14ac:dyDescent="0.2">
      <c r="B97" s="205"/>
      <c r="C97" s="206"/>
      <c r="D97" s="195" t="s">
        <v>140</v>
      </c>
      <c r="E97" s="207" t="s">
        <v>44</v>
      </c>
      <c r="F97" s="208" t="s">
        <v>143</v>
      </c>
      <c r="G97" s="206"/>
      <c r="H97" s="209">
        <v>74.099999999999994</v>
      </c>
      <c r="I97" s="210"/>
      <c r="J97" s="206"/>
      <c r="K97" s="206"/>
      <c r="L97" s="211"/>
      <c r="M97" s="212"/>
      <c r="N97" s="213"/>
      <c r="O97" s="213"/>
      <c r="P97" s="213"/>
      <c r="Q97" s="213"/>
      <c r="R97" s="213"/>
      <c r="S97" s="213"/>
      <c r="T97" s="214"/>
      <c r="AT97" s="215" t="s">
        <v>140</v>
      </c>
      <c r="AU97" s="215" t="s">
        <v>92</v>
      </c>
      <c r="AV97" s="14" t="s">
        <v>136</v>
      </c>
      <c r="AW97" s="14" t="s">
        <v>42</v>
      </c>
      <c r="AX97" s="14" t="s">
        <v>90</v>
      </c>
      <c r="AY97" s="215" t="s">
        <v>129</v>
      </c>
    </row>
    <row r="98" spans="1:65" s="2" customFormat="1" ht="37.9" customHeight="1" x14ac:dyDescent="0.2">
      <c r="A98" s="36"/>
      <c r="B98" s="37"/>
      <c r="C98" s="175" t="s">
        <v>92</v>
      </c>
      <c r="D98" s="175" t="s">
        <v>131</v>
      </c>
      <c r="E98" s="176" t="s">
        <v>144</v>
      </c>
      <c r="F98" s="177" t="s">
        <v>145</v>
      </c>
      <c r="G98" s="178" t="s">
        <v>146</v>
      </c>
      <c r="H98" s="179">
        <v>5</v>
      </c>
      <c r="I98" s="180"/>
      <c r="J98" s="181">
        <f>ROUND(I98*H98,2)</f>
        <v>0</v>
      </c>
      <c r="K98" s="177" t="s">
        <v>135</v>
      </c>
      <c r="L98" s="41"/>
      <c r="M98" s="182" t="s">
        <v>44</v>
      </c>
      <c r="N98" s="183" t="s">
        <v>53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136</v>
      </c>
      <c r="AT98" s="186" t="s">
        <v>131</v>
      </c>
      <c r="AU98" s="186" t="s">
        <v>92</v>
      </c>
      <c r="AY98" s="18" t="s">
        <v>129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8" t="s">
        <v>90</v>
      </c>
      <c r="BK98" s="187">
        <f>ROUND(I98*H98,2)</f>
        <v>0</v>
      </c>
      <c r="BL98" s="18" t="s">
        <v>136</v>
      </c>
      <c r="BM98" s="186" t="s">
        <v>147</v>
      </c>
    </row>
    <row r="99" spans="1:65" s="2" customFormat="1" ht="11.25" x14ac:dyDescent="0.2">
      <c r="A99" s="36"/>
      <c r="B99" s="37"/>
      <c r="C99" s="38"/>
      <c r="D99" s="188" t="s">
        <v>138</v>
      </c>
      <c r="E99" s="38"/>
      <c r="F99" s="189" t="s">
        <v>148</v>
      </c>
      <c r="G99" s="38"/>
      <c r="H99" s="38"/>
      <c r="I99" s="190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8" t="s">
        <v>138</v>
      </c>
      <c r="AU99" s="18" t="s">
        <v>92</v>
      </c>
    </row>
    <row r="100" spans="1:65" s="13" customFormat="1" ht="11.25" x14ac:dyDescent="0.2">
      <c r="B100" s="193"/>
      <c r="C100" s="194"/>
      <c r="D100" s="195" t="s">
        <v>140</v>
      </c>
      <c r="E100" s="196" t="s">
        <v>44</v>
      </c>
      <c r="F100" s="197" t="s">
        <v>149</v>
      </c>
      <c r="G100" s="194"/>
      <c r="H100" s="198">
        <v>5</v>
      </c>
      <c r="I100" s="199"/>
      <c r="J100" s="194"/>
      <c r="K100" s="194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140</v>
      </c>
      <c r="AU100" s="204" t="s">
        <v>92</v>
      </c>
      <c r="AV100" s="13" t="s">
        <v>92</v>
      </c>
      <c r="AW100" s="13" t="s">
        <v>42</v>
      </c>
      <c r="AX100" s="13" t="s">
        <v>90</v>
      </c>
      <c r="AY100" s="204" t="s">
        <v>129</v>
      </c>
    </row>
    <row r="101" spans="1:65" s="2" customFormat="1" ht="44.25" customHeight="1" x14ac:dyDescent="0.2">
      <c r="A101" s="36"/>
      <c r="B101" s="37"/>
      <c r="C101" s="175" t="s">
        <v>150</v>
      </c>
      <c r="D101" s="175" t="s">
        <v>131</v>
      </c>
      <c r="E101" s="176" t="s">
        <v>151</v>
      </c>
      <c r="F101" s="177" t="s">
        <v>152</v>
      </c>
      <c r="G101" s="178" t="s">
        <v>146</v>
      </c>
      <c r="H101" s="179">
        <v>3.5</v>
      </c>
      <c r="I101" s="180"/>
      <c r="J101" s="181">
        <f>ROUND(I101*H101,2)</f>
        <v>0</v>
      </c>
      <c r="K101" s="177" t="s">
        <v>135</v>
      </c>
      <c r="L101" s="41"/>
      <c r="M101" s="182" t="s">
        <v>44</v>
      </c>
      <c r="N101" s="183" t="s">
        <v>53</v>
      </c>
      <c r="O101" s="66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136</v>
      </c>
      <c r="AT101" s="186" t="s">
        <v>131</v>
      </c>
      <c r="AU101" s="186" t="s">
        <v>92</v>
      </c>
      <c r="AY101" s="18" t="s">
        <v>129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8" t="s">
        <v>90</v>
      </c>
      <c r="BK101" s="187">
        <f>ROUND(I101*H101,2)</f>
        <v>0</v>
      </c>
      <c r="BL101" s="18" t="s">
        <v>136</v>
      </c>
      <c r="BM101" s="186" t="s">
        <v>153</v>
      </c>
    </row>
    <row r="102" spans="1:65" s="2" customFormat="1" ht="11.25" x14ac:dyDescent="0.2">
      <c r="A102" s="36"/>
      <c r="B102" s="37"/>
      <c r="C102" s="38"/>
      <c r="D102" s="188" t="s">
        <v>138</v>
      </c>
      <c r="E102" s="38"/>
      <c r="F102" s="189" t="s">
        <v>154</v>
      </c>
      <c r="G102" s="38"/>
      <c r="H102" s="38"/>
      <c r="I102" s="190"/>
      <c r="J102" s="38"/>
      <c r="K102" s="38"/>
      <c r="L102" s="41"/>
      <c r="M102" s="191"/>
      <c r="N102" s="192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8" t="s">
        <v>138</v>
      </c>
      <c r="AU102" s="18" t="s">
        <v>92</v>
      </c>
    </row>
    <row r="103" spans="1:65" s="13" customFormat="1" ht="11.25" x14ac:dyDescent="0.2">
      <c r="B103" s="193"/>
      <c r="C103" s="194"/>
      <c r="D103" s="195" t="s">
        <v>140</v>
      </c>
      <c r="E103" s="196" t="s">
        <v>44</v>
      </c>
      <c r="F103" s="197" t="s">
        <v>155</v>
      </c>
      <c r="G103" s="194"/>
      <c r="H103" s="198">
        <v>3.5</v>
      </c>
      <c r="I103" s="199"/>
      <c r="J103" s="194"/>
      <c r="K103" s="194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140</v>
      </c>
      <c r="AU103" s="204" t="s">
        <v>92</v>
      </c>
      <c r="AV103" s="13" t="s">
        <v>92</v>
      </c>
      <c r="AW103" s="13" t="s">
        <v>42</v>
      </c>
      <c r="AX103" s="13" t="s">
        <v>90</v>
      </c>
      <c r="AY103" s="204" t="s">
        <v>129</v>
      </c>
    </row>
    <row r="104" spans="1:65" s="2" customFormat="1" ht="55.5" customHeight="1" x14ac:dyDescent="0.2">
      <c r="A104" s="36"/>
      <c r="B104" s="37"/>
      <c r="C104" s="175" t="s">
        <v>136</v>
      </c>
      <c r="D104" s="175" t="s">
        <v>131</v>
      </c>
      <c r="E104" s="176" t="s">
        <v>156</v>
      </c>
      <c r="F104" s="177" t="s">
        <v>157</v>
      </c>
      <c r="G104" s="178" t="s">
        <v>146</v>
      </c>
      <c r="H104" s="179">
        <v>1</v>
      </c>
      <c r="I104" s="180"/>
      <c r="J104" s="181">
        <f>ROUND(I104*H104,2)</f>
        <v>0</v>
      </c>
      <c r="K104" s="177" t="s">
        <v>135</v>
      </c>
      <c r="L104" s="41"/>
      <c r="M104" s="182" t="s">
        <v>44</v>
      </c>
      <c r="N104" s="183" t="s">
        <v>53</v>
      </c>
      <c r="O104" s="66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136</v>
      </c>
      <c r="AT104" s="186" t="s">
        <v>131</v>
      </c>
      <c r="AU104" s="186" t="s">
        <v>92</v>
      </c>
      <c r="AY104" s="18" t="s">
        <v>129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8" t="s">
        <v>90</v>
      </c>
      <c r="BK104" s="187">
        <f>ROUND(I104*H104,2)</f>
        <v>0</v>
      </c>
      <c r="BL104" s="18" t="s">
        <v>136</v>
      </c>
      <c r="BM104" s="186" t="s">
        <v>158</v>
      </c>
    </row>
    <row r="105" spans="1:65" s="2" customFormat="1" ht="11.25" x14ac:dyDescent="0.2">
      <c r="A105" s="36"/>
      <c r="B105" s="37"/>
      <c r="C105" s="38"/>
      <c r="D105" s="188" t="s">
        <v>138</v>
      </c>
      <c r="E105" s="38"/>
      <c r="F105" s="189" t="s">
        <v>159</v>
      </c>
      <c r="G105" s="38"/>
      <c r="H105" s="38"/>
      <c r="I105" s="190"/>
      <c r="J105" s="38"/>
      <c r="K105" s="38"/>
      <c r="L105" s="41"/>
      <c r="M105" s="191"/>
      <c r="N105" s="192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8" t="s">
        <v>138</v>
      </c>
      <c r="AU105" s="18" t="s">
        <v>92</v>
      </c>
    </row>
    <row r="106" spans="1:65" s="13" customFormat="1" ht="11.25" x14ac:dyDescent="0.2">
      <c r="B106" s="193"/>
      <c r="C106" s="194"/>
      <c r="D106" s="195" t="s">
        <v>140</v>
      </c>
      <c r="E106" s="196" t="s">
        <v>44</v>
      </c>
      <c r="F106" s="197" t="s">
        <v>160</v>
      </c>
      <c r="G106" s="194"/>
      <c r="H106" s="198">
        <v>1</v>
      </c>
      <c r="I106" s="199"/>
      <c r="J106" s="194"/>
      <c r="K106" s="194"/>
      <c r="L106" s="200"/>
      <c r="M106" s="201"/>
      <c r="N106" s="202"/>
      <c r="O106" s="202"/>
      <c r="P106" s="202"/>
      <c r="Q106" s="202"/>
      <c r="R106" s="202"/>
      <c r="S106" s="202"/>
      <c r="T106" s="203"/>
      <c r="AT106" s="204" t="s">
        <v>140</v>
      </c>
      <c r="AU106" s="204" t="s">
        <v>92</v>
      </c>
      <c r="AV106" s="13" t="s">
        <v>92</v>
      </c>
      <c r="AW106" s="13" t="s">
        <v>42</v>
      </c>
      <c r="AX106" s="13" t="s">
        <v>90</v>
      </c>
      <c r="AY106" s="204" t="s">
        <v>129</v>
      </c>
    </row>
    <row r="107" spans="1:65" s="2" customFormat="1" ht="16.5" customHeight="1" x14ac:dyDescent="0.2">
      <c r="A107" s="36"/>
      <c r="B107" s="37"/>
      <c r="C107" s="216" t="s">
        <v>161</v>
      </c>
      <c r="D107" s="216" t="s">
        <v>162</v>
      </c>
      <c r="E107" s="217" t="s">
        <v>163</v>
      </c>
      <c r="F107" s="218" t="s">
        <v>164</v>
      </c>
      <c r="G107" s="219" t="s">
        <v>165</v>
      </c>
      <c r="H107" s="220">
        <v>2</v>
      </c>
      <c r="I107" s="221"/>
      <c r="J107" s="222">
        <f>ROUND(I107*H107,2)</f>
        <v>0</v>
      </c>
      <c r="K107" s="218" t="s">
        <v>135</v>
      </c>
      <c r="L107" s="223"/>
      <c r="M107" s="224" t="s">
        <v>44</v>
      </c>
      <c r="N107" s="225" t="s">
        <v>53</v>
      </c>
      <c r="O107" s="66"/>
      <c r="P107" s="184">
        <f>O107*H107</f>
        <v>0</v>
      </c>
      <c r="Q107" s="184">
        <v>1</v>
      </c>
      <c r="R107" s="184">
        <f>Q107*H107</f>
        <v>2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166</v>
      </c>
      <c r="AT107" s="186" t="s">
        <v>162</v>
      </c>
      <c r="AU107" s="186" t="s">
        <v>92</v>
      </c>
      <c r="AY107" s="18" t="s">
        <v>129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8" t="s">
        <v>90</v>
      </c>
      <c r="BK107" s="187">
        <f>ROUND(I107*H107,2)</f>
        <v>0</v>
      </c>
      <c r="BL107" s="18" t="s">
        <v>136</v>
      </c>
      <c r="BM107" s="186" t="s">
        <v>167</v>
      </c>
    </row>
    <row r="108" spans="1:65" s="2" customFormat="1" ht="11.25" x14ac:dyDescent="0.2">
      <c r="A108" s="36"/>
      <c r="B108" s="37"/>
      <c r="C108" s="38"/>
      <c r="D108" s="188" t="s">
        <v>138</v>
      </c>
      <c r="E108" s="38"/>
      <c r="F108" s="189" t="s">
        <v>168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8" t="s">
        <v>138</v>
      </c>
      <c r="AU108" s="18" t="s">
        <v>92</v>
      </c>
    </row>
    <row r="109" spans="1:65" s="13" customFormat="1" ht="11.25" x14ac:dyDescent="0.2">
      <c r="B109" s="193"/>
      <c r="C109" s="194"/>
      <c r="D109" s="195" t="s">
        <v>140</v>
      </c>
      <c r="E109" s="194"/>
      <c r="F109" s="197" t="s">
        <v>169</v>
      </c>
      <c r="G109" s="194"/>
      <c r="H109" s="198">
        <v>2</v>
      </c>
      <c r="I109" s="199"/>
      <c r="J109" s="194"/>
      <c r="K109" s="194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140</v>
      </c>
      <c r="AU109" s="204" t="s">
        <v>92</v>
      </c>
      <c r="AV109" s="13" t="s">
        <v>92</v>
      </c>
      <c r="AW109" s="13" t="s">
        <v>4</v>
      </c>
      <c r="AX109" s="13" t="s">
        <v>90</v>
      </c>
      <c r="AY109" s="204" t="s">
        <v>129</v>
      </c>
    </row>
    <row r="110" spans="1:65" s="2" customFormat="1" ht="33" customHeight="1" x14ac:dyDescent="0.2">
      <c r="A110" s="36"/>
      <c r="B110" s="37"/>
      <c r="C110" s="175" t="s">
        <v>170</v>
      </c>
      <c r="D110" s="175" t="s">
        <v>131</v>
      </c>
      <c r="E110" s="176" t="s">
        <v>171</v>
      </c>
      <c r="F110" s="177" t="s">
        <v>172</v>
      </c>
      <c r="G110" s="178" t="s">
        <v>134</v>
      </c>
      <c r="H110" s="179">
        <v>74.099999999999994</v>
      </c>
      <c r="I110" s="180"/>
      <c r="J110" s="181">
        <f>ROUND(I110*H110,2)</f>
        <v>0</v>
      </c>
      <c r="K110" s="177" t="s">
        <v>135</v>
      </c>
      <c r="L110" s="41"/>
      <c r="M110" s="182" t="s">
        <v>44</v>
      </c>
      <c r="N110" s="183" t="s">
        <v>53</v>
      </c>
      <c r="O110" s="66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136</v>
      </c>
      <c r="AT110" s="186" t="s">
        <v>131</v>
      </c>
      <c r="AU110" s="186" t="s">
        <v>92</v>
      </c>
      <c r="AY110" s="18" t="s">
        <v>129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8" t="s">
        <v>90</v>
      </c>
      <c r="BK110" s="187">
        <f>ROUND(I110*H110,2)</f>
        <v>0</v>
      </c>
      <c r="BL110" s="18" t="s">
        <v>136</v>
      </c>
      <c r="BM110" s="186" t="s">
        <v>173</v>
      </c>
    </row>
    <row r="111" spans="1:65" s="2" customFormat="1" ht="11.25" x14ac:dyDescent="0.2">
      <c r="A111" s="36"/>
      <c r="B111" s="37"/>
      <c r="C111" s="38"/>
      <c r="D111" s="188" t="s">
        <v>138</v>
      </c>
      <c r="E111" s="38"/>
      <c r="F111" s="189" t="s">
        <v>174</v>
      </c>
      <c r="G111" s="38"/>
      <c r="H111" s="38"/>
      <c r="I111" s="190"/>
      <c r="J111" s="38"/>
      <c r="K111" s="38"/>
      <c r="L111" s="41"/>
      <c r="M111" s="191"/>
      <c r="N111" s="192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8" t="s">
        <v>138</v>
      </c>
      <c r="AU111" s="18" t="s">
        <v>92</v>
      </c>
    </row>
    <row r="112" spans="1:65" s="12" customFormat="1" ht="22.9" customHeight="1" x14ac:dyDescent="0.2">
      <c r="B112" s="159"/>
      <c r="C112" s="160"/>
      <c r="D112" s="161" t="s">
        <v>81</v>
      </c>
      <c r="E112" s="173" t="s">
        <v>150</v>
      </c>
      <c r="F112" s="173" t="s">
        <v>175</v>
      </c>
      <c r="G112" s="160"/>
      <c r="H112" s="160"/>
      <c r="I112" s="163"/>
      <c r="J112" s="174">
        <f>BK112</f>
        <v>0</v>
      </c>
      <c r="K112" s="160"/>
      <c r="L112" s="165"/>
      <c r="M112" s="166"/>
      <c r="N112" s="167"/>
      <c r="O112" s="167"/>
      <c r="P112" s="168">
        <f>SUM(P113:P115)</f>
        <v>0</v>
      </c>
      <c r="Q112" s="167"/>
      <c r="R112" s="168">
        <f>SUM(R113:R115)</f>
        <v>2.1859161999999999</v>
      </c>
      <c r="S112" s="167"/>
      <c r="T112" s="169">
        <f>SUM(T113:T115)</f>
        <v>0</v>
      </c>
      <c r="AR112" s="170" t="s">
        <v>90</v>
      </c>
      <c r="AT112" s="171" t="s">
        <v>81</v>
      </c>
      <c r="AU112" s="171" t="s">
        <v>90</v>
      </c>
      <c r="AY112" s="170" t="s">
        <v>129</v>
      </c>
      <c r="BK112" s="172">
        <f>SUM(BK113:BK115)</f>
        <v>0</v>
      </c>
    </row>
    <row r="113" spans="1:65" s="2" customFormat="1" ht="16.5" customHeight="1" x14ac:dyDescent="0.2">
      <c r="A113" s="36"/>
      <c r="B113" s="37"/>
      <c r="C113" s="175" t="s">
        <v>176</v>
      </c>
      <c r="D113" s="175" t="s">
        <v>131</v>
      </c>
      <c r="E113" s="176" t="s">
        <v>177</v>
      </c>
      <c r="F113" s="177" t="s">
        <v>178</v>
      </c>
      <c r="G113" s="178" t="s">
        <v>146</v>
      </c>
      <c r="H113" s="179">
        <v>0.84199999999999997</v>
      </c>
      <c r="I113" s="180"/>
      <c r="J113" s="181">
        <f>ROUND(I113*H113,2)</f>
        <v>0</v>
      </c>
      <c r="K113" s="177" t="s">
        <v>135</v>
      </c>
      <c r="L113" s="41"/>
      <c r="M113" s="182" t="s">
        <v>44</v>
      </c>
      <c r="N113" s="183" t="s">
        <v>53</v>
      </c>
      <c r="O113" s="66"/>
      <c r="P113" s="184">
        <f>O113*H113</f>
        <v>0</v>
      </c>
      <c r="Q113" s="184">
        <v>2.5960999999999999</v>
      </c>
      <c r="R113" s="184">
        <f>Q113*H113</f>
        <v>2.1859161999999999</v>
      </c>
      <c r="S113" s="184">
        <v>0</v>
      </c>
      <c r="T113" s="18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136</v>
      </c>
      <c r="AT113" s="186" t="s">
        <v>131</v>
      </c>
      <c r="AU113" s="186" t="s">
        <v>92</v>
      </c>
      <c r="AY113" s="18" t="s">
        <v>129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8" t="s">
        <v>90</v>
      </c>
      <c r="BK113" s="187">
        <f>ROUND(I113*H113,2)</f>
        <v>0</v>
      </c>
      <c r="BL113" s="18" t="s">
        <v>136</v>
      </c>
      <c r="BM113" s="186" t="s">
        <v>179</v>
      </c>
    </row>
    <row r="114" spans="1:65" s="2" customFormat="1" ht="11.25" x14ac:dyDescent="0.2">
      <c r="A114" s="36"/>
      <c r="B114" s="37"/>
      <c r="C114" s="38"/>
      <c r="D114" s="188" t="s">
        <v>138</v>
      </c>
      <c r="E114" s="38"/>
      <c r="F114" s="189" t="s">
        <v>180</v>
      </c>
      <c r="G114" s="38"/>
      <c r="H114" s="38"/>
      <c r="I114" s="190"/>
      <c r="J114" s="38"/>
      <c r="K114" s="38"/>
      <c r="L114" s="41"/>
      <c r="M114" s="191"/>
      <c r="N114" s="192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8" t="s">
        <v>138</v>
      </c>
      <c r="AU114" s="18" t="s">
        <v>92</v>
      </c>
    </row>
    <row r="115" spans="1:65" s="13" customFormat="1" ht="11.25" x14ac:dyDescent="0.2">
      <c r="B115" s="193"/>
      <c r="C115" s="194"/>
      <c r="D115" s="195" t="s">
        <v>140</v>
      </c>
      <c r="E115" s="196" t="s">
        <v>44</v>
      </c>
      <c r="F115" s="197" t="s">
        <v>181</v>
      </c>
      <c r="G115" s="194"/>
      <c r="H115" s="198">
        <v>0.84199999999999997</v>
      </c>
      <c r="I115" s="199"/>
      <c r="J115" s="194"/>
      <c r="K115" s="194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140</v>
      </c>
      <c r="AU115" s="204" t="s">
        <v>92</v>
      </c>
      <c r="AV115" s="13" t="s">
        <v>92</v>
      </c>
      <c r="AW115" s="13" t="s">
        <v>42</v>
      </c>
      <c r="AX115" s="13" t="s">
        <v>90</v>
      </c>
      <c r="AY115" s="204" t="s">
        <v>129</v>
      </c>
    </row>
    <row r="116" spans="1:65" s="12" customFormat="1" ht="22.9" customHeight="1" x14ac:dyDescent="0.2">
      <c r="B116" s="159"/>
      <c r="C116" s="160"/>
      <c r="D116" s="161" t="s">
        <v>81</v>
      </c>
      <c r="E116" s="173" t="s">
        <v>136</v>
      </c>
      <c r="F116" s="173" t="s">
        <v>182</v>
      </c>
      <c r="G116" s="160"/>
      <c r="H116" s="160"/>
      <c r="I116" s="163"/>
      <c r="J116" s="174">
        <f>BK116</f>
        <v>0</v>
      </c>
      <c r="K116" s="160"/>
      <c r="L116" s="165"/>
      <c r="M116" s="166"/>
      <c r="N116" s="167"/>
      <c r="O116" s="167"/>
      <c r="P116" s="168">
        <f>SUM(P117:P143)</f>
        <v>0</v>
      </c>
      <c r="Q116" s="167"/>
      <c r="R116" s="168">
        <f>SUM(R117:R143)</f>
        <v>3.1263661200000001</v>
      </c>
      <c r="S116" s="167"/>
      <c r="T116" s="169">
        <f>SUM(T117:T143)</f>
        <v>0</v>
      </c>
      <c r="AR116" s="170" t="s">
        <v>90</v>
      </c>
      <c r="AT116" s="171" t="s">
        <v>81</v>
      </c>
      <c r="AU116" s="171" t="s">
        <v>90</v>
      </c>
      <c r="AY116" s="170" t="s">
        <v>129</v>
      </c>
      <c r="BK116" s="172">
        <f>SUM(BK117:BK143)</f>
        <v>0</v>
      </c>
    </row>
    <row r="117" spans="1:65" s="2" customFormat="1" ht="33" customHeight="1" x14ac:dyDescent="0.2">
      <c r="A117" s="36"/>
      <c r="B117" s="37"/>
      <c r="C117" s="175" t="s">
        <v>166</v>
      </c>
      <c r="D117" s="175" t="s">
        <v>131</v>
      </c>
      <c r="E117" s="176" t="s">
        <v>183</v>
      </c>
      <c r="F117" s="177" t="s">
        <v>184</v>
      </c>
      <c r="G117" s="178" t="s">
        <v>134</v>
      </c>
      <c r="H117" s="179">
        <v>0.78600000000000003</v>
      </c>
      <c r="I117" s="180"/>
      <c r="J117" s="181">
        <f>ROUND(I117*H117,2)</f>
        <v>0</v>
      </c>
      <c r="K117" s="177" t="s">
        <v>135</v>
      </c>
      <c r="L117" s="41"/>
      <c r="M117" s="182" t="s">
        <v>44</v>
      </c>
      <c r="N117" s="183" t="s">
        <v>53</v>
      </c>
      <c r="O117" s="66"/>
      <c r="P117" s="184">
        <f>O117*H117</f>
        <v>0</v>
      </c>
      <c r="Q117" s="184">
        <v>0.71545999999999998</v>
      </c>
      <c r="R117" s="184">
        <f>Q117*H117</f>
        <v>0.56235155999999997</v>
      </c>
      <c r="S117" s="184">
        <v>0</v>
      </c>
      <c r="T117" s="18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136</v>
      </c>
      <c r="AT117" s="186" t="s">
        <v>131</v>
      </c>
      <c r="AU117" s="186" t="s">
        <v>92</v>
      </c>
      <c r="AY117" s="18" t="s">
        <v>129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8" t="s">
        <v>90</v>
      </c>
      <c r="BK117" s="187">
        <f>ROUND(I117*H117,2)</f>
        <v>0</v>
      </c>
      <c r="BL117" s="18" t="s">
        <v>136</v>
      </c>
      <c r="BM117" s="186" t="s">
        <v>185</v>
      </c>
    </row>
    <row r="118" spans="1:65" s="2" customFormat="1" ht="11.25" x14ac:dyDescent="0.2">
      <c r="A118" s="36"/>
      <c r="B118" s="37"/>
      <c r="C118" s="38"/>
      <c r="D118" s="188" t="s">
        <v>138</v>
      </c>
      <c r="E118" s="38"/>
      <c r="F118" s="189" t="s">
        <v>186</v>
      </c>
      <c r="G118" s="38"/>
      <c r="H118" s="38"/>
      <c r="I118" s="190"/>
      <c r="J118" s="38"/>
      <c r="K118" s="38"/>
      <c r="L118" s="41"/>
      <c r="M118" s="191"/>
      <c r="N118" s="192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8" t="s">
        <v>138</v>
      </c>
      <c r="AU118" s="18" t="s">
        <v>92</v>
      </c>
    </row>
    <row r="119" spans="1:65" s="15" customFormat="1" ht="11.25" x14ac:dyDescent="0.2">
      <c r="B119" s="226"/>
      <c r="C119" s="227"/>
      <c r="D119" s="195" t="s">
        <v>140</v>
      </c>
      <c r="E119" s="228" t="s">
        <v>44</v>
      </c>
      <c r="F119" s="229" t="s">
        <v>187</v>
      </c>
      <c r="G119" s="227"/>
      <c r="H119" s="228" t="s">
        <v>44</v>
      </c>
      <c r="I119" s="230"/>
      <c r="J119" s="227"/>
      <c r="K119" s="227"/>
      <c r="L119" s="231"/>
      <c r="M119" s="232"/>
      <c r="N119" s="233"/>
      <c r="O119" s="233"/>
      <c r="P119" s="233"/>
      <c r="Q119" s="233"/>
      <c r="R119" s="233"/>
      <c r="S119" s="233"/>
      <c r="T119" s="234"/>
      <c r="AT119" s="235" t="s">
        <v>140</v>
      </c>
      <c r="AU119" s="235" t="s">
        <v>92</v>
      </c>
      <c r="AV119" s="15" t="s">
        <v>90</v>
      </c>
      <c r="AW119" s="15" t="s">
        <v>42</v>
      </c>
      <c r="AX119" s="15" t="s">
        <v>82</v>
      </c>
      <c r="AY119" s="235" t="s">
        <v>129</v>
      </c>
    </row>
    <row r="120" spans="1:65" s="13" customFormat="1" ht="11.25" x14ac:dyDescent="0.2">
      <c r="B120" s="193"/>
      <c r="C120" s="194"/>
      <c r="D120" s="195" t="s">
        <v>140</v>
      </c>
      <c r="E120" s="196" t="s">
        <v>44</v>
      </c>
      <c r="F120" s="197" t="s">
        <v>188</v>
      </c>
      <c r="G120" s="194"/>
      <c r="H120" s="198">
        <v>0.78600000000000003</v>
      </c>
      <c r="I120" s="199"/>
      <c r="J120" s="194"/>
      <c r="K120" s="194"/>
      <c r="L120" s="200"/>
      <c r="M120" s="201"/>
      <c r="N120" s="202"/>
      <c r="O120" s="202"/>
      <c r="P120" s="202"/>
      <c r="Q120" s="202"/>
      <c r="R120" s="202"/>
      <c r="S120" s="202"/>
      <c r="T120" s="203"/>
      <c r="AT120" s="204" t="s">
        <v>140</v>
      </c>
      <c r="AU120" s="204" t="s">
        <v>92</v>
      </c>
      <c r="AV120" s="13" t="s">
        <v>92</v>
      </c>
      <c r="AW120" s="13" t="s">
        <v>42</v>
      </c>
      <c r="AX120" s="13" t="s">
        <v>90</v>
      </c>
      <c r="AY120" s="204" t="s">
        <v>129</v>
      </c>
    </row>
    <row r="121" spans="1:65" s="2" customFormat="1" ht="37.9" customHeight="1" x14ac:dyDescent="0.2">
      <c r="A121" s="36"/>
      <c r="B121" s="37"/>
      <c r="C121" s="175" t="s">
        <v>189</v>
      </c>
      <c r="D121" s="175" t="s">
        <v>131</v>
      </c>
      <c r="E121" s="176" t="s">
        <v>190</v>
      </c>
      <c r="F121" s="177" t="s">
        <v>191</v>
      </c>
      <c r="G121" s="178" t="s">
        <v>192</v>
      </c>
      <c r="H121" s="179">
        <v>12</v>
      </c>
      <c r="I121" s="180"/>
      <c r="J121" s="181">
        <f>ROUND(I121*H121,2)</f>
        <v>0</v>
      </c>
      <c r="K121" s="177" t="s">
        <v>135</v>
      </c>
      <c r="L121" s="41"/>
      <c r="M121" s="182" t="s">
        <v>44</v>
      </c>
      <c r="N121" s="183" t="s">
        <v>53</v>
      </c>
      <c r="O121" s="66"/>
      <c r="P121" s="184">
        <f>O121*H121</f>
        <v>0</v>
      </c>
      <c r="Q121" s="184">
        <v>4.5900000000000003E-3</v>
      </c>
      <c r="R121" s="184">
        <f>Q121*H121</f>
        <v>5.5080000000000004E-2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136</v>
      </c>
      <c r="AT121" s="186" t="s">
        <v>131</v>
      </c>
      <c r="AU121" s="186" t="s">
        <v>92</v>
      </c>
      <c r="AY121" s="18" t="s">
        <v>129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8" t="s">
        <v>90</v>
      </c>
      <c r="BK121" s="187">
        <f>ROUND(I121*H121,2)</f>
        <v>0</v>
      </c>
      <c r="BL121" s="18" t="s">
        <v>136</v>
      </c>
      <c r="BM121" s="186" t="s">
        <v>193</v>
      </c>
    </row>
    <row r="122" spans="1:65" s="2" customFormat="1" ht="11.25" x14ac:dyDescent="0.2">
      <c r="A122" s="36"/>
      <c r="B122" s="37"/>
      <c r="C122" s="38"/>
      <c r="D122" s="188" t="s">
        <v>138</v>
      </c>
      <c r="E122" s="38"/>
      <c r="F122" s="189" t="s">
        <v>194</v>
      </c>
      <c r="G122" s="38"/>
      <c r="H122" s="38"/>
      <c r="I122" s="190"/>
      <c r="J122" s="38"/>
      <c r="K122" s="38"/>
      <c r="L122" s="41"/>
      <c r="M122" s="191"/>
      <c r="N122" s="192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8" t="s">
        <v>138</v>
      </c>
      <c r="AU122" s="18" t="s">
        <v>92</v>
      </c>
    </row>
    <row r="123" spans="1:65" s="2" customFormat="1" ht="16.5" customHeight="1" x14ac:dyDescent="0.2">
      <c r="A123" s="36"/>
      <c r="B123" s="37"/>
      <c r="C123" s="216" t="s">
        <v>195</v>
      </c>
      <c r="D123" s="216" t="s">
        <v>162</v>
      </c>
      <c r="E123" s="217" t="s">
        <v>196</v>
      </c>
      <c r="F123" s="218" t="s">
        <v>197</v>
      </c>
      <c r="G123" s="219" t="s">
        <v>192</v>
      </c>
      <c r="H123" s="220">
        <v>12</v>
      </c>
      <c r="I123" s="221"/>
      <c r="J123" s="222">
        <f>ROUND(I123*H123,2)</f>
        <v>0</v>
      </c>
      <c r="K123" s="218" t="s">
        <v>135</v>
      </c>
      <c r="L123" s="223"/>
      <c r="M123" s="224" t="s">
        <v>44</v>
      </c>
      <c r="N123" s="225" t="s">
        <v>53</v>
      </c>
      <c r="O123" s="66"/>
      <c r="P123" s="184">
        <f>O123*H123</f>
        <v>0</v>
      </c>
      <c r="Q123" s="184">
        <v>0.107</v>
      </c>
      <c r="R123" s="184">
        <f>Q123*H123</f>
        <v>1.284</v>
      </c>
      <c r="S123" s="184">
        <v>0</v>
      </c>
      <c r="T123" s="18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166</v>
      </c>
      <c r="AT123" s="186" t="s">
        <v>162</v>
      </c>
      <c r="AU123" s="186" t="s">
        <v>92</v>
      </c>
      <c r="AY123" s="18" t="s">
        <v>129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8" t="s">
        <v>90</v>
      </c>
      <c r="BK123" s="187">
        <f>ROUND(I123*H123,2)</f>
        <v>0</v>
      </c>
      <c r="BL123" s="18" t="s">
        <v>136</v>
      </c>
      <c r="BM123" s="186" t="s">
        <v>198</v>
      </c>
    </row>
    <row r="124" spans="1:65" s="2" customFormat="1" ht="11.25" x14ac:dyDescent="0.2">
      <c r="A124" s="36"/>
      <c r="B124" s="37"/>
      <c r="C124" s="38"/>
      <c r="D124" s="188" t="s">
        <v>138</v>
      </c>
      <c r="E124" s="38"/>
      <c r="F124" s="189" t="s">
        <v>199</v>
      </c>
      <c r="G124" s="38"/>
      <c r="H124" s="38"/>
      <c r="I124" s="190"/>
      <c r="J124" s="38"/>
      <c r="K124" s="38"/>
      <c r="L124" s="41"/>
      <c r="M124" s="191"/>
      <c r="N124" s="192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8" t="s">
        <v>138</v>
      </c>
      <c r="AU124" s="18" t="s">
        <v>92</v>
      </c>
    </row>
    <row r="125" spans="1:65" s="2" customFormat="1" ht="21.75" customHeight="1" x14ac:dyDescent="0.2">
      <c r="A125" s="36"/>
      <c r="B125" s="37"/>
      <c r="C125" s="175" t="s">
        <v>200</v>
      </c>
      <c r="D125" s="175" t="s">
        <v>131</v>
      </c>
      <c r="E125" s="176" t="s">
        <v>201</v>
      </c>
      <c r="F125" s="177" t="s">
        <v>202</v>
      </c>
      <c r="G125" s="178" t="s">
        <v>165</v>
      </c>
      <c r="H125" s="179">
        <v>4.8000000000000001E-2</v>
      </c>
      <c r="I125" s="180"/>
      <c r="J125" s="181">
        <f>ROUND(I125*H125,2)</f>
        <v>0</v>
      </c>
      <c r="K125" s="177" t="s">
        <v>135</v>
      </c>
      <c r="L125" s="41"/>
      <c r="M125" s="182" t="s">
        <v>44</v>
      </c>
      <c r="N125" s="183" t="s">
        <v>53</v>
      </c>
      <c r="O125" s="66"/>
      <c r="P125" s="184">
        <f>O125*H125</f>
        <v>0</v>
      </c>
      <c r="Q125" s="184">
        <v>1.7090000000000001E-2</v>
      </c>
      <c r="R125" s="184">
        <f>Q125*H125</f>
        <v>8.2032000000000003E-4</v>
      </c>
      <c r="S125" s="184">
        <v>0</v>
      </c>
      <c r="T125" s="18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136</v>
      </c>
      <c r="AT125" s="186" t="s">
        <v>131</v>
      </c>
      <c r="AU125" s="186" t="s">
        <v>92</v>
      </c>
      <c r="AY125" s="18" t="s">
        <v>129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8" t="s">
        <v>90</v>
      </c>
      <c r="BK125" s="187">
        <f>ROUND(I125*H125,2)</f>
        <v>0</v>
      </c>
      <c r="BL125" s="18" t="s">
        <v>136</v>
      </c>
      <c r="BM125" s="186" t="s">
        <v>203</v>
      </c>
    </row>
    <row r="126" spans="1:65" s="2" customFormat="1" ht="11.25" x14ac:dyDescent="0.2">
      <c r="A126" s="36"/>
      <c r="B126" s="37"/>
      <c r="C126" s="38"/>
      <c r="D126" s="188" t="s">
        <v>138</v>
      </c>
      <c r="E126" s="38"/>
      <c r="F126" s="189" t="s">
        <v>204</v>
      </c>
      <c r="G126" s="38"/>
      <c r="H126" s="38"/>
      <c r="I126" s="190"/>
      <c r="J126" s="38"/>
      <c r="K126" s="38"/>
      <c r="L126" s="41"/>
      <c r="M126" s="191"/>
      <c r="N126" s="192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8" t="s">
        <v>138</v>
      </c>
      <c r="AU126" s="18" t="s">
        <v>92</v>
      </c>
    </row>
    <row r="127" spans="1:65" s="13" customFormat="1" ht="11.25" x14ac:dyDescent="0.2">
      <c r="B127" s="193"/>
      <c r="C127" s="194"/>
      <c r="D127" s="195" t="s">
        <v>140</v>
      </c>
      <c r="E127" s="196" t="s">
        <v>44</v>
      </c>
      <c r="F127" s="197" t="s">
        <v>205</v>
      </c>
      <c r="G127" s="194"/>
      <c r="H127" s="198">
        <v>4.8000000000000001E-2</v>
      </c>
      <c r="I127" s="199"/>
      <c r="J127" s="194"/>
      <c r="K127" s="194"/>
      <c r="L127" s="200"/>
      <c r="M127" s="201"/>
      <c r="N127" s="202"/>
      <c r="O127" s="202"/>
      <c r="P127" s="202"/>
      <c r="Q127" s="202"/>
      <c r="R127" s="202"/>
      <c r="S127" s="202"/>
      <c r="T127" s="203"/>
      <c r="AT127" s="204" t="s">
        <v>140</v>
      </c>
      <c r="AU127" s="204" t="s">
        <v>92</v>
      </c>
      <c r="AV127" s="13" t="s">
        <v>92</v>
      </c>
      <c r="AW127" s="13" t="s">
        <v>42</v>
      </c>
      <c r="AX127" s="13" t="s">
        <v>90</v>
      </c>
      <c r="AY127" s="204" t="s">
        <v>129</v>
      </c>
    </row>
    <row r="128" spans="1:65" s="2" customFormat="1" ht="16.5" customHeight="1" x14ac:dyDescent="0.2">
      <c r="A128" s="36"/>
      <c r="B128" s="37"/>
      <c r="C128" s="216" t="s">
        <v>206</v>
      </c>
      <c r="D128" s="216" t="s">
        <v>162</v>
      </c>
      <c r="E128" s="217" t="s">
        <v>207</v>
      </c>
      <c r="F128" s="218" t="s">
        <v>208</v>
      </c>
      <c r="G128" s="219" t="s">
        <v>165</v>
      </c>
      <c r="H128" s="220">
        <v>4.8000000000000001E-2</v>
      </c>
      <c r="I128" s="221"/>
      <c r="J128" s="222">
        <f>ROUND(I128*H128,2)</f>
        <v>0</v>
      </c>
      <c r="K128" s="218" t="s">
        <v>135</v>
      </c>
      <c r="L128" s="223"/>
      <c r="M128" s="224" t="s">
        <v>44</v>
      </c>
      <c r="N128" s="225" t="s">
        <v>53</v>
      </c>
      <c r="O128" s="66"/>
      <c r="P128" s="184">
        <f>O128*H128</f>
        <v>0</v>
      </c>
      <c r="Q128" s="184">
        <v>1</v>
      </c>
      <c r="R128" s="184">
        <f>Q128*H128</f>
        <v>4.8000000000000001E-2</v>
      </c>
      <c r="S128" s="184">
        <v>0</v>
      </c>
      <c r="T128" s="18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166</v>
      </c>
      <c r="AT128" s="186" t="s">
        <v>162</v>
      </c>
      <c r="AU128" s="186" t="s">
        <v>92</v>
      </c>
      <c r="AY128" s="18" t="s">
        <v>129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8" t="s">
        <v>90</v>
      </c>
      <c r="BK128" s="187">
        <f>ROUND(I128*H128,2)</f>
        <v>0</v>
      </c>
      <c r="BL128" s="18" t="s">
        <v>136</v>
      </c>
      <c r="BM128" s="186" t="s">
        <v>209</v>
      </c>
    </row>
    <row r="129" spans="1:65" s="2" customFormat="1" ht="11.25" x14ac:dyDescent="0.2">
      <c r="A129" s="36"/>
      <c r="B129" s="37"/>
      <c r="C129" s="38"/>
      <c r="D129" s="188" t="s">
        <v>138</v>
      </c>
      <c r="E129" s="38"/>
      <c r="F129" s="189" t="s">
        <v>210</v>
      </c>
      <c r="G129" s="38"/>
      <c r="H129" s="38"/>
      <c r="I129" s="190"/>
      <c r="J129" s="38"/>
      <c r="K129" s="38"/>
      <c r="L129" s="41"/>
      <c r="M129" s="191"/>
      <c r="N129" s="192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8" t="s">
        <v>138</v>
      </c>
      <c r="AU129" s="18" t="s">
        <v>92</v>
      </c>
    </row>
    <row r="130" spans="1:65" s="2" customFormat="1" ht="19.5" x14ac:dyDescent="0.2">
      <c r="A130" s="36"/>
      <c r="B130" s="37"/>
      <c r="C130" s="38"/>
      <c r="D130" s="195" t="s">
        <v>211</v>
      </c>
      <c r="E130" s="38"/>
      <c r="F130" s="236" t="s">
        <v>212</v>
      </c>
      <c r="G130" s="38"/>
      <c r="H130" s="38"/>
      <c r="I130" s="190"/>
      <c r="J130" s="38"/>
      <c r="K130" s="38"/>
      <c r="L130" s="41"/>
      <c r="M130" s="191"/>
      <c r="N130" s="192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8" t="s">
        <v>211</v>
      </c>
      <c r="AU130" s="18" t="s">
        <v>92</v>
      </c>
    </row>
    <row r="131" spans="1:65" s="2" customFormat="1" ht="21.75" customHeight="1" x14ac:dyDescent="0.2">
      <c r="A131" s="36"/>
      <c r="B131" s="37"/>
      <c r="C131" s="175" t="s">
        <v>213</v>
      </c>
      <c r="D131" s="175" t="s">
        <v>131</v>
      </c>
      <c r="E131" s="176" t="s">
        <v>214</v>
      </c>
      <c r="F131" s="177" t="s">
        <v>215</v>
      </c>
      <c r="G131" s="178" t="s">
        <v>146</v>
      </c>
      <c r="H131" s="179">
        <v>0.47199999999999998</v>
      </c>
      <c r="I131" s="180"/>
      <c r="J131" s="181">
        <f>ROUND(I131*H131,2)</f>
        <v>0</v>
      </c>
      <c r="K131" s="177" t="s">
        <v>135</v>
      </c>
      <c r="L131" s="41"/>
      <c r="M131" s="182" t="s">
        <v>44</v>
      </c>
      <c r="N131" s="183" t="s">
        <v>53</v>
      </c>
      <c r="O131" s="66"/>
      <c r="P131" s="184">
        <f>O131*H131</f>
        <v>0</v>
      </c>
      <c r="Q131" s="184">
        <v>2.4533999999999998</v>
      </c>
      <c r="R131" s="184">
        <f>Q131*H131</f>
        <v>1.1580047999999998</v>
      </c>
      <c r="S131" s="184">
        <v>0</v>
      </c>
      <c r="T131" s="18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136</v>
      </c>
      <c r="AT131" s="186" t="s">
        <v>131</v>
      </c>
      <c r="AU131" s="186" t="s">
        <v>92</v>
      </c>
      <c r="AY131" s="18" t="s">
        <v>129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8" t="s">
        <v>90</v>
      </c>
      <c r="BK131" s="187">
        <f>ROUND(I131*H131,2)</f>
        <v>0</v>
      </c>
      <c r="BL131" s="18" t="s">
        <v>136</v>
      </c>
      <c r="BM131" s="186" t="s">
        <v>216</v>
      </c>
    </row>
    <row r="132" spans="1:65" s="2" customFormat="1" ht="11.25" x14ac:dyDescent="0.2">
      <c r="A132" s="36"/>
      <c r="B132" s="37"/>
      <c r="C132" s="38"/>
      <c r="D132" s="188" t="s">
        <v>138</v>
      </c>
      <c r="E132" s="38"/>
      <c r="F132" s="189" t="s">
        <v>217</v>
      </c>
      <c r="G132" s="38"/>
      <c r="H132" s="38"/>
      <c r="I132" s="190"/>
      <c r="J132" s="38"/>
      <c r="K132" s="38"/>
      <c r="L132" s="41"/>
      <c r="M132" s="191"/>
      <c r="N132" s="192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8" t="s">
        <v>138</v>
      </c>
      <c r="AU132" s="18" t="s">
        <v>92</v>
      </c>
    </row>
    <row r="133" spans="1:65" s="15" customFormat="1" ht="11.25" x14ac:dyDescent="0.2">
      <c r="B133" s="226"/>
      <c r="C133" s="227"/>
      <c r="D133" s="195" t="s">
        <v>140</v>
      </c>
      <c r="E133" s="228" t="s">
        <v>44</v>
      </c>
      <c r="F133" s="229" t="s">
        <v>187</v>
      </c>
      <c r="G133" s="227"/>
      <c r="H133" s="228" t="s">
        <v>44</v>
      </c>
      <c r="I133" s="230"/>
      <c r="J133" s="227"/>
      <c r="K133" s="227"/>
      <c r="L133" s="231"/>
      <c r="M133" s="232"/>
      <c r="N133" s="233"/>
      <c r="O133" s="233"/>
      <c r="P133" s="233"/>
      <c r="Q133" s="233"/>
      <c r="R133" s="233"/>
      <c r="S133" s="233"/>
      <c r="T133" s="234"/>
      <c r="AT133" s="235" t="s">
        <v>140</v>
      </c>
      <c r="AU133" s="235" t="s">
        <v>92</v>
      </c>
      <c r="AV133" s="15" t="s">
        <v>90</v>
      </c>
      <c r="AW133" s="15" t="s">
        <v>42</v>
      </c>
      <c r="AX133" s="15" t="s">
        <v>82</v>
      </c>
      <c r="AY133" s="235" t="s">
        <v>129</v>
      </c>
    </row>
    <row r="134" spans="1:65" s="13" customFormat="1" ht="11.25" x14ac:dyDescent="0.2">
      <c r="B134" s="193"/>
      <c r="C134" s="194"/>
      <c r="D134" s="195" t="s">
        <v>140</v>
      </c>
      <c r="E134" s="196" t="s">
        <v>44</v>
      </c>
      <c r="F134" s="197" t="s">
        <v>218</v>
      </c>
      <c r="G134" s="194"/>
      <c r="H134" s="198">
        <v>0.47199999999999998</v>
      </c>
      <c r="I134" s="199"/>
      <c r="J134" s="194"/>
      <c r="K134" s="194"/>
      <c r="L134" s="200"/>
      <c r="M134" s="201"/>
      <c r="N134" s="202"/>
      <c r="O134" s="202"/>
      <c r="P134" s="202"/>
      <c r="Q134" s="202"/>
      <c r="R134" s="202"/>
      <c r="S134" s="202"/>
      <c r="T134" s="203"/>
      <c r="AT134" s="204" t="s">
        <v>140</v>
      </c>
      <c r="AU134" s="204" t="s">
        <v>92</v>
      </c>
      <c r="AV134" s="13" t="s">
        <v>92</v>
      </c>
      <c r="AW134" s="13" t="s">
        <v>42</v>
      </c>
      <c r="AX134" s="13" t="s">
        <v>90</v>
      </c>
      <c r="AY134" s="204" t="s">
        <v>129</v>
      </c>
    </row>
    <row r="135" spans="1:65" s="2" customFormat="1" ht="21.75" customHeight="1" x14ac:dyDescent="0.2">
      <c r="A135" s="36"/>
      <c r="B135" s="37"/>
      <c r="C135" s="175" t="s">
        <v>219</v>
      </c>
      <c r="D135" s="175" t="s">
        <v>131</v>
      </c>
      <c r="E135" s="176" t="s">
        <v>220</v>
      </c>
      <c r="F135" s="177" t="s">
        <v>221</v>
      </c>
      <c r="G135" s="178" t="s">
        <v>134</v>
      </c>
      <c r="H135" s="179">
        <v>3.1440000000000001</v>
      </c>
      <c r="I135" s="180"/>
      <c r="J135" s="181">
        <f>ROUND(I135*H135,2)</f>
        <v>0</v>
      </c>
      <c r="K135" s="177" t="s">
        <v>135</v>
      </c>
      <c r="L135" s="41"/>
      <c r="M135" s="182" t="s">
        <v>44</v>
      </c>
      <c r="N135" s="183" t="s">
        <v>53</v>
      </c>
      <c r="O135" s="66"/>
      <c r="P135" s="184">
        <f>O135*H135</f>
        <v>0</v>
      </c>
      <c r="Q135" s="184">
        <v>5.7600000000000004E-3</v>
      </c>
      <c r="R135" s="184">
        <f>Q135*H135</f>
        <v>1.8109440000000001E-2</v>
      </c>
      <c r="S135" s="184">
        <v>0</v>
      </c>
      <c r="T135" s="18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6" t="s">
        <v>136</v>
      </c>
      <c r="AT135" s="186" t="s">
        <v>131</v>
      </c>
      <c r="AU135" s="186" t="s">
        <v>92</v>
      </c>
      <c r="AY135" s="18" t="s">
        <v>129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8" t="s">
        <v>90</v>
      </c>
      <c r="BK135" s="187">
        <f>ROUND(I135*H135,2)</f>
        <v>0</v>
      </c>
      <c r="BL135" s="18" t="s">
        <v>136</v>
      </c>
      <c r="BM135" s="186" t="s">
        <v>222</v>
      </c>
    </row>
    <row r="136" spans="1:65" s="2" customFormat="1" ht="11.25" x14ac:dyDescent="0.2">
      <c r="A136" s="36"/>
      <c r="B136" s="37"/>
      <c r="C136" s="38"/>
      <c r="D136" s="188" t="s">
        <v>138</v>
      </c>
      <c r="E136" s="38"/>
      <c r="F136" s="189" t="s">
        <v>223</v>
      </c>
      <c r="G136" s="38"/>
      <c r="H136" s="38"/>
      <c r="I136" s="190"/>
      <c r="J136" s="38"/>
      <c r="K136" s="38"/>
      <c r="L136" s="41"/>
      <c r="M136" s="191"/>
      <c r="N136" s="192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8" t="s">
        <v>138</v>
      </c>
      <c r="AU136" s="18" t="s">
        <v>92</v>
      </c>
    </row>
    <row r="137" spans="1:65" s="15" customFormat="1" ht="11.25" x14ac:dyDescent="0.2">
      <c r="B137" s="226"/>
      <c r="C137" s="227"/>
      <c r="D137" s="195" t="s">
        <v>140</v>
      </c>
      <c r="E137" s="228" t="s">
        <v>44</v>
      </c>
      <c r="F137" s="229" t="s">
        <v>187</v>
      </c>
      <c r="G137" s="227"/>
      <c r="H137" s="228" t="s">
        <v>44</v>
      </c>
      <c r="I137" s="230"/>
      <c r="J137" s="227"/>
      <c r="K137" s="227"/>
      <c r="L137" s="231"/>
      <c r="M137" s="232"/>
      <c r="N137" s="233"/>
      <c r="O137" s="233"/>
      <c r="P137" s="233"/>
      <c r="Q137" s="233"/>
      <c r="R137" s="233"/>
      <c r="S137" s="233"/>
      <c r="T137" s="234"/>
      <c r="AT137" s="235" t="s">
        <v>140</v>
      </c>
      <c r="AU137" s="235" t="s">
        <v>92</v>
      </c>
      <c r="AV137" s="15" t="s">
        <v>90</v>
      </c>
      <c r="AW137" s="15" t="s">
        <v>42</v>
      </c>
      <c r="AX137" s="15" t="s">
        <v>82</v>
      </c>
      <c r="AY137" s="235" t="s">
        <v>129</v>
      </c>
    </row>
    <row r="138" spans="1:65" s="13" customFormat="1" ht="11.25" x14ac:dyDescent="0.2">
      <c r="B138" s="193"/>
      <c r="C138" s="194"/>
      <c r="D138" s="195" t="s">
        <v>140</v>
      </c>
      <c r="E138" s="196" t="s">
        <v>44</v>
      </c>
      <c r="F138" s="197" t="s">
        <v>224</v>
      </c>
      <c r="G138" s="194"/>
      <c r="H138" s="198">
        <v>3.1440000000000001</v>
      </c>
      <c r="I138" s="199"/>
      <c r="J138" s="194"/>
      <c r="K138" s="194"/>
      <c r="L138" s="200"/>
      <c r="M138" s="201"/>
      <c r="N138" s="202"/>
      <c r="O138" s="202"/>
      <c r="P138" s="202"/>
      <c r="Q138" s="202"/>
      <c r="R138" s="202"/>
      <c r="S138" s="202"/>
      <c r="T138" s="203"/>
      <c r="AT138" s="204" t="s">
        <v>140</v>
      </c>
      <c r="AU138" s="204" t="s">
        <v>92</v>
      </c>
      <c r="AV138" s="13" t="s">
        <v>92</v>
      </c>
      <c r="AW138" s="13" t="s">
        <v>42</v>
      </c>
      <c r="AX138" s="13" t="s">
        <v>90</v>
      </c>
      <c r="AY138" s="204" t="s">
        <v>129</v>
      </c>
    </row>
    <row r="139" spans="1:65" s="2" customFormat="1" ht="24.2" customHeight="1" x14ac:dyDescent="0.2">
      <c r="A139" s="36"/>
      <c r="B139" s="37"/>
      <c r="C139" s="175" t="s">
        <v>8</v>
      </c>
      <c r="D139" s="175" t="s">
        <v>131</v>
      </c>
      <c r="E139" s="176" t="s">
        <v>225</v>
      </c>
      <c r="F139" s="177" t="s">
        <v>226</v>
      </c>
      <c r="G139" s="178" t="s">
        <v>134</v>
      </c>
      <c r="H139" s="179">
        <v>3.1440000000000001</v>
      </c>
      <c r="I139" s="180"/>
      <c r="J139" s="181">
        <f>ROUND(I139*H139,2)</f>
        <v>0</v>
      </c>
      <c r="K139" s="177" t="s">
        <v>135</v>
      </c>
      <c r="L139" s="41"/>
      <c r="M139" s="182" t="s">
        <v>44</v>
      </c>
      <c r="N139" s="183" t="s">
        <v>53</v>
      </c>
      <c r="O139" s="66"/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6" t="s">
        <v>136</v>
      </c>
      <c r="AT139" s="186" t="s">
        <v>131</v>
      </c>
      <c r="AU139" s="186" t="s">
        <v>92</v>
      </c>
      <c r="AY139" s="18" t="s">
        <v>129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8" t="s">
        <v>90</v>
      </c>
      <c r="BK139" s="187">
        <f>ROUND(I139*H139,2)</f>
        <v>0</v>
      </c>
      <c r="BL139" s="18" t="s">
        <v>136</v>
      </c>
      <c r="BM139" s="186" t="s">
        <v>227</v>
      </c>
    </row>
    <row r="140" spans="1:65" s="2" customFormat="1" ht="11.25" x14ac:dyDescent="0.2">
      <c r="A140" s="36"/>
      <c r="B140" s="37"/>
      <c r="C140" s="38"/>
      <c r="D140" s="188" t="s">
        <v>138</v>
      </c>
      <c r="E140" s="38"/>
      <c r="F140" s="189" t="s">
        <v>228</v>
      </c>
      <c r="G140" s="38"/>
      <c r="H140" s="38"/>
      <c r="I140" s="190"/>
      <c r="J140" s="38"/>
      <c r="K140" s="38"/>
      <c r="L140" s="41"/>
      <c r="M140" s="191"/>
      <c r="N140" s="192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8" t="s">
        <v>138</v>
      </c>
      <c r="AU140" s="18" t="s">
        <v>92</v>
      </c>
    </row>
    <row r="141" spans="1:65" s="2" customFormat="1" ht="24.2" customHeight="1" x14ac:dyDescent="0.2">
      <c r="A141" s="36"/>
      <c r="B141" s="37"/>
      <c r="C141" s="175" t="s">
        <v>229</v>
      </c>
      <c r="D141" s="175" t="s">
        <v>131</v>
      </c>
      <c r="E141" s="176" t="s">
        <v>230</v>
      </c>
      <c r="F141" s="177" t="s">
        <v>231</v>
      </c>
      <c r="G141" s="178" t="s">
        <v>146</v>
      </c>
      <c r="H141" s="179">
        <v>0.7</v>
      </c>
      <c r="I141" s="180"/>
      <c r="J141" s="181">
        <f>ROUND(I141*H141,2)</f>
        <v>0</v>
      </c>
      <c r="K141" s="177" t="s">
        <v>135</v>
      </c>
      <c r="L141" s="41"/>
      <c r="M141" s="182" t="s">
        <v>44</v>
      </c>
      <c r="N141" s="183" t="s">
        <v>53</v>
      </c>
      <c r="O141" s="66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6" t="s">
        <v>136</v>
      </c>
      <c r="AT141" s="186" t="s">
        <v>131</v>
      </c>
      <c r="AU141" s="186" t="s">
        <v>92</v>
      </c>
      <c r="AY141" s="18" t="s">
        <v>129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8" t="s">
        <v>90</v>
      </c>
      <c r="BK141" s="187">
        <f>ROUND(I141*H141,2)</f>
        <v>0</v>
      </c>
      <c r="BL141" s="18" t="s">
        <v>136</v>
      </c>
      <c r="BM141" s="186" t="s">
        <v>232</v>
      </c>
    </row>
    <row r="142" spans="1:65" s="2" customFormat="1" ht="11.25" x14ac:dyDescent="0.2">
      <c r="A142" s="36"/>
      <c r="B142" s="37"/>
      <c r="C142" s="38"/>
      <c r="D142" s="188" t="s">
        <v>138</v>
      </c>
      <c r="E142" s="38"/>
      <c r="F142" s="189" t="s">
        <v>233</v>
      </c>
      <c r="G142" s="38"/>
      <c r="H142" s="38"/>
      <c r="I142" s="190"/>
      <c r="J142" s="38"/>
      <c r="K142" s="38"/>
      <c r="L142" s="41"/>
      <c r="M142" s="191"/>
      <c r="N142" s="192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8" t="s">
        <v>138</v>
      </c>
      <c r="AU142" s="18" t="s">
        <v>92</v>
      </c>
    </row>
    <row r="143" spans="1:65" s="13" customFormat="1" ht="11.25" x14ac:dyDescent="0.2">
      <c r="B143" s="193"/>
      <c r="C143" s="194"/>
      <c r="D143" s="195" t="s">
        <v>140</v>
      </c>
      <c r="E143" s="196" t="s">
        <v>44</v>
      </c>
      <c r="F143" s="197" t="s">
        <v>234</v>
      </c>
      <c r="G143" s="194"/>
      <c r="H143" s="198">
        <v>0.7</v>
      </c>
      <c r="I143" s="199"/>
      <c r="J143" s="194"/>
      <c r="K143" s="194"/>
      <c r="L143" s="200"/>
      <c r="M143" s="201"/>
      <c r="N143" s="202"/>
      <c r="O143" s="202"/>
      <c r="P143" s="202"/>
      <c r="Q143" s="202"/>
      <c r="R143" s="202"/>
      <c r="S143" s="202"/>
      <c r="T143" s="203"/>
      <c r="AT143" s="204" t="s">
        <v>140</v>
      </c>
      <c r="AU143" s="204" t="s">
        <v>92</v>
      </c>
      <c r="AV143" s="13" t="s">
        <v>92</v>
      </c>
      <c r="AW143" s="13" t="s">
        <v>42</v>
      </c>
      <c r="AX143" s="13" t="s">
        <v>90</v>
      </c>
      <c r="AY143" s="204" t="s">
        <v>129</v>
      </c>
    </row>
    <row r="144" spans="1:65" s="12" customFormat="1" ht="22.9" customHeight="1" x14ac:dyDescent="0.2">
      <c r="B144" s="159"/>
      <c r="C144" s="160"/>
      <c r="D144" s="161" t="s">
        <v>81</v>
      </c>
      <c r="E144" s="173" t="s">
        <v>161</v>
      </c>
      <c r="F144" s="173" t="s">
        <v>235</v>
      </c>
      <c r="G144" s="160"/>
      <c r="H144" s="160"/>
      <c r="I144" s="163"/>
      <c r="J144" s="174">
        <f>BK144</f>
        <v>0</v>
      </c>
      <c r="K144" s="160"/>
      <c r="L144" s="165"/>
      <c r="M144" s="166"/>
      <c r="N144" s="167"/>
      <c r="O144" s="167"/>
      <c r="P144" s="168">
        <f>SUM(P145:P157)</f>
        <v>0</v>
      </c>
      <c r="Q144" s="167"/>
      <c r="R144" s="168">
        <f>SUM(R145:R157)</f>
        <v>86.394900000000007</v>
      </c>
      <c r="S144" s="167"/>
      <c r="T144" s="169">
        <f>SUM(T145:T157)</f>
        <v>0</v>
      </c>
      <c r="AR144" s="170" t="s">
        <v>90</v>
      </c>
      <c r="AT144" s="171" t="s">
        <v>81</v>
      </c>
      <c r="AU144" s="171" t="s">
        <v>90</v>
      </c>
      <c r="AY144" s="170" t="s">
        <v>129</v>
      </c>
      <c r="BK144" s="172">
        <f>SUM(BK145:BK157)</f>
        <v>0</v>
      </c>
    </row>
    <row r="145" spans="1:65" s="2" customFormat="1" ht="24.2" customHeight="1" x14ac:dyDescent="0.2">
      <c r="A145" s="36"/>
      <c r="B145" s="37"/>
      <c r="C145" s="175" t="s">
        <v>236</v>
      </c>
      <c r="D145" s="175" t="s">
        <v>131</v>
      </c>
      <c r="E145" s="176" t="s">
        <v>237</v>
      </c>
      <c r="F145" s="177" t="s">
        <v>238</v>
      </c>
      <c r="G145" s="178" t="s">
        <v>134</v>
      </c>
      <c r="H145" s="179">
        <v>15</v>
      </c>
      <c r="I145" s="180"/>
      <c r="J145" s="181">
        <f>ROUND(I145*H145,2)</f>
        <v>0</v>
      </c>
      <c r="K145" s="177" t="s">
        <v>135</v>
      </c>
      <c r="L145" s="41"/>
      <c r="M145" s="182" t="s">
        <v>44</v>
      </c>
      <c r="N145" s="183" t="s">
        <v>53</v>
      </c>
      <c r="O145" s="66"/>
      <c r="P145" s="184">
        <f>O145*H145</f>
        <v>0</v>
      </c>
      <c r="Q145" s="184">
        <v>0.38</v>
      </c>
      <c r="R145" s="184">
        <f>Q145*H145</f>
        <v>5.7</v>
      </c>
      <c r="S145" s="184">
        <v>0</v>
      </c>
      <c r="T145" s="18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6" t="s">
        <v>136</v>
      </c>
      <c r="AT145" s="186" t="s">
        <v>131</v>
      </c>
      <c r="AU145" s="186" t="s">
        <v>92</v>
      </c>
      <c r="AY145" s="18" t="s">
        <v>129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8" t="s">
        <v>90</v>
      </c>
      <c r="BK145" s="187">
        <f>ROUND(I145*H145,2)</f>
        <v>0</v>
      </c>
      <c r="BL145" s="18" t="s">
        <v>136</v>
      </c>
      <c r="BM145" s="186" t="s">
        <v>239</v>
      </c>
    </row>
    <row r="146" spans="1:65" s="2" customFormat="1" ht="11.25" x14ac:dyDescent="0.2">
      <c r="A146" s="36"/>
      <c r="B146" s="37"/>
      <c r="C146" s="38"/>
      <c r="D146" s="188" t="s">
        <v>138</v>
      </c>
      <c r="E146" s="38"/>
      <c r="F146" s="189" t="s">
        <v>240</v>
      </c>
      <c r="G146" s="38"/>
      <c r="H146" s="38"/>
      <c r="I146" s="190"/>
      <c r="J146" s="38"/>
      <c r="K146" s="38"/>
      <c r="L146" s="41"/>
      <c r="M146" s="191"/>
      <c r="N146" s="192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8" t="s">
        <v>138</v>
      </c>
      <c r="AU146" s="18" t="s">
        <v>92</v>
      </c>
    </row>
    <row r="147" spans="1:65" s="2" customFormat="1" ht="29.25" x14ac:dyDescent="0.2">
      <c r="A147" s="36"/>
      <c r="B147" s="37"/>
      <c r="C147" s="38"/>
      <c r="D147" s="195" t="s">
        <v>211</v>
      </c>
      <c r="E147" s="38"/>
      <c r="F147" s="236" t="s">
        <v>241</v>
      </c>
      <c r="G147" s="38"/>
      <c r="H147" s="38"/>
      <c r="I147" s="190"/>
      <c r="J147" s="38"/>
      <c r="K147" s="38"/>
      <c r="L147" s="41"/>
      <c r="M147" s="191"/>
      <c r="N147" s="192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8" t="s">
        <v>211</v>
      </c>
      <c r="AU147" s="18" t="s">
        <v>92</v>
      </c>
    </row>
    <row r="148" spans="1:65" s="2" customFormat="1" ht="24.2" customHeight="1" x14ac:dyDescent="0.2">
      <c r="A148" s="36"/>
      <c r="B148" s="37"/>
      <c r="C148" s="175" t="s">
        <v>242</v>
      </c>
      <c r="D148" s="175" t="s">
        <v>131</v>
      </c>
      <c r="E148" s="176" t="s">
        <v>243</v>
      </c>
      <c r="F148" s="177" t="s">
        <v>244</v>
      </c>
      <c r="G148" s="178" t="s">
        <v>134</v>
      </c>
      <c r="H148" s="179">
        <v>1.5</v>
      </c>
      <c r="I148" s="180"/>
      <c r="J148" s="181">
        <f>ROUND(I148*H148,2)</f>
        <v>0</v>
      </c>
      <c r="K148" s="177" t="s">
        <v>44</v>
      </c>
      <c r="L148" s="41"/>
      <c r="M148" s="182" t="s">
        <v>44</v>
      </c>
      <c r="N148" s="183" t="s">
        <v>53</v>
      </c>
      <c r="O148" s="66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6" t="s">
        <v>136</v>
      </c>
      <c r="AT148" s="186" t="s">
        <v>131</v>
      </c>
      <c r="AU148" s="186" t="s">
        <v>92</v>
      </c>
      <c r="AY148" s="18" t="s">
        <v>129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8" t="s">
        <v>90</v>
      </c>
      <c r="BK148" s="187">
        <f>ROUND(I148*H148,2)</f>
        <v>0</v>
      </c>
      <c r="BL148" s="18" t="s">
        <v>136</v>
      </c>
      <c r="BM148" s="186" t="s">
        <v>245</v>
      </c>
    </row>
    <row r="149" spans="1:65" s="2" customFormat="1" ht="66.75" customHeight="1" x14ac:dyDescent="0.2">
      <c r="A149" s="36"/>
      <c r="B149" s="37"/>
      <c r="C149" s="175" t="s">
        <v>246</v>
      </c>
      <c r="D149" s="175" t="s">
        <v>131</v>
      </c>
      <c r="E149" s="176" t="s">
        <v>247</v>
      </c>
      <c r="F149" s="177" t="s">
        <v>248</v>
      </c>
      <c r="G149" s="178" t="s">
        <v>134</v>
      </c>
      <c r="H149" s="179">
        <v>285</v>
      </c>
      <c r="I149" s="180"/>
      <c r="J149" s="181">
        <f>ROUND(I149*H149,2)</f>
        <v>0</v>
      </c>
      <c r="K149" s="177" t="s">
        <v>135</v>
      </c>
      <c r="L149" s="41"/>
      <c r="M149" s="182" t="s">
        <v>44</v>
      </c>
      <c r="N149" s="183" t="s">
        <v>53</v>
      </c>
      <c r="O149" s="66"/>
      <c r="P149" s="184">
        <f>O149*H149</f>
        <v>0</v>
      </c>
      <c r="Q149" s="184">
        <v>0.10362</v>
      </c>
      <c r="R149" s="184">
        <f>Q149*H149</f>
        <v>29.531700000000001</v>
      </c>
      <c r="S149" s="184">
        <v>0</v>
      </c>
      <c r="T149" s="18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6" t="s">
        <v>136</v>
      </c>
      <c r="AT149" s="186" t="s">
        <v>131</v>
      </c>
      <c r="AU149" s="186" t="s">
        <v>92</v>
      </c>
      <c r="AY149" s="18" t="s">
        <v>129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8" t="s">
        <v>90</v>
      </c>
      <c r="BK149" s="187">
        <f>ROUND(I149*H149,2)</f>
        <v>0</v>
      </c>
      <c r="BL149" s="18" t="s">
        <v>136</v>
      </c>
      <c r="BM149" s="186" t="s">
        <v>249</v>
      </c>
    </row>
    <row r="150" spans="1:65" s="2" customFormat="1" ht="11.25" x14ac:dyDescent="0.2">
      <c r="A150" s="36"/>
      <c r="B150" s="37"/>
      <c r="C150" s="38"/>
      <c r="D150" s="188" t="s">
        <v>138</v>
      </c>
      <c r="E150" s="38"/>
      <c r="F150" s="189" t="s">
        <v>250</v>
      </c>
      <c r="G150" s="38"/>
      <c r="H150" s="38"/>
      <c r="I150" s="190"/>
      <c r="J150" s="38"/>
      <c r="K150" s="38"/>
      <c r="L150" s="41"/>
      <c r="M150" s="191"/>
      <c r="N150" s="192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8" t="s">
        <v>138</v>
      </c>
      <c r="AU150" s="18" t="s">
        <v>92</v>
      </c>
    </row>
    <row r="151" spans="1:65" s="13" customFormat="1" ht="11.25" x14ac:dyDescent="0.2">
      <c r="B151" s="193"/>
      <c r="C151" s="194"/>
      <c r="D151" s="195" t="s">
        <v>140</v>
      </c>
      <c r="E151" s="196" t="s">
        <v>44</v>
      </c>
      <c r="F151" s="197" t="s">
        <v>251</v>
      </c>
      <c r="G151" s="194"/>
      <c r="H151" s="198">
        <v>238.9</v>
      </c>
      <c r="I151" s="199"/>
      <c r="J151" s="194"/>
      <c r="K151" s="194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140</v>
      </c>
      <c r="AU151" s="204" t="s">
        <v>92</v>
      </c>
      <c r="AV151" s="13" t="s">
        <v>92</v>
      </c>
      <c r="AW151" s="13" t="s">
        <v>42</v>
      </c>
      <c r="AX151" s="13" t="s">
        <v>82</v>
      </c>
      <c r="AY151" s="204" t="s">
        <v>129</v>
      </c>
    </row>
    <row r="152" spans="1:65" s="13" customFormat="1" ht="11.25" x14ac:dyDescent="0.2">
      <c r="B152" s="193"/>
      <c r="C152" s="194"/>
      <c r="D152" s="195" t="s">
        <v>140</v>
      </c>
      <c r="E152" s="196" t="s">
        <v>44</v>
      </c>
      <c r="F152" s="197" t="s">
        <v>252</v>
      </c>
      <c r="G152" s="194"/>
      <c r="H152" s="198">
        <v>46.1</v>
      </c>
      <c r="I152" s="199"/>
      <c r="J152" s="194"/>
      <c r="K152" s="194"/>
      <c r="L152" s="200"/>
      <c r="M152" s="201"/>
      <c r="N152" s="202"/>
      <c r="O152" s="202"/>
      <c r="P152" s="202"/>
      <c r="Q152" s="202"/>
      <c r="R152" s="202"/>
      <c r="S152" s="202"/>
      <c r="T152" s="203"/>
      <c r="AT152" s="204" t="s">
        <v>140</v>
      </c>
      <c r="AU152" s="204" t="s">
        <v>92</v>
      </c>
      <c r="AV152" s="13" t="s">
        <v>92</v>
      </c>
      <c r="AW152" s="13" t="s">
        <v>42</v>
      </c>
      <c r="AX152" s="13" t="s">
        <v>82</v>
      </c>
      <c r="AY152" s="204" t="s">
        <v>129</v>
      </c>
    </row>
    <row r="153" spans="1:65" s="14" customFormat="1" ht="11.25" x14ac:dyDescent="0.2">
      <c r="B153" s="205"/>
      <c r="C153" s="206"/>
      <c r="D153" s="195" t="s">
        <v>140</v>
      </c>
      <c r="E153" s="207" t="s">
        <v>44</v>
      </c>
      <c r="F153" s="208" t="s">
        <v>143</v>
      </c>
      <c r="G153" s="206"/>
      <c r="H153" s="209">
        <v>285</v>
      </c>
      <c r="I153" s="210"/>
      <c r="J153" s="206"/>
      <c r="K153" s="206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140</v>
      </c>
      <c r="AU153" s="215" t="s">
        <v>92</v>
      </c>
      <c r="AV153" s="14" t="s">
        <v>136</v>
      </c>
      <c r="AW153" s="14" t="s">
        <v>42</v>
      </c>
      <c r="AX153" s="14" t="s">
        <v>90</v>
      </c>
      <c r="AY153" s="215" t="s">
        <v>129</v>
      </c>
    </row>
    <row r="154" spans="1:65" s="2" customFormat="1" ht="16.5" customHeight="1" x14ac:dyDescent="0.2">
      <c r="A154" s="36"/>
      <c r="B154" s="37"/>
      <c r="C154" s="216" t="s">
        <v>253</v>
      </c>
      <c r="D154" s="216" t="s">
        <v>162</v>
      </c>
      <c r="E154" s="217" t="s">
        <v>254</v>
      </c>
      <c r="F154" s="218" t="s">
        <v>255</v>
      </c>
      <c r="G154" s="219" t="s">
        <v>134</v>
      </c>
      <c r="H154" s="220">
        <v>290.7</v>
      </c>
      <c r="I154" s="221"/>
      <c r="J154" s="222">
        <f>ROUND(I154*H154,2)</f>
        <v>0</v>
      </c>
      <c r="K154" s="218" t="s">
        <v>135</v>
      </c>
      <c r="L154" s="223"/>
      <c r="M154" s="224" t="s">
        <v>44</v>
      </c>
      <c r="N154" s="225" t="s">
        <v>53</v>
      </c>
      <c r="O154" s="66"/>
      <c r="P154" s="184">
        <f>O154*H154</f>
        <v>0</v>
      </c>
      <c r="Q154" s="184">
        <v>0.17599999999999999</v>
      </c>
      <c r="R154" s="184">
        <f>Q154*H154</f>
        <v>51.163199999999996</v>
      </c>
      <c r="S154" s="184">
        <v>0</v>
      </c>
      <c r="T154" s="18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6" t="s">
        <v>166</v>
      </c>
      <c r="AT154" s="186" t="s">
        <v>162</v>
      </c>
      <c r="AU154" s="186" t="s">
        <v>92</v>
      </c>
      <c r="AY154" s="18" t="s">
        <v>129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8" t="s">
        <v>90</v>
      </c>
      <c r="BK154" s="187">
        <f>ROUND(I154*H154,2)</f>
        <v>0</v>
      </c>
      <c r="BL154" s="18" t="s">
        <v>136</v>
      </c>
      <c r="BM154" s="186" t="s">
        <v>256</v>
      </c>
    </row>
    <row r="155" spans="1:65" s="2" customFormat="1" ht="11.25" x14ac:dyDescent="0.2">
      <c r="A155" s="36"/>
      <c r="B155" s="37"/>
      <c r="C155" s="38"/>
      <c r="D155" s="188" t="s">
        <v>138</v>
      </c>
      <c r="E155" s="38"/>
      <c r="F155" s="189" t="s">
        <v>257</v>
      </c>
      <c r="G155" s="38"/>
      <c r="H155" s="38"/>
      <c r="I155" s="190"/>
      <c r="J155" s="38"/>
      <c r="K155" s="38"/>
      <c r="L155" s="41"/>
      <c r="M155" s="191"/>
      <c r="N155" s="192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8" t="s">
        <v>138</v>
      </c>
      <c r="AU155" s="18" t="s">
        <v>92</v>
      </c>
    </row>
    <row r="156" spans="1:65" s="2" customFormat="1" ht="19.5" x14ac:dyDescent="0.2">
      <c r="A156" s="36"/>
      <c r="B156" s="37"/>
      <c r="C156" s="38"/>
      <c r="D156" s="195" t="s">
        <v>211</v>
      </c>
      <c r="E156" s="38"/>
      <c r="F156" s="236" t="s">
        <v>258</v>
      </c>
      <c r="G156" s="38"/>
      <c r="H156" s="38"/>
      <c r="I156" s="190"/>
      <c r="J156" s="38"/>
      <c r="K156" s="38"/>
      <c r="L156" s="41"/>
      <c r="M156" s="191"/>
      <c r="N156" s="192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8" t="s">
        <v>211</v>
      </c>
      <c r="AU156" s="18" t="s">
        <v>92</v>
      </c>
    </row>
    <row r="157" spans="1:65" s="13" customFormat="1" ht="11.25" x14ac:dyDescent="0.2">
      <c r="B157" s="193"/>
      <c r="C157" s="194"/>
      <c r="D157" s="195" t="s">
        <v>140</v>
      </c>
      <c r="E157" s="194"/>
      <c r="F157" s="197" t="s">
        <v>259</v>
      </c>
      <c r="G157" s="194"/>
      <c r="H157" s="198">
        <v>290.7</v>
      </c>
      <c r="I157" s="199"/>
      <c r="J157" s="194"/>
      <c r="K157" s="194"/>
      <c r="L157" s="200"/>
      <c r="M157" s="201"/>
      <c r="N157" s="202"/>
      <c r="O157" s="202"/>
      <c r="P157" s="202"/>
      <c r="Q157" s="202"/>
      <c r="R157" s="202"/>
      <c r="S157" s="202"/>
      <c r="T157" s="203"/>
      <c r="AT157" s="204" t="s">
        <v>140</v>
      </c>
      <c r="AU157" s="204" t="s">
        <v>92</v>
      </c>
      <c r="AV157" s="13" t="s">
        <v>92</v>
      </c>
      <c r="AW157" s="13" t="s">
        <v>4</v>
      </c>
      <c r="AX157" s="13" t="s">
        <v>90</v>
      </c>
      <c r="AY157" s="204" t="s">
        <v>129</v>
      </c>
    </row>
    <row r="158" spans="1:65" s="12" customFormat="1" ht="22.9" customHeight="1" x14ac:dyDescent="0.2">
      <c r="B158" s="159"/>
      <c r="C158" s="160"/>
      <c r="D158" s="161" t="s">
        <v>81</v>
      </c>
      <c r="E158" s="173" t="s">
        <v>166</v>
      </c>
      <c r="F158" s="173" t="s">
        <v>260</v>
      </c>
      <c r="G158" s="160"/>
      <c r="H158" s="160"/>
      <c r="I158" s="163"/>
      <c r="J158" s="174">
        <f>BK158</f>
        <v>0</v>
      </c>
      <c r="K158" s="160"/>
      <c r="L158" s="165"/>
      <c r="M158" s="166"/>
      <c r="N158" s="167"/>
      <c r="O158" s="167"/>
      <c r="P158" s="168">
        <f>SUM(P159:P164)</f>
        <v>0</v>
      </c>
      <c r="Q158" s="167"/>
      <c r="R158" s="168">
        <f>SUM(R159:R164)</f>
        <v>1.5962E-2</v>
      </c>
      <c r="S158" s="167"/>
      <c r="T158" s="169">
        <f>SUM(T159:T164)</f>
        <v>0</v>
      </c>
      <c r="AR158" s="170" t="s">
        <v>90</v>
      </c>
      <c r="AT158" s="171" t="s">
        <v>81</v>
      </c>
      <c r="AU158" s="171" t="s">
        <v>90</v>
      </c>
      <c r="AY158" s="170" t="s">
        <v>129</v>
      </c>
      <c r="BK158" s="172">
        <f>SUM(BK159:BK164)</f>
        <v>0</v>
      </c>
    </row>
    <row r="159" spans="1:65" s="2" customFormat="1" ht="37.9" customHeight="1" x14ac:dyDescent="0.2">
      <c r="A159" s="36"/>
      <c r="B159" s="37"/>
      <c r="C159" s="175" t="s">
        <v>7</v>
      </c>
      <c r="D159" s="175" t="s">
        <v>131</v>
      </c>
      <c r="E159" s="176" t="s">
        <v>261</v>
      </c>
      <c r="F159" s="177" t="s">
        <v>262</v>
      </c>
      <c r="G159" s="178" t="s">
        <v>263</v>
      </c>
      <c r="H159" s="179">
        <v>10</v>
      </c>
      <c r="I159" s="180"/>
      <c r="J159" s="181">
        <f>ROUND(I159*H159,2)</f>
        <v>0</v>
      </c>
      <c r="K159" s="177" t="s">
        <v>135</v>
      </c>
      <c r="L159" s="41"/>
      <c r="M159" s="182" t="s">
        <v>44</v>
      </c>
      <c r="N159" s="183" t="s">
        <v>53</v>
      </c>
      <c r="O159" s="66"/>
      <c r="P159" s="184">
        <f>O159*H159</f>
        <v>0</v>
      </c>
      <c r="Q159" s="184">
        <v>1.0000000000000001E-5</v>
      </c>
      <c r="R159" s="184">
        <f>Q159*H159</f>
        <v>1E-4</v>
      </c>
      <c r="S159" s="184">
        <v>0</v>
      </c>
      <c r="T159" s="18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6" t="s">
        <v>136</v>
      </c>
      <c r="AT159" s="186" t="s">
        <v>131</v>
      </c>
      <c r="AU159" s="186" t="s">
        <v>92</v>
      </c>
      <c r="AY159" s="18" t="s">
        <v>129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8" t="s">
        <v>90</v>
      </c>
      <c r="BK159" s="187">
        <f>ROUND(I159*H159,2)</f>
        <v>0</v>
      </c>
      <c r="BL159" s="18" t="s">
        <v>136</v>
      </c>
      <c r="BM159" s="186" t="s">
        <v>264</v>
      </c>
    </row>
    <row r="160" spans="1:65" s="2" customFormat="1" ht="11.25" x14ac:dyDescent="0.2">
      <c r="A160" s="36"/>
      <c r="B160" s="37"/>
      <c r="C160" s="38"/>
      <c r="D160" s="188" t="s">
        <v>138</v>
      </c>
      <c r="E160" s="38"/>
      <c r="F160" s="189" t="s">
        <v>265</v>
      </c>
      <c r="G160" s="38"/>
      <c r="H160" s="38"/>
      <c r="I160" s="190"/>
      <c r="J160" s="38"/>
      <c r="K160" s="38"/>
      <c r="L160" s="41"/>
      <c r="M160" s="191"/>
      <c r="N160" s="192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8" t="s">
        <v>138</v>
      </c>
      <c r="AU160" s="18" t="s">
        <v>92</v>
      </c>
    </row>
    <row r="161" spans="1:65" s="2" customFormat="1" ht="16.5" customHeight="1" x14ac:dyDescent="0.2">
      <c r="A161" s="36"/>
      <c r="B161" s="37"/>
      <c r="C161" s="216" t="s">
        <v>266</v>
      </c>
      <c r="D161" s="216" t="s">
        <v>162</v>
      </c>
      <c r="E161" s="217" t="s">
        <v>267</v>
      </c>
      <c r="F161" s="218" t="s">
        <v>268</v>
      </c>
      <c r="G161" s="219" t="s">
        <v>263</v>
      </c>
      <c r="H161" s="220">
        <v>10.3</v>
      </c>
      <c r="I161" s="221"/>
      <c r="J161" s="222">
        <f>ROUND(I161*H161,2)</f>
        <v>0</v>
      </c>
      <c r="K161" s="218" t="s">
        <v>135</v>
      </c>
      <c r="L161" s="223"/>
      <c r="M161" s="224" t="s">
        <v>44</v>
      </c>
      <c r="N161" s="225" t="s">
        <v>53</v>
      </c>
      <c r="O161" s="66"/>
      <c r="P161" s="184">
        <f>O161*H161</f>
        <v>0</v>
      </c>
      <c r="Q161" s="184">
        <v>1.5399999999999999E-3</v>
      </c>
      <c r="R161" s="184">
        <f>Q161*H161</f>
        <v>1.5862000000000001E-2</v>
      </c>
      <c r="S161" s="184">
        <v>0</v>
      </c>
      <c r="T161" s="185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6" t="s">
        <v>166</v>
      </c>
      <c r="AT161" s="186" t="s">
        <v>162</v>
      </c>
      <c r="AU161" s="186" t="s">
        <v>92</v>
      </c>
      <c r="AY161" s="18" t="s">
        <v>129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8" t="s">
        <v>90</v>
      </c>
      <c r="BK161" s="187">
        <f>ROUND(I161*H161,2)</f>
        <v>0</v>
      </c>
      <c r="BL161" s="18" t="s">
        <v>136</v>
      </c>
      <c r="BM161" s="186" t="s">
        <v>269</v>
      </c>
    </row>
    <row r="162" spans="1:65" s="2" customFormat="1" ht="11.25" x14ac:dyDescent="0.2">
      <c r="A162" s="36"/>
      <c r="B162" s="37"/>
      <c r="C162" s="38"/>
      <c r="D162" s="188" t="s">
        <v>138</v>
      </c>
      <c r="E162" s="38"/>
      <c r="F162" s="189" t="s">
        <v>270</v>
      </c>
      <c r="G162" s="38"/>
      <c r="H162" s="38"/>
      <c r="I162" s="190"/>
      <c r="J162" s="38"/>
      <c r="K162" s="38"/>
      <c r="L162" s="41"/>
      <c r="M162" s="191"/>
      <c r="N162" s="192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8" t="s">
        <v>138</v>
      </c>
      <c r="AU162" s="18" t="s">
        <v>92</v>
      </c>
    </row>
    <row r="163" spans="1:65" s="13" customFormat="1" ht="11.25" x14ac:dyDescent="0.2">
      <c r="B163" s="193"/>
      <c r="C163" s="194"/>
      <c r="D163" s="195" t="s">
        <v>140</v>
      </c>
      <c r="E163" s="194"/>
      <c r="F163" s="197" t="s">
        <v>271</v>
      </c>
      <c r="G163" s="194"/>
      <c r="H163" s="198">
        <v>10.3</v>
      </c>
      <c r="I163" s="199"/>
      <c r="J163" s="194"/>
      <c r="K163" s="194"/>
      <c r="L163" s="200"/>
      <c r="M163" s="201"/>
      <c r="N163" s="202"/>
      <c r="O163" s="202"/>
      <c r="P163" s="202"/>
      <c r="Q163" s="202"/>
      <c r="R163" s="202"/>
      <c r="S163" s="202"/>
      <c r="T163" s="203"/>
      <c r="AT163" s="204" t="s">
        <v>140</v>
      </c>
      <c r="AU163" s="204" t="s">
        <v>92</v>
      </c>
      <c r="AV163" s="13" t="s">
        <v>92</v>
      </c>
      <c r="AW163" s="13" t="s">
        <v>4</v>
      </c>
      <c r="AX163" s="13" t="s">
        <v>90</v>
      </c>
      <c r="AY163" s="204" t="s">
        <v>129</v>
      </c>
    </row>
    <row r="164" spans="1:65" s="2" customFormat="1" ht="16.5" customHeight="1" x14ac:dyDescent="0.2">
      <c r="A164" s="36"/>
      <c r="B164" s="37"/>
      <c r="C164" s="175" t="s">
        <v>272</v>
      </c>
      <c r="D164" s="175" t="s">
        <v>131</v>
      </c>
      <c r="E164" s="176" t="s">
        <v>273</v>
      </c>
      <c r="F164" s="177" t="s">
        <v>274</v>
      </c>
      <c r="G164" s="178" t="s">
        <v>192</v>
      </c>
      <c r="H164" s="179">
        <v>1</v>
      </c>
      <c r="I164" s="180"/>
      <c r="J164" s="181">
        <f>ROUND(I164*H164,2)</f>
        <v>0</v>
      </c>
      <c r="K164" s="177" t="s">
        <v>44</v>
      </c>
      <c r="L164" s="41"/>
      <c r="M164" s="182" t="s">
        <v>44</v>
      </c>
      <c r="N164" s="183" t="s">
        <v>53</v>
      </c>
      <c r="O164" s="66"/>
      <c r="P164" s="184">
        <f>O164*H164</f>
        <v>0</v>
      </c>
      <c r="Q164" s="184">
        <v>0</v>
      </c>
      <c r="R164" s="184">
        <f>Q164*H164</f>
        <v>0</v>
      </c>
      <c r="S164" s="184">
        <v>0</v>
      </c>
      <c r="T164" s="18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6" t="s">
        <v>136</v>
      </c>
      <c r="AT164" s="186" t="s">
        <v>131</v>
      </c>
      <c r="AU164" s="186" t="s">
        <v>92</v>
      </c>
      <c r="AY164" s="18" t="s">
        <v>129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8" t="s">
        <v>90</v>
      </c>
      <c r="BK164" s="187">
        <f>ROUND(I164*H164,2)</f>
        <v>0</v>
      </c>
      <c r="BL164" s="18" t="s">
        <v>136</v>
      </c>
      <c r="BM164" s="186" t="s">
        <v>275</v>
      </c>
    </row>
    <row r="165" spans="1:65" s="12" customFormat="1" ht="22.9" customHeight="1" x14ac:dyDescent="0.2">
      <c r="B165" s="159"/>
      <c r="C165" s="160"/>
      <c r="D165" s="161" t="s">
        <v>81</v>
      </c>
      <c r="E165" s="173" t="s">
        <v>189</v>
      </c>
      <c r="F165" s="173" t="s">
        <v>276</v>
      </c>
      <c r="G165" s="160"/>
      <c r="H165" s="160"/>
      <c r="I165" s="163"/>
      <c r="J165" s="174">
        <f>BK165</f>
        <v>0</v>
      </c>
      <c r="K165" s="160"/>
      <c r="L165" s="165"/>
      <c r="M165" s="166"/>
      <c r="N165" s="167"/>
      <c r="O165" s="167"/>
      <c r="P165" s="168">
        <f>SUM(P166:P199)</f>
        <v>0</v>
      </c>
      <c r="Q165" s="167"/>
      <c r="R165" s="168">
        <f>SUM(R166:R199)</f>
        <v>54.064224200000012</v>
      </c>
      <c r="S165" s="167"/>
      <c r="T165" s="169">
        <f>SUM(T166:T199)</f>
        <v>4.7231999999999994</v>
      </c>
      <c r="AR165" s="170" t="s">
        <v>90</v>
      </c>
      <c r="AT165" s="171" t="s">
        <v>81</v>
      </c>
      <c r="AU165" s="171" t="s">
        <v>90</v>
      </c>
      <c r="AY165" s="170" t="s">
        <v>129</v>
      </c>
      <c r="BK165" s="172">
        <f>SUM(BK166:BK199)</f>
        <v>0</v>
      </c>
    </row>
    <row r="166" spans="1:65" s="2" customFormat="1" ht="49.15" customHeight="1" x14ac:dyDescent="0.2">
      <c r="A166" s="36"/>
      <c r="B166" s="37"/>
      <c r="C166" s="175" t="s">
        <v>277</v>
      </c>
      <c r="D166" s="175" t="s">
        <v>131</v>
      </c>
      <c r="E166" s="176" t="s">
        <v>278</v>
      </c>
      <c r="F166" s="177" t="s">
        <v>279</v>
      </c>
      <c r="G166" s="178" t="s">
        <v>263</v>
      </c>
      <c r="H166" s="179">
        <v>145.1</v>
      </c>
      <c r="I166" s="180"/>
      <c r="J166" s="181">
        <f>ROUND(I166*H166,2)</f>
        <v>0</v>
      </c>
      <c r="K166" s="177" t="s">
        <v>135</v>
      </c>
      <c r="L166" s="41"/>
      <c r="M166" s="182" t="s">
        <v>44</v>
      </c>
      <c r="N166" s="183" t="s">
        <v>53</v>
      </c>
      <c r="O166" s="66"/>
      <c r="P166" s="184">
        <f>O166*H166</f>
        <v>0</v>
      </c>
      <c r="Q166" s="184">
        <v>0.15540000000000001</v>
      </c>
      <c r="R166" s="184">
        <f>Q166*H166</f>
        <v>22.548539999999999</v>
      </c>
      <c r="S166" s="184">
        <v>0</v>
      </c>
      <c r="T166" s="18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6" t="s">
        <v>136</v>
      </c>
      <c r="AT166" s="186" t="s">
        <v>131</v>
      </c>
      <c r="AU166" s="186" t="s">
        <v>92</v>
      </c>
      <c r="AY166" s="18" t="s">
        <v>129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8" t="s">
        <v>90</v>
      </c>
      <c r="BK166" s="187">
        <f>ROUND(I166*H166,2)</f>
        <v>0</v>
      </c>
      <c r="BL166" s="18" t="s">
        <v>136</v>
      </c>
      <c r="BM166" s="186" t="s">
        <v>280</v>
      </c>
    </row>
    <row r="167" spans="1:65" s="2" customFormat="1" ht="11.25" x14ac:dyDescent="0.2">
      <c r="A167" s="36"/>
      <c r="B167" s="37"/>
      <c r="C167" s="38"/>
      <c r="D167" s="188" t="s">
        <v>138</v>
      </c>
      <c r="E167" s="38"/>
      <c r="F167" s="189" t="s">
        <v>281</v>
      </c>
      <c r="G167" s="38"/>
      <c r="H167" s="38"/>
      <c r="I167" s="190"/>
      <c r="J167" s="38"/>
      <c r="K167" s="38"/>
      <c r="L167" s="41"/>
      <c r="M167" s="191"/>
      <c r="N167" s="192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8" t="s">
        <v>138</v>
      </c>
      <c r="AU167" s="18" t="s">
        <v>92</v>
      </c>
    </row>
    <row r="168" spans="1:65" s="13" customFormat="1" ht="11.25" x14ac:dyDescent="0.2">
      <c r="B168" s="193"/>
      <c r="C168" s="194"/>
      <c r="D168" s="195" t="s">
        <v>140</v>
      </c>
      <c r="E168" s="196" t="s">
        <v>44</v>
      </c>
      <c r="F168" s="197" t="s">
        <v>282</v>
      </c>
      <c r="G168" s="194"/>
      <c r="H168" s="198">
        <v>145.1</v>
      </c>
      <c r="I168" s="199"/>
      <c r="J168" s="194"/>
      <c r="K168" s="194"/>
      <c r="L168" s="200"/>
      <c r="M168" s="201"/>
      <c r="N168" s="202"/>
      <c r="O168" s="202"/>
      <c r="P168" s="202"/>
      <c r="Q168" s="202"/>
      <c r="R168" s="202"/>
      <c r="S168" s="202"/>
      <c r="T168" s="203"/>
      <c r="AT168" s="204" t="s">
        <v>140</v>
      </c>
      <c r="AU168" s="204" t="s">
        <v>92</v>
      </c>
      <c r="AV168" s="13" t="s">
        <v>92</v>
      </c>
      <c r="AW168" s="13" t="s">
        <v>42</v>
      </c>
      <c r="AX168" s="13" t="s">
        <v>90</v>
      </c>
      <c r="AY168" s="204" t="s">
        <v>129</v>
      </c>
    </row>
    <row r="169" spans="1:65" s="2" customFormat="1" ht="16.5" customHeight="1" x14ac:dyDescent="0.2">
      <c r="A169" s="36"/>
      <c r="B169" s="37"/>
      <c r="C169" s="216" t="s">
        <v>283</v>
      </c>
      <c r="D169" s="216" t="s">
        <v>162</v>
      </c>
      <c r="E169" s="217" t="s">
        <v>284</v>
      </c>
      <c r="F169" s="218" t="s">
        <v>285</v>
      </c>
      <c r="G169" s="219" t="s">
        <v>263</v>
      </c>
      <c r="H169" s="220">
        <v>148.00200000000001</v>
      </c>
      <c r="I169" s="221"/>
      <c r="J169" s="222">
        <f>ROUND(I169*H169,2)</f>
        <v>0</v>
      </c>
      <c r="K169" s="218" t="s">
        <v>135</v>
      </c>
      <c r="L169" s="223"/>
      <c r="M169" s="224" t="s">
        <v>44</v>
      </c>
      <c r="N169" s="225" t="s">
        <v>53</v>
      </c>
      <c r="O169" s="66"/>
      <c r="P169" s="184">
        <f>O169*H169</f>
        <v>0</v>
      </c>
      <c r="Q169" s="184">
        <v>0.10199999999999999</v>
      </c>
      <c r="R169" s="184">
        <f>Q169*H169</f>
        <v>15.096204</v>
      </c>
      <c r="S169" s="184">
        <v>0</v>
      </c>
      <c r="T169" s="18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6" t="s">
        <v>166</v>
      </c>
      <c r="AT169" s="186" t="s">
        <v>162</v>
      </c>
      <c r="AU169" s="186" t="s">
        <v>92</v>
      </c>
      <c r="AY169" s="18" t="s">
        <v>129</v>
      </c>
      <c r="BE169" s="187">
        <f>IF(N169="základní",J169,0)</f>
        <v>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8" t="s">
        <v>90</v>
      </c>
      <c r="BK169" s="187">
        <f>ROUND(I169*H169,2)</f>
        <v>0</v>
      </c>
      <c r="BL169" s="18" t="s">
        <v>136</v>
      </c>
      <c r="BM169" s="186" t="s">
        <v>286</v>
      </c>
    </row>
    <row r="170" spans="1:65" s="2" customFormat="1" ht="11.25" x14ac:dyDescent="0.2">
      <c r="A170" s="36"/>
      <c r="B170" s="37"/>
      <c r="C170" s="38"/>
      <c r="D170" s="188" t="s">
        <v>138</v>
      </c>
      <c r="E170" s="38"/>
      <c r="F170" s="189" t="s">
        <v>287</v>
      </c>
      <c r="G170" s="38"/>
      <c r="H170" s="38"/>
      <c r="I170" s="190"/>
      <c r="J170" s="38"/>
      <c r="K170" s="38"/>
      <c r="L170" s="41"/>
      <c r="M170" s="191"/>
      <c r="N170" s="192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8" t="s">
        <v>138</v>
      </c>
      <c r="AU170" s="18" t="s">
        <v>92</v>
      </c>
    </row>
    <row r="171" spans="1:65" s="13" customFormat="1" ht="11.25" x14ac:dyDescent="0.2">
      <c r="B171" s="193"/>
      <c r="C171" s="194"/>
      <c r="D171" s="195" t="s">
        <v>140</v>
      </c>
      <c r="E171" s="194"/>
      <c r="F171" s="197" t="s">
        <v>288</v>
      </c>
      <c r="G171" s="194"/>
      <c r="H171" s="198">
        <v>148.00200000000001</v>
      </c>
      <c r="I171" s="199"/>
      <c r="J171" s="194"/>
      <c r="K171" s="194"/>
      <c r="L171" s="200"/>
      <c r="M171" s="201"/>
      <c r="N171" s="202"/>
      <c r="O171" s="202"/>
      <c r="P171" s="202"/>
      <c r="Q171" s="202"/>
      <c r="R171" s="202"/>
      <c r="S171" s="202"/>
      <c r="T171" s="203"/>
      <c r="AT171" s="204" t="s">
        <v>140</v>
      </c>
      <c r="AU171" s="204" t="s">
        <v>92</v>
      </c>
      <c r="AV171" s="13" t="s">
        <v>92</v>
      </c>
      <c r="AW171" s="13" t="s">
        <v>4</v>
      </c>
      <c r="AX171" s="13" t="s">
        <v>90</v>
      </c>
      <c r="AY171" s="204" t="s">
        <v>129</v>
      </c>
    </row>
    <row r="172" spans="1:65" s="2" customFormat="1" ht="24.2" customHeight="1" x14ac:dyDescent="0.2">
      <c r="A172" s="36"/>
      <c r="B172" s="37"/>
      <c r="C172" s="175" t="s">
        <v>289</v>
      </c>
      <c r="D172" s="175" t="s">
        <v>131</v>
      </c>
      <c r="E172" s="176" t="s">
        <v>290</v>
      </c>
      <c r="F172" s="177" t="s">
        <v>291</v>
      </c>
      <c r="G172" s="178" t="s">
        <v>146</v>
      </c>
      <c r="H172" s="179">
        <v>6.53</v>
      </c>
      <c r="I172" s="180"/>
      <c r="J172" s="181">
        <f>ROUND(I172*H172,2)</f>
        <v>0</v>
      </c>
      <c r="K172" s="177" t="s">
        <v>135</v>
      </c>
      <c r="L172" s="41"/>
      <c r="M172" s="182" t="s">
        <v>44</v>
      </c>
      <c r="N172" s="183" t="s">
        <v>53</v>
      </c>
      <c r="O172" s="66"/>
      <c r="P172" s="184">
        <f>O172*H172</f>
        <v>0</v>
      </c>
      <c r="Q172" s="184">
        <v>2.2563399999999998</v>
      </c>
      <c r="R172" s="184">
        <f>Q172*H172</f>
        <v>14.733900199999999</v>
      </c>
      <c r="S172" s="184">
        <v>0</v>
      </c>
      <c r="T172" s="18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136</v>
      </c>
      <c r="AT172" s="186" t="s">
        <v>131</v>
      </c>
      <c r="AU172" s="186" t="s">
        <v>92</v>
      </c>
      <c r="AY172" s="18" t="s">
        <v>129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8" t="s">
        <v>90</v>
      </c>
      <c r="BK172" s="187">
        <f>ROUND(I172*H172,2)</f>
        <v>0</v>
      </c>
      <c r="BL172" s="18" t="s">
        <v>136</v>
      </c>
      <c r="BM172" s="186" t="s">
        <v>292</v>
      </c>
    </row>
    <row r="173" spans="1:65" s="2" customFormat="1" ht="11.25" x14ac:dyDescent="0.2">
      <c r="A173" s="36"/>
      <c r="B173" s="37"/>
      <c r="C173" s="38"/>
      <c r="D173" s="188" t="s">
        <v>138</v>
      </c>
      <c r="E173" s="38"/>
      <c r="F173" s="189" t="s">
        <v>293</v>
      </c>
      <c r="G173" s="38"/>
      <c r="H173" s="38"/>
      <c r="I173" s="190"/>
      <c r="J173" s="38"/>
      <c r="K173" s="38"/>
      <c r="L173" s="41"/>
      <c r="M173" s="191"/>
      <c r="N173" s="192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8" t="s">
        <v>138</v>
      </c>
      <c r="AU173" s="18" t="s">
        <v>92</v>
      </c>
    </row>
    <row r="174" spans="1:65" s="13" customFormat="1" ht="11.25" x14ac:dyDescent="0.2">
      <c r="B174" s="193"/>
      <c r="C174" s="194"/>
      <c r="D174" s="195" t="s">
        <v>140</v>
      </c>
      <c r="E174" s="196" t="s">
        <v>44</v>
      </c>
      <c r="F174" s="197" t="s">
        <v>294</v>
      </c>
      <c r="G174" s="194"/>
      <c r="H174" s="198">
        <v>6.53</v>
      </c>
      <c r="I174" s="199"/>
      <c r="J174" s="194"/>
      <c r="K174" s="194"/>
      <c r="L174" s="200"/>
      <c r="M174" s="201"/>
      <c r="N174" s="202"/>
      <c r="O174" s="202"/>
      <c r="P174" s="202"/>
      <c r="Q174" s="202"/>
      <c r="R174" s="202"/>
      <c r="S174" s="202"/>
      <c r="T174" s="203"/>
      <c r="AT174" s="204" t="s">
        <v>140</v>
      </c>
      <c r="AU174" s="204" t="s">
        <v>92</v>
      </c>
      <c r="AV174" s="13" t="s">
        <v>92</v>
      </c>
      <c r="AW174" s="13" t="s">
        <v>42</v>
      </c>
      <c r="AX174" s="13" t="s">
        <v>90</v>
      </c>
      <c r="AY174" s="204" t="s">
        <v>129</v>
      </c>
    </row>
    <row r="175" spans="1:65" s="2" customFormat="1" ht="24.2" customHeight="1" x14ac:dyDescent="0.2">
      <c r="A175" s="36"/>
      <c r="B175" s="37"/>
      <c r="C175" s="175" t="s">
        <v>295</v>
      </c>
      <c r="D175" s="175" t="s">
        <v>131</v>
      </c>
      <c r="E175" s="176" t="s">
        <v>296</v>
      </c>
      <c r="F175" s="177" t="s">
        <v>297</v>
      </c>
      <c r="G175" s="178" t="s">
        <v>263</v>
      </c>
      <c r="H175" s="179">
        <v>6</v>
      </c>
      <c r="I175" s="180"/>
      <c r="J175" s="181">
        <f>ROUND(I175*H175,2)</f>
        <v>0</v>
      </c>
      <c r="K175" s="177" t="s">
        <v>135</v>
      </c>
      <c r="L175" s="41"/>
      <c r="M175" s="182" t="s">
        <v>44</v>
      </c>
      <c r="N175" s="183" t="s">
        <v>53</v>
      </c>
      <c r="O175" s="66"/>
      <c r="P175" s="184">
        <f>O175*H175</f>
        <v>0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6" t="s">
        <v>136</v>
      </c>
      <c r="AT175" s="186" t="s">
        <v>131</v>
      </c>
      <c r="AU175" s="186" t="s">
        <v>92</v>
      </c>
      <c r="AY175" s="18" t="s">
        <v>129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8" t="s">
        <v>90</v>
      </c>
      <c r="BK175" s="187">
        <f>ROUND(I175*H175,2)</f>
        <v>0</v>
      </c>
      <c r="BL175" s="18" t="s">
        <v>136</v>
      </c>
      <c r="BM175" s="186" t="s">
        <v>298</v>
      </c>
    </row>
    <row r="176" spans="1:65" s="2" customFormat="1" ht="11.25" x14ac:dyDescent="0.2">
      <c r="A176" s="36"/>
      <c r="B176" s="37"/>
      <c r="C176" s="38"/>
      <c r="D176" s="188" t="s">
        <v>138</v>
      </c>
      <c r="E176" s="38"/>
      <c r="F176" s="189" t="s">
        <v>299</v>
      </c>
      <c r="G176" s="38"/>
      <c r="H176" s="38"/>
      <c r="I176" s="190"/>
      <c r="J176" s="38"/>
      <c r="K176" s="38"/>
      <c r="L176" s="41"/>
      <c r="M176" s="191"/>
      <c r="N176" s="192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8" t="s">
        <v>138</v>
      </c>
      <c r="AU176" s="18" t="s">
        <v>92</v>
      </c>
    </row>
    <row r="177" spans="1:65" s="13" customFormat="1" ht="11.25" x14ac:dyDescent="0.2">
      <c r="B177" s="193"/>
      <c r="C177" s="194"/>
      <c r="D177" s="195" t="s">
        <v>140</v>
      </c>
      <c r="E177" s="196" t="s">
        <v>44</v>
      </c>
      <c r="F177" s="197" t="s">
        <v>300</v>
      </c>
      <c r="G177" s="194"/>
      <c r="H177" s="198">
        <v>6</v>
      </c>
      <c r="I177" s="199"/>
      <c r="J177" s="194"/>
      <c r="K177" s="194"/>
      <c r="L177" s="200"/>
      <c r="M177" s="201"/>
      <c r="N177" s="202"/>
      <c r="O177" s="202"/>
      <c r="P177" s="202"/>
      <c r="Q177" s="202"/>
      <c r="R177" s="202"/>
      <c r="S177" s="202"/>
      <c r="T177" s="203"/>
      <c r="AT177" s="204" t="s">
        <v>140</v>
      </c>
      <c r="AU177" s="204" t="s">
        <v>92</v>
      </c>
      <c r="AV177" s="13" t="s">
        <v>92</v>
      </c>
      <c r="AW177" s="13" t="s">
        <v>42</v>
      </c>
      <c r="AX177" s="13" t="s">
        <v>90</v>
      </c>
      <c r="AY177" s="204" t="s">
        <v>129</v>
      </c>
    </row>
    <row r="178" spans="1:65" s="2" customFormat="1" ht="16.5" customHeight="1" x14ac:dyDescent="0.2">
      <c r="A178" s="36"/>
      <c r="B178" s="37"/>
      <c r="C178" s="175" t="s">
        <v>301</v>
      </c>
      <c r="D178" s="175" t="s">
        <v>131</v>
      </c>
      <c r="E178" s="176" t="s">
        <v>302</v>
      </c>
      <c r="F178" s="177" t="s">
        <v>303</v>
      </c>
      <c r="G178" s="178" t="s">
        <v>192</v>
      </c>
      <c r="H178" s="179">
        <v>1</v>
      </c>
      <c r="I178" s="180"/>
      <c r="J178" s="181">
        <f>ROUND(I178*H178,2)</f>
        <v>0</v>
      </c>
      <c r="K178" s="177" t="s">
        <v>44</v>
      </c>
      <c r="L178" s="41"/>
      <c r="M178" s="182" t="s">
        <v>44</v>
      </c>
      <c r="N178" s="183" t="s">
        <v>53</v>
      </c>
      <c r="O178" s="66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6" t="s">
        <v>136</v>
      </c>
      <c r="AT178" s="186" t="s">
        <v>131</v>
      </c>
      <c r="AU178" s="186" t="s">
        <v>92</v>
      </c>
      <c r="AY178" s="18" t="s">
        <v>129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8" t="s">
        <v>90</v>
      </c>
      <c r="BK178" s="187">
        <f>ROUND(I178*H178,2)</f>
        <v>0</v>
      </c>
      <c r="BL178" s="18" t="s">
        <v>136</v>
      </c>
      <c r="BM178" s="186" t="s">
        <v>304</v>
      </c>
    </row>
    <row r="179" spans="1:65" s="2" customFormat="1" ht="24.2" customHeight="1" x14ac:dyDescent="0.2">
      <c r="A179" s="36"/>
      <c r="B179" s="37"/>
      <c r="C179" s="175" t="s">
        <v>305</v>
      </c>
      <c r="D179" s="175" t="s">
        <v>131</v>
      </c>
      <c r="E179" s="176" t="s">
        <v>306</v>
      </c>
      <c r="F179" s="177" t="s">
        <v>307</v>
      </c>
      <c r="G179" s="178" t="s">
        <v>263</v>
      </c>
      <c r="H179" s="179">
        <v>4</v>
      </c>
      <c r="I179" s="180"/>
      <c r="J179" s="181">
        <f>ROUND(I179*H179,2)</f>
        <v>0</v>
      </c>
      <c r="K179" s="177" t="s">
        <v>135</v>
      </c>
      <c r="L179" s="41"/>
      <c r="M179" s="182" t="s">
        <v>44</v>
      </c>
      <c r="N179" s="183" t="s">
        <v>53</v>
      </c>
      <c r="O179" s="66"/>
      <c r="P179" s="184">
        <f>O179*H179</f>
        <v>0</v>
      </c>
      <c r="Q179" s="184">
        <v>0.29221000000000003</v>
      </c>
      <c r="R179" s="184">
        <f>Q179*H179</f>
        <v>1.1688400000000001</v>
      </c>
      <c r="S179" s="184">
        <v>0</v>
      </c>
      <c r="T179" s="185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6" t="s">
        <v>136</v>
      </c>
      <c r="AT179" s="186" t="s">
        <v>131</v>
      </c>
      <c r="AU179" s="186" t="s">
        <v>92</v>
      </c>
      <c r="AY179" s="18" t="s">
        <v>129</v>
      </c>
      <c r="BE179" s="187">
        <f>IF(N179="základní",J179,0)</f>
        <v>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18" t="s">
        <v>90</v>
      </c>
      <c r="BK179" s="187">
        <f>ROUND(I179*H179,2)</f>
        <v>0</v>
      </c>
      <c r="BL179" s="18" t="s">
        <v>136</v>
      </c>
      <c r="BM179" s="186" t="s">
        <v>308</v>
      </c>
    </row>
    <row r="180" spans="1:65" s="2" customFormat="1" ht="11.25" x14ac:dyDescent="0.2">
      <c r="A180" s="36"/>
      <c r="B180" s="37"/>
      <c r="C180" s="38"/>
      <c r="D180" s="188" t="s">
        <v>138</v>
      </c>
      <c r="E180" s="38"/>
      <c r="F180" s="189" t="s">
        <v>309</v>
      </c>
      <c r="G180" s="38"/>
      <c r="H180" s="38"/>
      <c r="I180" s="190"/>
      <c r="J180" s="38"/>
      <c r="K180" s="38"/>
      <c r="L180" s="41"/>
      <c r="M180" s="191"/>
      <c r="N180" s="192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8" t="s">
        <v>138</v>
      </c>
      <c r="AU180" s="18" t="s">
        <v>92</v>
      </c>
    </row>
    <row r="181" spans="1:65" s="2" customFormat="1" ht="21.75" customHeight="1" x14ac:dyDescent="0.2">
      <c r="A181" s="36"/>
      <c r="B181" s="37"/>
      <c r="C181" s="216" t="s">
        <v>310</v>
      </c>
      <c r="D181" s="216" t="s">
        <v>162</v>
      </c>
      <c r="E181" s="217" t="s">
        <v>311</v>
      </c>
      <c r="F181" s="218" t="s">
        <v>312</v>
      </c>
      <c r="G181" s="219" t="s">
        <v>263</v>
      </c>
      <c r="H181" s="220">
        <v>2</v>
      </c>
      <c r="I181" s="221"/>
      <c r="J181" s="222">
        <f>ROUND(I181*H181,2)</f>
        <v>0</v>
      </c>
      <c r="K181" s="218" t="s">
        <v>135</v>
      </c>
      <c r="L181" s="223"/>
      <c r="M181" s="224" t="s">
        <v>44</v>
      </c>
      <c r="N181" s="225" t="s">
        <v>53</v>
      </c>
      <c r="O181" s="66"/>
      <c r="P181" s="184">
        <f>O181*H181</f>
        <v>0</v>
      </c>
      <c r="Q181" s="184">
        <v>6.4000000000000001E-2</v>
      </c>
      <c r="R181" s="184">
        <f>Q181*H181</f>
        <v>0.128</v>
      </c>
      <c r="S181" s="184">
        <v>0</v>
      </c>
      <c r="T181" s="185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6" t="s">
        <v>166</v>
      </c>
      <c r="AT181" s="186" t="s">
        <v>162</v>
      </c>
      <c r="AU181" s="186" t="s">
        <v>92</v>
      </c>
      <c r="AY181" s="18" t="s">
        <v>129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8" t="s">
        <v>90</v>
      </c>
      <c r="BK181" s="187">
        <f>ROUND(I181*H181,2)</f>
        <v>0</v>
      </c>
      <c r="BL181" s="18" t="s">
        <v>136</v>
      </c>
      <c r="BM181" s="186" t="s">
        <v>313</v>
      </c>
    </row>
    <row r="182" spans="1:65" s="2" customFormat="1" ht="11.25" x14ac:dyDescent="0.2">
      <c r="A182" s="36"/>
      <c r="B182" s="37"/>
      <c r="C182" s="38"/>
      <c r="D182" s="188" t="s">
        <v>138</v>
      </c>
      <c r="E182" s="38"/>
      <c r="F182" s="189" t="s">
        <v>314</v>
      </c>
      <c r="G182" s="38"/>
      <c r="H182" s="38"/>
      <c r="I182" s="190"/>
      <c r="J182" s="38"/>
      <c r="K182" s="38"/>
      <c r="L182" s="41"/>
      <c r="M182" s="191"/>
      <c r="N182" s="192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8" t="s">
        <v>138</v>
      </c>
      <c r="AU182" s="18" t="s">
        <v>92</v>
      </c>
    </row>
    <row r="183" spans="1:65" s="2" customFormat="1" ht="21.75" customHeight="1" x14ac:dyDescent="0.2">
      <c r="A183" s="36"/>
      <c r="B183" s="37"/>
      <c r="C183" s="216" t="s">
        <v>315</v>
      </c>
      <c r="D183" s="216" t="s">
        <v>162</v>
      </c>
      <c r="E183" s="217" t="s">
        <v>316</v>
      </c>
      <c r="F183" s="218" t="s">
        <v>317</v>
      </c>
      <c r="G183" s="219" t="s">
        <v>263</v>
      </c>
      <c r="H183" s="220">
        <v>2</v>
      </c>
      <c r="I183" s="221"/>
      <c r="J183" s="222">
        <f>ROUND(I183*H183,2)</f>
        <v>0</v>
      </c>
      <c r="K183" s="218" t="s">
        <v>135</v>
      </c>
      <c r="L183" s="223"/>
      <c r="M183" s="224" t="s">
        <v>44</v>
      </c>
      <c r="N183" s="225" t="s">
        <v>53</v>
      </c>
      <c r="O183" s="66"/>
      <c r="P183" s="184">
        <f>O183*H183</f>
        <v>0</v>
      </c>
      <c r="Q183" s="184">
        <v>6.4000000000000001E-2</v>
      </c>
      <c r="R183" s="184">
        <f>Q183*H183</f>
        <v>0.128</v>
      </c>
      <c r="S183" s="184">
        <v>0</v>
      </c>
      <c r="T183" s="185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6" t="s">
        <v>166</v>
      </c>
      <c r="AT183" s="186" t="s">
        <v>162</v>
      </c>
      <c r="AU183" s="186" t="s">
        <v>92</v>
      </c>
      <c r="AY183" s="18" t="s">
        <v>129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8" t="s">
        <v>90</v>
      </c>
      <c r="BK183" s="187">
        <f>ROUND(I183*H183,2)</f>
        <v>0</v>
      </c>
      <c r="BL183" s="18" t="s">
        <v>136</v>
      </c>
      <c r="BM183" s="186" t="s">
        <v>318</v>
      </c>
    </row>
    <row r="184" spans="1:65" s="2" customFormat="1" ht="11.25" x14ac:dyDescent="0.2">
      <c r="A184" s="36"/>
      <c r="B184" s="37"/>
      <c r="C184" s="38"/>
      <c r="D184" s="188" t="s">
        <v>138</v>
      </c>
      <c r="E184" s="38"/>
      <c r="F184" s="189" t="s">
        <v>319</v>
      </c>
      <c r="G184" s="38"/>
      <c r="H184" s="38"/>
      <c r="I184" s="190"/>
      <c r="J184" s="38"/>
      <c r="K184" s="38"/>
      <c r="L184" s="41"/>
      <c r="M184" s="191"/>
      <c r="N184" s="192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8" t="s">
        <v>138</v>
      </c>
      <c r="AU184" s="18" t="s">
        <v>92</v>
      </c>
    </row>
    <row r="185" spans="1:65" s="2" customFormat="1" ht="24.2" customHeight="1" x14ac:dyDescent="0.2">
      <c r="A185" s="36"/>
      <c r="B185" s="37"/>
      <c r="C185" s="216" t="s">
        <v>320</v>
      </c>
      <c r="D185" s="216" t="s">
        <v>162</v>
      </c>
      <c r="E185" s="217" t="s">
        <v>321</v>
      </c>
      <c r="F185" s="218" t="s">
        <v>322</v>
      </c>
      <c r="G185" s="219" t="s">
        <v>263</v>
      </c>
      <c r="H185" s="220">
        <v>4</v>
      </c>
      <c r="I185" s="221"/>
      <c r="J185" s="222">
        <f>ROUND(I185*H185,2)</f>
        <v>0</v>
      </c>
      <c r="K185" s="218" t="s">
        <v>135</v>
      </c>
      <c r="L185" s="223"/>
      <c r="M185" s="224" t="s">
        <v>44</v>
      </c>
      <c r="N185" s="225" t="s">
        <v>53</v>
      </c>
      <c r="O185" s="66"/>
      <c r="P185" s="184">
        <f>O185*H185</f>
        <v>0</v>
      </c>
      <c r="Q185" s="184">
        <v>9.7000000000000003E-3</v>
      </c>
      <c r="R185" s="184">
        <f>Q185*H185</f>
        <v>3.8800000000000001E-2</v>
      </c>
      <c r="S185" s="184">
        <v>0</v>
      </c>
      <c r="T185" s="185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6" t="s">
        <v>166</v>
      </c>
      <c r="AT185" s="186" t="s">
        <v>162</v>
      </c>
      <c r="AU185" s="186" t="s">
        <v>92</v>
      </c>
      <c r="AY185" s="18" t="s">
        <v>129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18" t="s">
        <v>90</v>
      </c>
      <c r="BK185" s="187">
        <f>ROUND(I185*H185,2)</f>
        <v>0</v>
      </c>
      <c r="BL185" s="18" t="s">
        <v>136</v>
      </c>
      <c r="BM185" s="186" t="s">
        <v>323</v>
      </c>
    </row>
    <row r="186" spans="1:65" s="2" customFormat="1" ht="11.25" x14ac:dyDescent="0.2">
      <c r="A186" s="36"/>
      <c r="B186" s="37"/>
      <c r="C186" s="38"/>
      <c r="D186" s="188" t="s">
        <v>138</v>
      </c>
      <c r="E186" s="38"/>
      <c r="F186" s="189" t="s">
        <v>324</v>
      </c>
      <c r="G186" s="38"/>
      <c r="H186" s="38"/>
      <c r="I186" s="190"/>
      <c r="J186" s="38"/>
      <c r="K186" s="38"/>
      <c r="L186" s="41"/>
      <c r="M186" s="191"/>
      <c r="N186" s="192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8" t="s">
        <v>138</v>
      </c>
      <c r="AU186" s="18" t="s">
        <v>92</v>
      </c>
    </row>
    <row r="187" spans="1:65" s="2" customFormat="1" ht="37.9" customHeight="1" x14ac:dyDescent="0.2">
      <c r="A187" s="36"/>
      <c r="B187" s="37"/>
      <c r="C187" s="175" t="s">
        <v>325</v>
      </c>
      <c r="D187" s="175" t="s">
        <v>131</v>
      </c>
      <c r="E187" s="176" t="s">
        <v>326</v>
      </c>
      <c r="F187" s="177" t="s">
        <v>327</v>
      </c>
      <c r="G187" s="178" t="s">
        <v>192</v>
      </c>
      <c r="H187" s="179">
        <v>2</v>
      </c>
      <c r="I187" s="180"/>
      <c r="J187" s="181">
        <f>ROUND(I187*H187,2)</f>
        <v>0</v>
      </c>
      <c r="K187" s="177" t="s">
        <v>135</v>
      </c>
      <c r="L187" s="41"/>
      <c r="M187" s="182" t="s">
        <v>44</v>
      </c>
      <c r="N187" s="183" t="s">
        <v>53</v>
      </c>
      <c r="O187" s="66"/>
      <c r="P187" s="184">
        <f>O187*H187</f>
        <v>0</v>
      </c>
      <c r="Q187" s="184">
        <v>4.5969999999999997E-2</v>
      </c>
      <c r="R187" s="184">
        <f>Q187*H187</f>
        <v>9.1939999999999994E-2</v>
      </c>
      <c r="S187" s="184">
        <v>0</v>
      </c>
      <c r="T187" s="185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6" t="s">
        <v>136</v>
      </c>
      <c r="AT187" s="186" t="s">
        <v>131</v>
      </c>
      <c r="AU187" s="186" t="s">
        <v>92</v>
      </c>
      <c r="AY187" s="18" t="s">
        <v>129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8" t="s">
        <v>90</v>
      </c>
      <c r="BK187" s="187">
        <f>ROUND(I187*H187,2)</f>
        <v>0</v>
      </c>
      <c r="BL187" s="18" t="s">
        <v>136</v>
      </c>
      <c r="BM187" s="186" t="s">
        <v>328</v>
      </c>
    </row>
    <row r="188" spans="1:65" s="2" customFormat="1" ht="11.25" x14ac:dyDescent="0.2">
      <c r="A188" s="36"/>
      <c r="B188" s="37"/>
      <c r="C188" s="38"/>
      <c r="D188" s="188" t="s">
        <v>138</v>
      </c>
      <c r="E188" s="38"/>
      <c r="F188" s="189" t="s">
        <v>329</v>
      </c>
      <c r="G188" s="38"/>
      <c r="H188" s="38"/>
      <c r="I188" s="190"/>
      <c r="J188" s="38"/>
      <c r="K188" s="38"/>
      <c r="L188" s="41"/>
      <c r="M188" s="191"/>
      <c r="N188" s="192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8" t="s">
        <v>138</v>
      </c>
      <c r="AU188" s="18" t="s">
        <v>92</v>
      </c>
    </row>
    <row r="189" spans="1:65" s="2" customFormat="1" ht="24.2" customHeight="1" x14ac:dyDescent="0.2">
      <c r="A189" s="36"/>
      <c r="B189" s="37"/>
      <c r="C189" s="216" t="s">
        <v>330</v>
      </c>
      <c r="D189" s="216" t="s">
        <v>162</v>
      </c>
      <c r="E189" s="217" t="s">
        <v>331</v>
      </c>
      <c r="F189" s="218" t="s">
        <v>332</v>
      </c>
      <c r="G189" s="219" t="s">
        <v>192</v>
      </c>
      <c r="H189" s="220">
        <v>2</v>
      </c>
      <c r="I189" s="221"/>
      <c r="J189" s="222">
        <f>ROUND(I189*H189,2)</f>
        <v>0</v>
      </c>
      <c r="K189" s="218" t="s">
        <v>135</v>
      </c>
      <c r="L189" s="223"/>
      <c r="M189" s="224" t="s">
        <v>44</v>
      </c>
      <c r="N189" s="225" t="s">
        <v>53</v>
      </c>
      <c r="O189" s="66"/>
      <c r="P189" s="184">
        <f>O189*H189</f>
        <v>0</v>
      </c>
      <c r="Q189" s="184">
        <v>6.5000000000000002E-2</v>
      </c>
      <c r="R189" s="184">
        <f>Q189*H189</f>
        <v>0.13</v>
      </c>
      <c r="S189" s="184">
        <v>0</v>
      </c>
      <c r="T189" s="185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6" t="s">
        <v>166</v>
      </c>
      <c r="AT189" s="186" t="s">
        <v>162</v>
      </c>
      <c r="AU189" s="186" t="s">
        <v>92</v>
      </c>
      <c r="AY189" s="18" t="s">
        <v>129</v>
      </c>
      <c r="BE189" s="187">
        <f>IF(N189="základní",J189,0)</f>
        <v>0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8" t="s">
        <v>90</v>
      </c>
      <c r="BK189" s="187">
        <f>ROUND(I189*H189,2)</f>
        <v>0</v>
      </c>
      <c r="BL189" s="18" t="s">
        <v>136</v>
      </c>
      <c r="BM189" s="186" t="s">
        <v>333</v>
      </c>
    </row>
    <row r="190" spans="1:65" s="2" customFormat="1" ht="11.25" x14ac:dyDescent="0.2">
      <c r="A190" s="36"/>
      <c r="B190" s="37"/>
      <c r="C190" s="38"/>
      <c r="D190" s="188" t="s">
        <v>138</v>
      </c>
      <c r="E190" s="38"/>
      <c r="F190" s="189" t="s">
        <v>334</v>
      </c>
      <c r="G190" s="38"/>
      <c r="H190" s="38"/>
      <c r="I190" s="190"/>
      <c r="J190" s="38"/>
      <c r="K190" s="38"/>
      <c r="L190" s="41"/>
      <c r="M190" s="191"/>
      <c r="N190" s="192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8" t="s">
        <v>138</v>
      </c>
      <c r="AU190" s="18" t="s">
        <v>92</v>
      </c>
    </row>
    <row r="191" spans="1:65" s="2" customFormat="1" ht="24.2" customHeight="1" x14ac:dyDescent="0.2">
      <c r="A191" s="36"/>
      <c r="B191" s="37"/>
      <c r="C191" s="175" t="s">
        <v>335</v>
      </c>
      <c r="D191" s="175" t="s">
        <v>131</v>
      </c>
      <c r="E191" s="176" t="s">
        <v>336</v>
      </c>
      <c r="F191" s="177" t="s">
        <v>337</v>
      </c>
      <c r="G191" s="178" t="s">
        <v>146</v>
      </c>
      <c r="H191" s="179">
        <v>0.9</v>
      </c>
      <c r="I191" s="180"/>
      <c r="J191" s="181">
        <f>ROUND(I191*H191,2)</f>
        <v>0</v>
      </c>
      <c r="K191" s="177" t="s">
        <v>135</v>
      </c>
      <c r="L191" s="41"/>
      <c r="M191" s="182" t="s">
        <v>44</v>
      </c>
      <c r="N191" s="183" t="s">
        <v>53</v>
      </c>
      <c r="O191" s="66"/>
      <c r="P191" s="184">
        <f>O191*H191</f>
        <v>0</v>
      </c>
      <c r="Q191" s="184">
        <v>0</v>
      </c>
      <c r="R191" s="184">
        <f>Q191*H191</f>
        <v>0</v>
      </c>
      <c r="S191" s="184">
        <v>2.4</v>
      </c>
      <c r="T191" s="185">
        <f>S191*H191</f>
        <v>2.16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6" t="s">
        <v>136</v>
      </c>
      <c r="AT191" s="186" t="s">
        <v>131</v>
      </c>
      <c r="AU191" s="186" t="s">
        <v>92</v>
      </c>
      <c r="AY191" s="18" t="s">
        <v>129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8" t="s">
        <v>90</v>
      </c>
      <c r="BK191" s="187">
        <f>ROUND(I191*H191,2)</f>
        <v>0</v>
      </c>
      <c r="BL191" s="18" t="s">
        <v>136</v>
      </c>
      <c r="BM191" s="186" t="s">
        <v>338</v>
      </c>
    </row>
    <row r="192" spans="1:65" s="2" customFormat="1" ht="11.25" x14ac:dyDescent="0.2">
      <c r="A192" s="36"/>
      <c r="B192" s="37"/>
      <c r="C192" s="38"/>
      <c r="D192" s="188" t="s">
        <v>138</v>
      </c>
      <c r="E192" s="38"/>
      <c r="F192" s="189" t="s">
        <v>339</v>
      </c>
      <c r="G192" s="38"/>
      <c r="H192" s="38"/>
      <c r="I192" s="190"/>
      <c r="J192" s="38"/>
      <c r="K192" s="38"/>
      <c r="L192" s="41"/>
      <c r="M192" s="191"/>
      <c r="N192" s="192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8" t="s">
        <v>138</v>
      </c>
      <c r="AU192" s="18" t="s">
        <v>92</v>
      </c>
    </row>
    <row r="193" spans="1:65" s="15" customFormat="1" ht="11.25" x14ac:dyDescent="0.2">
      <c r="B193" s="226"/>
      <c r="C193" s="227"/>
      <c r="D193" s="195" t="s">
        <v>140</v>
      </c>
      <c r="E193" s="228" t="s">
        <v>44</v>
      </c>
      <c r="F193" s="229" t="s">
        <v>187</v>
      </c>
      <c r="G193" s="227"/>
      <c r="H193" s="228" t="s">
        <v>44</v>
      </c>
      <c r="I193" s="230"/>
      <c r="J193" s="227"/>
      <c r="K193" s="227"/>
      <c r="L193" s="231"/>
      <c r="M193" s="232"/>
      <c r="N193" s="233"/>
      <c r="O193" s="233"/>
      <c r="P193" s="233"/>
      <c r="Q193" s="233"/>
      <c r="R193" s="233"/>
      <c r="S193" s="233"/>
      <c r="T193" s="234"/>
      <c r="AT193" s="235" t="s">
        <v>140</v>
      </c>
      <c r="AU193" s="235" t="s">
        <v>92</v>
      </c>
      <c r="AV193" s="15" t="s">
        <v>90</v>
      </c>
      <c r="AW193" s="15" t="s">
        <v>42</v>
      </c>
      <c r="AX193" s="15" t="s">
        <v>82</v>
      </c>
      <c r="AY193" s="235" t="s">
        <v>129</v>
      </c>
    </row>
    <row r="194" spans="1:65" s="13" customFormat="1" ht="11.25" x14ac:dyDescent="0.2">
      <c r="B194" s="193"/>
      <c r="C194" s="194"/>
      <c r="D194" s="195" t="s">
        <v>140</v>
      </c>
      <c r="E194" s="196" t="s">
        <v>44</v>
      </c>
      <c r="F194" s="197" t="s">
        <v>340</v>
      </c>
      <c r="G194" s="194"/>
      <c r="H194" s="198">
        <v>0.9</v>
      </c>
      <c r="I194" s="199"/>
      <c r="J194" s="194"/>
      <c r="K194" s="194"/>
      <c r="L194" s="200"/>
      <c r="M194" s="201"/>
      <c r="N194" s="202"/>
      <c r="O194" s="202"/>
      <c r="P194" s="202"/>
      <c r="Q194" s="202"/>
      <c r="R194" s="202"/>
      <c r="S194" s="202"/>
      <c r="T194" s="203"/>
      <c r="AT194" s="204" t="s">
        <v>140</v>
      </c>
      <c r="AU194" s="204" t="s">
        <v>92</v>
      </c>
      <c r="AV194" s="13" t="s">
        <v>92</v>
      </c>
      <c r="AW194" s="13" t="s">
        <v>42</v>
      </c>
      <c r="AX194" s="13" t="s">
        <v>90</v>
      </c>
      <c r="AY194" s="204" t="s">
        <v>129</v>
      </c>
    </row>
    <row r="195" spans="1:65" s="2" customFormat="1" ht="24.2" customHeight="1" x14ac:dyDescent="0.2">
      <c r="A195" s="36"/>
      <c r="B195" s="37"/>
      <c r="C195" s="175" t="s">
        <v>341</v>
      </c>
      <c r="D195" s="175" t="s">
        <v>131</v>
      </c>
      <c r="E195" s="176" t="s">
        <v>342</v>
      </c>
      <c r="F195" s="177" t="s">
        <v>343</v>
      </c>
      <c r="G195" s="178" t="s">
        <v>146</v>
      </c>
      <c r="H195" s="179">
        <v>1.0229999999999999</v>
      </c>
      <c r="I195" s="180"/>
      <c r="J195" s="181">
        <f>ROUND(I195*H195,2)</f>
        <v>0</v>
      </c>
      <c r="K195" s="177" t="s">
        <v>135</v>
      </c>
      <c r="L195" s="41"/>
      <c r="M195" s="182" t="s">
        <v>44</v>
      </c>
      <c r="N195" s="183" t="s">
        <v>53</v>
      </c>
      <c r="O195" s="66"/>
      <c r="P195" s="184">
        <f>O195*H195</f>
        <v>0</v>
      </c>
      <c r="Q195" s="184">
        <v>0</v>
      </c>
      <c r="R195" s="184">
        <f>Q195*H195</f>
        <v>0</v>
      </c>
      <c r="S195" s="184">
        <v>2.4</v>
      </c>
      <c r="T195" s="185">
        <f>S195*H195</f>
        <v>2.4551999999999996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6" t="s">
        <v>136</v>
      </c>
      <c r="AT195" s="186" t="s">
        <v>131</v>
      </c>
      <c r="AU195" s="186" t="s">
        <v>92</v>
      </c>
      <c r="AY195" s="18" t="s">
        <v>129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8" t="s">
        <v>90</v>
      </c>
      <c r="BK195" s="187">
        <f>ROUND(I195*H195,2)</f>
        <v>0</v>
      </c>
      <c r="BL195" s="18" t="s">
        <v>136</v>
      </c>
      <c r="BM195" s="186" t="s">
        <v>344</v>
      </c>
    </row>
    <row r="196" spans="1:65" s="2" customFormat="1" ht="11.25" x14ac:dyDescent="0.2">
      <c r="A196" s="36"/>
      <c r="B196" s="37"/>
      <c r="C196" s="38"/>
      <c r="D196" s="188" t="s">
        <v>138</v>
      </c>
      <c r="E196" s="38"/>
      <c r="F196" s="189" t="s">
        <v>345</v>
      </c>
      <c r="G196" s="38"/>
      <c r="H196" s="38"/>
      <c r="I196" s="190"/>
      <c r="J196" s="38"/>
      <c r="K196" s="38"/>
      <c r="L196" s="41"/>
      <c r="M196" s="191"/>
      <c r="N196" s="192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8" t="s">
        <v>138</v>
      </c>
      <c r="AU196" s="18" t="s">
        <v>92</v>
      </c>
    </row>
    <row r="197" spans="1:65" s="13" customFormat="1" ht="11.25" x14ac:dyDescent="0.2">
      <c r="B197" s="193"/>
      <c r="C197" s="194"/>
      <c r="D197" s="195" t="s">
        <v>140</v>
      </c>
      <c r="E197" s="196" t="s">
        <v>44</v>
      </c>
      <c r="F197" s="197" t="s">
        <v>346</v>
      </c>
      <c r="G197" s="194"/>
      <c r="H197" s="198">
        <v>1.0229999999999999</v>
      </c>
      <c r="I197" s="199"/>
      <c r="J197" s="194"/>
      <c r="K197" s="194"/>
      <c r="L197" s="200"/>
      <c r="M197" s="201"/>
      <c r="N197" s="202"/>
      <c r="O197" s="202"/>
      <c r="P197" s="202"/>
      <c r="Q197" s="202"/>
      <c r="R197" s="202"/>
      <c r="S197" s="202"/>
      <c r="T197" s="203"/>
      <c r="AT197" s="204" t="s">
        <v>140</v>
      </c>
      <c r="AU197" s="204" t="s">
        <v>92</v>
      </c>
      <c r="AV197" s="13" t="s">
        <v>92</v>
      </c>
      <c r="AW197" s="13" t="s">
        <v>42</v>
      </c>
      <c r="AX197" s="13" t="s">
        <v>90</v>
      </c>
      <c r="AY197" s="204" t="s">
        <v>129</v>
      </c>
    </row>
    <row r="198" spans="1:65" s="2" customFormat="1" ht="24.2" customHeight="1" x14ac:dyDescent="0.2">
      <c r="A198" s="36"/>
      <c r="B198" s="37"/>
      <c r="C198" s="175" t="s">
        <v>347</v>
      </c>
      <c r="D198" s="175" t="s">
        <v>131</v>
      </c>
      <c r="E198" s="176" t="s">
        <v>348</v>
      </c>
      <c r="F198" s="177" t="s">
        <v>349</v>
      </c>
      <c r="G198" s="178" t="s">
        <v>192</v>
      </c>
      <c r="H198" s="179">
        <v>2</v>
      </c>
      <c r="I198" s="180"/>
      <c r="J198" s="181">
        <f>ROUND(I198*H198,2)</f>
        <v>0</v>
      </c>
      <c r="K198" s="177" t="s">
        <v>135</v>
      </c>
      <c r="L198" s="41"/>
      <c r="M198" s="182" t="s">
        <v>44</v>
      </c>
      <c r="N198" s="183" t="s">
        <v>53</v>
      </c>
      <c r="O198" s="66"/>
      <c r="P198" s="184">
        <f>O198*H198</f>
        <v>0</v>
      </c>
      <c r="Q198" s="184">
        <v>0</v>
      </c>
      <c r="R198" s="184">
        <f>Q198*H198</f>
        <v>0</v>
      </c>
      <c r="S198" s="184">
        <v>5.3999999999999999E-2</v>
      </c>
      <c r="T198" s="185">
        <f>S198*H198</f>
        <v>0.108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6" t="s">
        <v>136</v>
      </c>
      <c r="AT198" s="186" t="s">
        <v>131</v>
      </c>
      <c r="AU198" s="186" t="s">
        <v>92</v>
      </c>
      <c r="AY198" s="18" t="s">
        <v>129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8" t="s">
        <v>90</v>
      </c>
      <c r="BK198" s="187">
        <f>ROUND(I198*H198,2)</f>
        <v>0</v>
      </c>
      <c r="BL198" s="18" t="s">
        <v>136</v>
      </c>
      <c r="BM198" s="186" t="s">
        <v>350</v>
      </c>
    </row>
    <row r="199" spans="1:65" s="2" customFormat="1" ht="11.25" x14ac:dyDescent="0.2">
      <c r="A199" s="36"/>
      <c r="B199" s="37"/>
      <c r="C199" s="38"/>
      <c r="D199" s="188" t="s">
        <v>138</v>
      </c>
      <c r="E199" s="38"/>
      <c r="F199" s="189" t="s">
        <v>351</v>
      </c>
      <c r="G199" s="38"/>
      <c r="H199" s="38"/>
      <c r="I199" s="190"/>
      <c r="J199" s="38"/>
      <c r="K199" s="38"/>
      <c r="L199" s="41"/>
      <c r="M199" s="191"/>
      <c r="N199" s="192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8" t="s">
        <v>138</v>
      </c>
      <c r="AU199" s="18" t="s">
        <v>92</v>
      </c>
    </row>
    <row r="200" spans="1:65" s="12" customFormat="1" ht="22.9" customHeight="1" x14ac:dyDescent="0.2">
      <c r="B200" s="159"/>
      <c r="C200" s="160"/>
      <c r="D200" s="161" t="s">
        <v>81</v>
      </c>
      <c r="E200" s="173" t="s">
        <v>352</v>
      </c>
      <c r="F200" s="173" t="s">
        <v>353</v>
      </c>
      <c r="G200" s="160"/>
      <c r="H200" s="160"/>
      <c r="I200" s="163"/>
      <c r="J200" s="174">
        <f>BK200</f>
        <v>0</v>
      </c>
      <c r="K200" s="160"/>
      <c r="L200" s="165"/>
      <c r="M200" s="166"/>
      <c r="N200" s="167"/>
      <c r="O200" s="167"/>
      <c r="P200" s="168">
        <f>SUM(P201:P206)</f>
        <v>0</v>
      </c>
      <c r="Q200" s="167"/>
      <c r="R200" s="168">
        <f>SUM(R201:R206)</f>
        <v>0</v>
      </c>
      <c r="S200" s="167"/>
      <c r="T200" s="169">
        <f>SUM(T201:T206)</f>
        <v>0</v>
      </c>
      <c r="AR200" s="170" t="s">
        <v>90</v>
      </c>
      <c r="AT200" s="171" t="s">
        <v>81</v>
      </c>
      <c r="AU200" s="171" t="s">
        <v>90</v>
      </c>
      <c r="AY200" s="170" t="s">
        <v>129</v>
      </c>
      <c r="BK200" s="172">
        <f>SUM(BK201:BK206)</f>
        <v>0</v>
      </c>
    </row>
    <row r="201" spans="1:65" s="2" customFormat="1" ht="21.75" customHeight="1" x14ac:dyDescent="0.2">
      <c r="A201" s="36"/>
      <c r="B201" s="37"/>
      <c r="C201" s="175" t="s">
        <v>354</v>
      </c>
      <c r="D201" s="175" t="s">
        <v>131</v>
      </c>
      <c r="E201" s="176" t="s">
        <v>355</v>
      </c>
      <c r="F201" s="177" t="s">
        <v>356</v>
      </c>
      <c r="G201" s="178" t="s">
        <v>165</v>
      </c>
      <c r="H201" s="179">
        <v>51.036000000000001</v>
      </c>
      <c r="I201" s="180"/>
      <c r="J201" s="181">
        <f>ROUND(I201*H201,2)</f>
        <v>0</v>
      </c>
      <c r="K201" s="177" t="s">
        <v>135</v>
      </c>
      <c r="L201" s="41"/>
      <c r="M201" s="182" t="s">
        <v>44</v>
      </c>
      <c r="N201" s="183" t="s">
        <v>53</v>
      </c>
      <c r="O201" s="66"/>
      <c r="P201" s="184">
        <f>O201*H201</f>
        <v>0</v>
      </c>
      <c r="Q201" s="184">
        <v>0</v>
      </c>
      <c r="R201" s="184">
        <f>Q201*H201</f>
        <v>0</v>
      </c>
      <c r="S201" s="184">
        <v>0</v>
      </c>
      <c r="T201" s="185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6" t="s">
        <v>136</v>
      </c>
      <c r="AT201" s="186" t="s">
        <v>131</v>
      </c>
      <c r="AU201" s="186" t="s">
        <v>92</v>
      </c>
      <c r="AY201" s="18" t="s">
        <v>129</v>
      </c>
      <c r="BE201" s="187">
        <f>IF(N201="základní",J201,0)</f>
        <v>0</v>
      </c>
      <c r="BF201" s="187">
        <f>IF(N201="snížená",J201,0)</f>
        <v>0</v>
      </c>
      <c r="BG201" s="187">
        <f>IF(N201="zákl. přenesená",J201,0)</f>
        <v>0</v>
      </c>
      <c r="BH201" s="187">
        <f>IF(N201="sníž. přenesená",J201,0)</f>
        <v>0</v>
      </c>
      <c r="BI201" s="187">
        <f>IF(N201="nulová",J201,0)</f>
        <v>0</v>
      </c>
      <c r="BJ201" s="18" t="s">
        <v>90</v>
      </c>
      <c r="BK201" s="187">
        <f>ROUND(I201*H201,2)</f>
        <v>0</v>
      </c>
      <c r="BL201" s="18" t="s">
        <v>136</v>
      </c>
      <c r="BM201" s="186" t="s">
        <v>357</v>
      </c>
    </row>
    <row r="202" spans="1:65" s="2" customFormat="1" ht="11.25" x14ac:dyDescent="0.2">
      <c r="A202" s="36"/>
      <c r="B202" s="37"/>
      <c r="C202" s="38"/>
      <c r="D202" s="188" t="s">
        <v>138</v>
      </c>
      <c r="E202" s="38"/>
      <c r="F202" s="189" t="s">
        <v>358</v>
      </c>
      <c r="G202" s="38"/>
      <c r="H202" s="38"/>
      <c r="I202" s="190"/>
      <c r="J202" s="38"/>
      <c r="K202" s="38"/>
      <c r="L202" s="41"/>
      <c r="M202" s="191"/>
      <c r="N202" s="192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8" t="s">
        <v>138</v>
      </c>
      <c r="AU202" s="18" t="s">
        <v>92</v>
      </c>
    </row>
    <row r="203" spans="1:65" s="2" customFormat="1" ht="44.25" customHeight="1" x14ac:dyDescent="0.2">
      <c r="A203" s="36"/>
      <c r="B203" s="37"/>
      <c r="C203" s="175" t="s">
        <v>359</v>
      </c>
      <c r="D203" s="175" t="s">
        <v>131</v>
      </c>
      <c r="E203" s="176" t="s">
        <v>360</v>
      </c>
      <c r="F203" s="177" t="s">
        <v>361</v>
      </c>
      <c r="G203" s="178" t="s">
        <v>165</v>
      </c>
      <c r="H203" s="179">
        <v>42</v>
      </c>
      <c r="I203" s="180"/>
      <c r="J203" s="181">
        <f>ROUND(I203*H203,2)</f>
        <v>0</v>
      </c>
      <c r="K203" s="177" t="s">
        <v>362</v>
      </c>
      <c r="L203" s="41"/>
      <c r="M203" s="182" t="s">
        <v>44</v>
      </c>
      <c r="N203" s="183" t="s">
        <v>53</v>
      </c>
      <c r="O203" s="66"/>
      <c r="P203" s="184">
        <f>O203*H203</f>
        <v>0</v>
      </c>
      <c r="Q203" s="184">
        <v>0</v>
      </c>
      <c r="R203" s="184">
        <f>Q203*H203</f>
        <v>0</v>
      </c>
      <c r="S203" s="184">
        <v>0</v>
      </c>
      <c r="T203" s="185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6" t="s">
        <v>136</v>
      </c>
      <c r="AT203" s="186" t="s">
        <v>131</v>
      </c>
      <c r="AU203" s="186" t="s">
        <v>92</v>
      </c>
      <c r="AY203" s="18" t="s">
        <v>129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8" t="s">
        <v>90</v>
      </c>
      <c r="BK203" s="187">
        <f>ROUND(I203*H203,2)</f>
        <v>0</v>
      </c>
      <c r="BL203" s="18" t="s">
        <v>136</v>
      </c>
      <c r="BM203" s="186" t="s">
        <v>363</v>
      </c>
    </row>
    <row r="204" spans="1:65" s="2" customFormat="1" ht="11.25" x14ac:dyDescent="0.2">
      <c r="A204" s="36"/>
      <c r="B204" s="37"/>
      <c r="C204" s="38"/>
      <c r="D204" s="188" t="s">
        <v>138</v>
      </c>
      <c r="E204" s="38"/>
      <c r="F204" s="189" t="s">
        <v>364</v>
      </c>
      <c r="G204" s="38"/>
      <c r="H204" s="38"/>
      <c r="I204" s="190"/>
      <c r="J204" s="38"/>
      <c r="K204" s="38"/>
      <c r="L204" s="41"/>
      <c r="M204" s="191"/>
      <c r="N204" s="192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8" t="s">
        <v>138</v>
      </c>
      <c r="AU204" s="18" t="s">
        <v>92</v>
      </c>
    </row>
    <row r="205" spans="1:65" s="2" customFormat="1" ht="44.25" customHeight="1" x14ac:dyDescent="0.2">
      <c r="A205" s="36"/>
      <c r="B205" s="37"/>
      <c r="C205" s="175" t="s">
        <v>365</v>
      </c>
      <c r="D205" s="175" t="s">
        <v>131</v>
      </c>
      <c r="E205" s="176" t="s">
        <v>366</v>
      </c>
      <c r="F205" s="177" t="s">
        <v>367</v>
      </c>
      <c r="G205" s="178" t="s">
        <v>165</v>
      </c>
      <c r="H205" s="179">
        <v>9.0359999999999996</v>
      </c>
      <c r="I205" s="180"/>
      <c r="J205" s="181">
        <f>ROUND(I205*H205,2)</f>
        <v>0</v>
      </c>
      <c r="K205" s="177" t="s">
        <v>362</v>
      </c>
      <c r="L205" s="41"/>
      <c r="M205" s="182" t="s">
        <v>44</v>
      </c>
      <c r="N205" s="183" t="s">
        <v>53</v>
      </c>
      <c r="O205" s="66"/>
      <c r="P205" s="184">
        <f>O205*H205</f>
        <v>0</v>
      </c>
      <c r="Q205" s="184">
        <v>0</v>
      </c>
      <c r="R205" s="184">
        <f>Q205*H205</f>
        <v>0</v>
      </c>
      <c r="S205" s="184">
        <v>0</v>
      </c>
      <c r="T205" s="185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6" t="s">
        <v>136</v>
      </c>
      <c r="AT205" s="186" t="s">
        <v>131</v>
      </c>
      <c r="AU205" s="186" t="s">
        <v>92</v>
      </c>
      <c r="AY205" s="18" t="s">
        <v>129</v>
      </c>
      <c r="BE205" s="187">
        <f>IF(N205="základní",J205,0)</f>
        <v>0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18" t="s">
        <v>90</v>
      </c>
      <c r="BK205" s="187">
        <f>ROUND(I205*H205,2)</f>
        <v>0</v>
      </c>
      <c r="BL205" s="18" t="s">
        <v>136</v>
      </c>
      <c r="BM205" s="186" t="s">
        <v>368</v>
      </c>
    </row>
    <row r="206" spans="1:65" s="2" customFormat="1" ht="11.25" x14ac:dyDescent="0.2">
      <c r="A206" s="36"/>
      <c r="B206" s="37"/>
      <c r="C206" s="38"/>
      <c r="D206" s="188" t="s">
        <v>138</v>
      </c>
      <c r="E206" s="38"/>
      <c r="F206" s="189" t="s">
        <v>369</v>
      </c>
      <c r="G206" s="38"/>
      <c r="H206" s="38"/>
      <c r="I206" s="190"/>
      <c r="J206" s="38"/>
      <c r="K206" s="38"/>
      <c r="L206" s="41"/>
      <c r="M206" s="191"/>
      <c r="N206" s="192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8" t="s">
        <v>138</v>
      </c>
      <c r="AU206" s="18" t="s">
        <v>92</v>
      </c>
    </row>
    <row r="207" spans="1:65" s="12" customFormat="1" ht="22.9" customHeight="1" x14ac:dyDescent="0.2">
      <c r="B207" s="159"/>
      <c r="C207" s="160"/>
      <c r="D207" s="161" t="s">
        <v>81</v>
      </c>
      <c r="E207" s="173" t="s">
        <v>370</v>
      </c>
      <c r="F207" s="173" t="s">
        <v>371</v>
      </c>
      <c r="G207" s="160"/>
      <c r="H207" s="160"/>
      <c r="I207" s="163"/>
      <c r="J207" s="174">
        <f>BK207</f>
        <v>0</v>
      </c>
      <c r="K207" s="160"/>
      <c r="L207" s="165"/>
      <c r="M207" s="166"/>
      <c r="N207" s="167"/>
      <c r="O207" s="167"/>
      <c r="P207" s="168">
        <f>SUM(P208:P209)</f>
        <v>0</v>
      </c>
      <c r="Q207" s="167"/>
      <c r="R207" s="168">
        <f>SUM(R208:R209)</f>
        <v>0</v>
      </c>
      <c r="S207" s="167"/>
      <c r="T207" s="169">
        <f>SUM(T208:T209)</f>
        <v>0</v>
      </c>
      <c r="AR207" s="170" t="s">
        <v>90</v>
      </c>
      <c r="AT207" s="171" t="s">
        <v>81</v>
      </c>
      <c r="AU207" s="171" t="s">
        <v>90</v>
      </c>
      <c r="AY207" s="170" t="s">
        <v>129</v>
      </c>
      <c r="BK207" s="172">
        <f>SUM(BK208:BK209)</f>
        <v>0</v>
      </c>
    </row>
    <row r="208" spans="1:65" s="2" customFormat="1" ht="24.2" customHeight="1" x14ac:dyDescent="0.2">
      <c r="A208" s="36"/>
      <c r="B208" s="37"/>
      <c r="C208" s="175" t="s">
        <v>372</v>
      </c>
      <c r="D208" s="175" t="s">
        <v>131</v>
      </c>
      <c r="E208" s="176" t="s">
        <v>373</v>
      </c>
      <c r="F208" s="177" t="s">
        <v>374</v>
      </c>
      <c r="G208" s="178" t="s">
        <v>165</v>
      </c>
      <c r="H208" s="179">
        <v>147.78700000000001</v>
      </c>
      <c r="I208" s="180"/>
      <c r="J208" s="181">
        <f>ROUND(I208*H208,2)</f>
        <v>0</v>
      </c>
      <c r="K208" s="177" t="s">
        <v>135</v>
      </c>
      <c r="L208" s="41"/>
      <c r="M208" s="182" t="s">
        <v>44</v>
      </c>
      <c r="N208" s="183" t="s">
        <v>53</v>
      </c>
      <c r="O208" s="66"/>
      <c r="P208" s="184">
        <f>O208*H208</f>
        <v>0</v>
      </c>
      <c r="Q208" s="184">
        <v>0</v>
      </c>
      <c r="R208" s="184">
        <f>Q208*H208</f>
        <v>0</v>
      </c>
      <c r="S208" s="184">
        <v>0</v>
      </c>
      <c r="T208" s="185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6" t="s">
        <v>136</v>
      </c>
      <c r="AT208" s="186" t="s">
        <v>131</v>
      </c>
      <c r="AU208" s="186" t="s">
        <v>92</v>
      </c>
      <c r="AY208" s="18" t="s">
        <v>129</v>
      </c>
      <c r="BE208" s="187">
        <f>IF(N208="základní",J208,0)</f>
        <v>0</v>
      </c>
      <c r="BF208" s="187">
        <f>IF(N208="snížená",J208,0)</f>
        <v>0</v>
      </c>
      <c r="BG208" s="187">
        <f>IF(N208="zákl. přenesená",J208,0)</f>
        <v>0</v>
      </c>
      <c r="BH208" s="187">
        <f>IF(N208="sníž. přenesená",J208,0)</f>
        <v>0</v>
      </c>
      <c r="BI208" s="187">
        <f>IF(N208="nulová",J208,0)</f>
        <v>0</v>
      </c>
      <c r="BJ208" s="18" t="s">
        <v>90</v>
      </c>
      <c r="BK208" s="187">
        <f>ROUND(I208*H208,2)</f>
        <v>0</v>
      </c>
      <c r="BL208" s="18" t="s">
        <v>136</v>
      </c>
      <c r="BM208" s="186" t="s">
        <v>375</v>
      </c>
    </row>
    <row r="209" spans="1:65" s="2" customFormat="1" ht="11.25" x14ac:dyDescent="0.2">
      <c r="A209" s="36"/>
      <c r="B209" s="37"/>
      <c r="C209" s="38"/>
      <c r="D209" s="188" t="s">
        <v>138</v>
      </c>
      <c r="E209" s="38"/>
      <c r="F209" s="189" t="s">
        <v>376</v>
      </c>
      <c r="G209" s="38"/>
      <c r="H209" s="38"/>
      <c r="I209" s="190"/>
      <c r="J209" s="38"/>
      <c r="K209" s="38"/>
      <c r="L209" s="41"/>
      <c r="M209" s="191"/>
      <c r="N209" s="192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8" t="s">
        <v>138</v>
      </c>
      <c r="AU209" s="18" t="s">
        <v>92</v>
      </c>
    </row>
    <row r="210" spans="1:65" s="12" customFormat="1" ht="25.9" customHeight="1" x14ac:dyDescent="0.2">
      <c r="B210" s="159"/>
      <c r="C210" s="160"/>
      <c r="D210" s="161" t="s">
        <v>81</v>
      </c>
      <c r="E210" s="162" t="s">
        <v>377</v>
      </c>
      <c r="F210" s="162" t="s">
        <v>378</v>
      </c>
      <c r="G210" s="160"/>
      <c r="H210" s="160"/>
      <c r="I210" s="163"/>
      <c r="J210" s="164">
        <f>BK210</f>
        <v>0</v>
      </c>
      <c r="K210" s="160"/>
      <c r="L210" s="165"/>
      <c r="M210" s="166"/>
      <c r="N210" s="167"/>
      <c r="O210" s="167"/>
      <c r="P210" s="168">
        <f>P211</f>
        <v>0</v>
      </c>
      <c r="Q210" s="167"/>
      <c r="R210" s="168">
        <f>R211</f>
        <v>2.0453999999999999E-4</v>
      </c>
      <c r="S210" s="167"/>
      <c r="T210" s="169">
        <f>T211</f>
        <v>0</v>
      </c>
      <c r="AR210" s="170" t="s">
        <v>92</v>
      </c>
      <c r="AT210" s="171" t="s">
        <v>81</v>
      </c>
      <c r="AU210" s="171" t="s">
        <v>82</v>
      </c>
      <c r="AY210" s="170" t="s">
        <v>129</v>
      </c>
      <c r="BK210" s="172">
        <f>BK211</f>
        <v>0</v>
      </c>
    </row>
    <row r="211" spans="1:65" s="12" customFormat="1" ht="22.9" customHeight="1" x14ac:dyDescent="0.2">
      <c r="B211" s="159"/>
      <c r="C211" s="160"/>
      <c r="D211" s="161" t="s">
        <v>81</v>
      </c>
      <c r="E211" s="173" t="s">
        <v>379</v>
      </c>
      <c r="F211" s="173" t="s">
        <v>380</v>
      </c>
      <c r="G211" s="160"/>
      <c r="H211" s="160"/>
      <c r="I211" s="163"/>
      <c r="J211" s="174">
        <f>BK211</f>
        <v>0</v>
      </c>
      <c r="K211" s="160"/>
      <c r="L211" s="165"/>
      <c r="M211" s="166"/>
      <c r="N211" s="167"/>
      <c r="O211" s="167"/>
      <c r="P211" s="168">
        <f>SUM(P212:P214)</f>
        <v>0</v>
      </c>
      <c r="Q211" s="167"/>
      <c r="R211" s="168">
        <f>SUM(R212:R214)</f>
        <v>2.0453999999999999E-4</v>
      </c>
      <c r="S211" s="167"/>
      <c r="T211" s="169">
        <f>SUM(T212:T214)</f>
        <v>0</v>
      </c>
      <c r="AR211" s="170" t="s">
        <v>92</v>
      </c>
      <c r="AT211" s="171" t="s">
        <v>81</v>
      </c>
      <c r="AU211" s="171" t="s">
        <v>90</v>
      </c>
      <c r="AY211" s="170" t="s">
        <v>129</v>
      </c>
      <c r="BK211" s="172">
        <f>SUM(BK212:BK214)</f>
        <v>0</v>
      </c>
    </row>
    <row r="212" spans="1:65" s="2" customFormat="1" ht="24.2" customHeight="1" x14ac:dyDescent="0.2">
      <c r="A212" s="36"/>
      <c r="B212" s="37"/>
      <c r="C212" s="175" t="s">
        <v>381</v>
      </c>
      <c r="D212" s="175" t="s">
        <v>131</v>
      </c>
      <c r="E212" s="176" t="s">
        <v>382</v>
      </c>
      <c r="F212" s="177" t="s">
        <v>383</v>
      </c>
      <c r="G212" s="178" t="s">
        <v>134</v>
      </c>
      <c r="H212" s="179">
        <v>1.4610000000000001</v>
      </c>
      <c r="I212" s="180"/>
      <c r="J212" s="181">
        <f>ROUND(I212*H212,2)</f>
        <v>0</v>
      </c>
      <c r="K212" s="177" t="s">
        <v>135</v>
      </c>
      <c r="L212" s="41"/>
      <c r="M212" s="182" t="s">
        <v>44</v>
      </c>
      <c r="N212" s="183" t="s">
        <v>53</v>
      </c>
      <c r="O212" s="66"/>
      <c r="P212" s="184">
        <f>O212*H212</f>
        <v>0</v>
      </c>
      <c r="Q212" s="184">
        <v>1.3999999999999999E-4</v>
      </c>
      <c r="R212" s="184">
        <f>Q212*H212</f>
        <v>2.0453999999999999E-4</v>
      </c>
      <c r="S212" s="184">
        <v>0</v>
      </c>
      <c r="T212" s="185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6" t="s">
        <v>229</v>
      </c>
      <c r="AT212" s="186" t="s">
        <v>131</v>
      </c>
      <c r="AU212" s="186" t="s">
        <v>92</v>
      </c>
      <c r="AY212" s="18" t="s">
        <v>129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8" t="s">
        <v>90</v>
      </c>
      <c r="BK212" s="187">
        <f>ROUND(I212*H212,2)</f>
        <v>0</v>
      </c>
      <c r="BL212" s="18" t="s">
        <v>229</v>
      </c>
      <c r="BM212" s="186" t="s">
        <v>384</v>
      </c>
    </row>
    <row r="213" spans="1:65" s="2" customFormat="1" ht="11.25" x14ac:dyDescent="0.2">
      <c r="A213" s="36"/>
      <c r="B213" s="37"/>
      <c r="C213" s="38"/>
      <c r="D213" s="188" t="s">
        <v>138</v>
      </c>
      <c r="E213" s="38"/>
      <c r="F213" s="189" t="s">
        <v>385</v>
      </c>
      <c r="G213" s="38"/>
      <c r="H213" s="38"/>
      <c r="I213" s="190"/>
      <c r="J213" s="38"/>
      <c r="K213" s="38"/>
      <c r="L213" s="41"/>
      <c r="M213" s="191"/>
      <c r="N213" s="192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8" t="s">
        <v>138</v>
      </c>
      <c r="AU213" s="18" t="s">
        <v>92</v>
      </c>
    </row>
    <row r="214" spans="1:65" s="13" customFormat="1" ht="11.25" x14ac:dyDescent="0.2">
      <c r="B214" s="193"/>
      <c r="C214" s="194"/>
      <c r="D214" s="195" t="s">
        <v>140</v>
      </c>
      <c r="E214" s="196" t="s">
        <v>44</v>
      </c>
      <c r="F214" s="197" t="s">
        <v>386</v>
      </c>
      <c r="G214" s="194"/>
      <c r="H214" s="198">
        <v>1.4610000000000001</v>
      </c>
      <c r="I214" s="199"/>
      <c r="J214" s="194"/>
      <c r="K214" s="194"/>
      <c r="L214" s="200"/>
      <c r="M214" s="237"/>
      <c r="N214" s="238"/>
      <c r="O214" s="238"/>
      <c r="P214" s="238"/>
      <c r="Q214" s="238"/>
      <c r="R214" s="238"/>
      <c r="S214" s="238"/>
      <c r="T214" s="239"/>
      <c r="AT214" s="204" t="s">
        <v>140</v>
      </c>
      <c r="AU214" s="204" t="s">
        <v>92</v>
      </c>
      <c r="AV214" s="13" t="s">
        <v>92</v>
      </c>
      <c r="AW214" s="13" t="s">
        <v>42</v>
      </c>
      <c r="AX214" s="13" t="s">
        <v>90</v>
      </c>
      <c r="AY214" s="204" t="s">
        <v>129</v>
      </c>
    </row>
    <row r="215" spans="1:65" s="2" customFormat="1" ht="6.95" customHeight="1" x14ac:dyDescent="0.2">
      <c r="A215" s="36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41"/>
      <c r="M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</row>
  </sheetData>
  <sheetProtection algorithmName="SHA-512" hashValue="4HOxcRHspATV1owuzGD630XF09Nax5xLaeTC9mP1YBL1MsRfO3QvC9odF5y06FMI2sJpqUeByF7cmd6wGtyFTA==" saltValue="MOap6kJ4jaqgAgR42j+y8jr7uVUcQJXrilydYES0V+ghbfyV7LORHORJQZCDimSLxEE8yXPH+v8hFZWF9Ki9zw==" spinCount="100000" sheet="1" objects="1" scenarios="1" formatColumns="0" formatRows="0" autoFilter="0"/>
  <autoFilter ref="C89:K214" xr:uid="{00000000-0009-0000-0000-000001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100-000000000000}"/>
    <hyperlink ref="F99" r:id="rId2" xr:uid="{00000000-0004-0000-0100-000001000000}"/>
    <hyperlink ref="F102" r:id="rId3" xr:uid="{00000000-0004-0000-0100-000002000000}"/>
    <hyperlink ref="F105" r:id="rId4" xr:uid="{00000000-0004-0000-0100-000003000000}"/>
    <hyperlink ref="F108" r:id="rId5" xr:uid="{00000000-0004-0000-0100-000004000000}"/>
    <hyperlink ref="F111" r:id="rId6" xr:uid="{00000000-0004-0000-0100-000005000000}"/>
    <hyperlink ref="F114" r:id="rId7" xr:uid="{00000000-0004-0000-0100-000006000000}"/>
    <hyperlink ref="F118" r:id="rId8" xr:uid="{00000000-0004-0000-0100-000007000000}"/>
    <hyperlink ref="F122" r:id="rId9" xr:uid="{00000000-0004-0000-0100-000008000000}"/>
    <hyperlink ref="F124" r:id="rId10" xr:uid="{00000000-0004-0000-0100-000009000000}"/>
    <hyperlink ref="F126" r:id="rId11" xr:uid="{00000000-0004-0000-0100-00000A000000}"/>
    <hyperlink ref="F129" r:id="rId12" xr:uid="{00000000-0004-0000-0100-00000B000000}"/>
    <hyperlink ref="F132" r:id="rId13" xr:uid="{00000000-0004-0000-0100-00000C000000}"/>
    <hyperlink ref="F136" r:id="rId14" xr:uid="{00000000-0004-0000-0100-00000D000000}"/>
    <hyperlink ref="F140" r:id="rId15" xr:uid="{00000000-0004-0000-0100-00000E000000}"/>
    <hyperlink ref="F142" r:id="rId16" xr:uid="{00000000-0004-0000-0100-00000F000000}"/>
    <hyperlink ref="F146" r:id="rId17" xr:uid="{00000000-0004-0000-0100-000010000000}"/>
    <hyperlink ref="F150" r:id="rId18" xr:uid="{00000000-0004-0000-0100-000011000000}"/>
    <hyperlink ref="F155" r:id="rId19" xr:uid="{00000000-0004-0000-0100-000012000000}"/>
    <hyperlink ref="F160" r:id="rId20" xr:uid="{00000000-0004-0000-0100-000013000000}"/>
    <hyperlink ref="F162" r:id="rId21" xr:uid="{00000000-0004-0000-0100-000014000000}"/>
    <hyperlink ref="F167" r:id="rId22" xr:uid="{00000000-0004-0000-0100-000015000000}"/>
    <hyperlink ref="F170" r:id="rId23" xr:uid="{00000000-0004-0000-0100-000016000000}"/>
    <hyperlink ref="F173" r:id="rId24" xr:uid="{00000000-0004-0000-0100-000017000000}"/>
    <hyperlink ref="F176" r:id="rId25" xr:uid="{00000000-0004-0000-0100-000018000000}"/>
    <hyperlink ref="F180" r:id="rId26" xr:uid="{00000000-0004-0000-0100-000019000000}"/>
    <hyperlink ref="F182" r:id="rId27" xr:uid="{00000000-0004-0000-0100-00001A000000}"/>
    <hyperlink ref="F184" r:id="rId28" xr:uid="{00000000-0004-0000-0100-00001B000000}"/>
    <hyperlink ref="F186" r:id="rId29" xr:uid="{00000000-0004-0000-0100-00001C000000}"/>
    <hyperlink ref="F188" r:id="rId30" xr:uid="{00000000-0004-0000-0100-00001D000000}"/>
    <hyperlink ref="F190" r:id="rId31" xr:uid="{00000000-0004-0000-0100-00001E000000}"/>
    <hyperlink ref="F192" r:id="rId32" xr:uid="{00000000-0004-0000-0100-00001F000000}"/>
    <hyperlink ref="F196" r:id="rId33" xr:uid="{00000000-0004-0000-0100-000020000000}"/>
    <hyperlink ref="F199" r:id="rId34" xr:uid="{00000000-0004-0000-0100-000021000000}"/>
    <hyperlink ref="F202" r:id="rId35" xr:uid="{00000000-0004-0000-0100-000022000000}"/>
    <hyperlink ref="F204" r:id="rId36" xr:uid="{00000000-0004-0000-0100-000023000000}"/>
    <hyperlink ref="F206" r:id="rId37" xr:uid="{00000000-0004-0000-0100-000024000000}"/>
    <hyperlink ref="F209" r:id="rId38" xr:uid="{00000000-0004-0000-0100-000025000000}"/>
    <hyperlink ref="F213" r:id="rId39" xr:uid="{00000000-0004-0000-0100-000026000000}"/>
  </hyperlinks>
  <pageMargins left="0.39370078740157483" right="0.39370078740157483" top="0.39370078740157483" bottom="0.39370078740157483" header="0" footer="0"/>
  <pageSetup paperSize="9" scale="76" fitToHeight="100" orientation="portrait" r:id="rId40"/>
  <headerFooter>
    <oddFooter>&amp;CStrana &amp;P z &amp;N</oddFooter>
  </headerFooter>
  <drawing r:id="rId4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25"/>
  <sheetViews>
    <sheetView showGridLines="0" workbookViewId="0"/>
  </sheetViews>
  <sheetFormatPr defaultRowHeight="16.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AT2" s="18" t="s">
        <v>95</v>
      </c>
    </row>
    <row r="3" spans="1:46" s="1" customFormat="1" ht="6.95" customHeight="1" x14ac:dyDescent="0.2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92</v>
      </c>
    </row>
    <row r="4" spans="1:46" s="1" customFormat="1" ht="24.95" customHeight="1" x14ac:dyDescent="0.2">
      <c r="B4" s="21"/>
      <c r="D4" s="105" t="s">
        <v>96</v>
      </c>
      <c r="L4" s="21"/>
      <c r="M4" s="106" t="s">
        <v>10</v>
      </c>
      <c r="AT4" s="18" t="s">
        <v>4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107" t="s">
        <v>16</v>
      </c>
      <c r="L6" s="21"/>
    </row>
    <row r="7" spans="1:46" s="1" customFormat="1" ht="16.5" customHeight="1" x14ac:dyDescent="0.2">
      <c r="B7" s="21"/>
      <c r="E7" s="365" t="str">
        <f>'Rekapitulace stavby'!K6</f>
        <v>OPRAVA ZPEVNĚNÉ PLOCHY PATOLOGIE</v>
      </c>
      <c r="F7" s="366"/>
      <c r="G7" s="366"/>
      <c r="H7" s="366"/>
      <c r="L7" s="21"/>
    </row>
    <row r="8" spans="1:46" s="2" customFormat="1" ht="12" customHeight="1" x14ac:dyDescent="0.2">
      <c r="A8" s="36"/>
      <c r="B8" s="41"/>
      <c r="C8" s="36"/>
      <c r="D8" s="107" t="s">
        <v>97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67" t="s">
        <v>387</v>
      </c>
      <c r="F9" s="368"/>
      <c r="G9" s="368"/>
      <c r="H9" s="368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7" t="s">
        <v>18</v>
      </c>
      <c r="E11" s="36"/>
      <c r="F11" s="109" t="s">
        <v>44</v>
      </c>
      <c r="G11" s="36"/>
      <c r="H11" s="36"/>
      <c r="I11" s="107" t="s">
        <v>20</v>
      </c>
      <c r="J11" s="109" t="s">
        <v>44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7" t="s">
        <v>22</v>
      </c>
      <c r="E12" s="36"/>
      <c r="F12" s="109" t="s">
        <v>23</v>
      </c>
      <c r="G12" s="36"/>
      <c r="H12" s="36"/>
      <c r="I12" s="107" t="s">
        <v>24</v>
      </c>
      <c r="J12" s="110" t="str">
        <f>'Rekapitulace stavby'!AN8</f>
        <v>31. 7. 2021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7" t="s">
        <v>30</v>
      </c>
      <c r="E14" s="36"/>
      <c r="F14" s="36"/>
      <c r="G14" s="36"/>
      <c r="H14" s="36"/>
      <c r="I14" s="107" t="s">
        <v>31</v>
      </c>
      <c r="J14" s="109" t="s">
        <v>32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9" t="s">
        <v>33</v>
      </c>
      <c r="F15" s="36"/>
      <c r="G15" s="36"/>
      <c r="H15" s="36"/>
      <c r="I15" s="107" t="s">
        <v>34</v>
      </c>
      <c r="J15" s="109" t="s">
        <v>35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7" t="s">
        <v>36</v>
      </c>
      <c r="E17" s="36"/>
      <c r="F17" s="36"/>
      <c r="G17" s="36"/>
      <c r="H17" s="36"/>
      <c r="I17" s="107" t="s">
        <v>31</v>
      </c>
      <c r="J17" s="31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69" t="str">
        <f>'Rekapitulace stavby'!E14</f>
        <v>Vyplň údaj</v>
      </c>
      <c r="F18" s="370"/>
      <c r="G18" s="370"/>
      <c r="H18" s="370"/>
      <c r="I18" s="107" t="s">
        <v>34</v>
      </c>
      <c r="J18" s="31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7" t="s">
        <v>38</v>
      </c>
      <c r="E20" s="36"/>
      <c r="F20" s="36"/>
      <c r="G20" s="36"/>
      <c r="H20" s="36"/>
      <c r="I20" s="107" t="s">
        <v>31</v>
      </c>
      <c r="J20" s="109" t="s">
        <v>39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9" t="s">
        <v>40</v>
      </c>
      <c r="F21" s="36"/>
      <c r="G21" s="36"/>
      <c r="H21" s="36"/>
      <c r="I21" s="107" t="s">
        <v>34</v>
      </c>
      <c r="J21" s="109" t="s">
        <v>41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7" t="s">
        <v>43</v>
      </c>
      <c r="E23" s="36"/>
      <c r="F23" s="36"/>
      <c r="G23" s="36"/>
      <c r="H23" s="36"/>
      <c r="I23" s="107" t="s">
        <v>31</v>
      </c>
      <c r="J23" s="109" t="s">
        <v>44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9" t="s">
        <v>45</v>
      </c>
      <c r="F24" s="36"/>
      <c r="G24" s="36"/>
      <c r="H24" s="36"/>
      <c r="I24" s="107" t="s">
        <v>34</v>
      </c>
      <c r="J24" s="109" t="s">
        <v>44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7" t="s">
        <v>46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71.25" customHeight="1" x14ac:dyDescent="0.2">
      <c r="A27" s="111"/>
      <c r="B27" s="112"/>
      <c r="C27" s="111"/>
      <c r="D27" s="111"/>
      <c r="E27" s="371" t="s">
        <v>47</v>
      </c>
      <c r="F27" s="371"/>
      <c r="G27" s="371"/>
      <c r="H27" s="371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 x14ac:dyDescent="0.2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 x14ac:dyDescent="0.2">
      <c r="A30" s="36"/>
      <c r="B30" s="41"/>
      <c r="C30" s="36"/>
      <c r="D30" s="115" t="s">
        <v>48</v>
      </c>
      <c r="E30" s="36"/>
      <c r="F30" s="36"/>
      <c r="G30" s="36"/>
      <c r="H30" s="36"/>
      <c r="I30" s="36"/>
      <c r="J30" s="116">
        <f>ROUND(J85,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 x14ac:dyDescent="0.2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 x14ac:dyDescent="0.2">
      <c r="A32" s="36"/>
      <c r="B32" s="41"/>
      <c r="C32" s="36"/>
      <c r="D32" s="36"/>
      <c r="E32" s="36"/>
      <c r="F32" s="117" t="s">
        <v>50</v>
      </c>
      <c r="G32" s="36"/>
      <c r="H32" s="36"/>
      <c r="I32" s="117" t="s">
        <v>49</v>
      </c>
      <c r="J32" s="117" t="s">
        <v>51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 x14ac:dyDescent="0.2">
      <c r="A33" s="36"/>
      <c r="B33" s="41"/>
      <c r="C33" s="36"/>
      <c r="D33" s="118" t="s">
        <v>52</v>
      </c>
      <c r="E33" s="107" t="s">
        <v>53</v>
      </c>
      <c r="F33" s="119">
        <f>ROUND((SUM(BE85:BE124)),  2)</f>
        <v>0</v>
      </c>
      <c r="G33" s="36"/>
      <c r="H33" s="36"/>
      <c r="I33" s="120">
        <v>0.21</v>
      </c>
      <c r="J33" s="119">
        <f>ROUND(((SUM(BE85:BE124))*I33),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 x14ac:dyDescent="0.2">
      <c r="A34" s="36"/>
      <c r="B34" s="41"/>
      <c r="C34" s="36"/>
      <c r="D34" s="36"/>
      <c r="E34" s="107" t="s">
        <v>54</v>
      </c>
      <c r="F34" s="119">
        <f>ROUND((SUM(BF85:BF124)),  2)</f>
        <v>0</v>
      </c>
      <c r="G34" s="36"/>
      <c r="H34" s="36"/>
      <c r="I34" s="120">
        <v>0.15</v>
      </c>
      <c r="J34" s="119">
        <f>ROUND(((SUM(BF85:BF124))*I34),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 x14ac:dyDescent="0.2">
      <c r="A35" s="36"/>
      <c r="B35" s="41"/>
      <c r="C35" s="36"/>
      <c r="D35" s="36"/>
      <c r="E35" s="107" t="s">
        <v>55</v>
      </c>
      <c r="F35" s="119">
        <f>ROUND((SUM(BG85:BG124)),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 x14ac:dyDescent="0.2">
      <c r="A36" s="36"/>
      <c r="B36" s="41"/>
      <c r="C36" s="36"/>
      <c r="D36" s="36"/>
      <c r="E36" s="107" t="s">
        <v>56</v>
      </c>
      <c r="F36" s="119">
        <f>ROUND((SUM(BH85:BH124)),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 x14ac:dyDescent="0.2">
      <c r="A37" s="36"/>
      <c r="B37" s="41"/>
      <c r="C37" s="36"/>
      <c r="D37" s="36"/>
      <c r="E37" s="107" t="s">
        <v>57</v>
      </c>
      <c r="F37" s="119">
        <f>ROUND((SUM(BI85:BI124)),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 x14ac:dyDescent="0.2">
      <c r="A39" s="36"/>
      <c r="B39" s="41"/>
      <c r="C39" s="121"/>
      <c r="D39" s="122" t="s">
        <v>58</v>
      </c>
      <c r="E39" s="123"/>
      <c r="F39" s="123"/>
      <c r="G39" s="124" t="s">
        <v>59</v>
      </c>
      <c r="H39" s="125" t="s">
        <v>60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 x14ac:dyDescent="0.2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 x14ac:dyDescent="0.2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 x14ac:dyDescent="0.2">
      <c r="A45" s="36"/>
      <c r="B45" s="37"/>
      <c r="C45" s="24" t="s">
        <v>99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72" t="str">
        <f>E7</f>
        <v>OPRAVA ZPEVNĚNÉ PLOCHY PATOLOGIE</v>
      </c>
      <c r="F48" s="373"/>
      <c r="G48" s="373"/>
      <c r="H48" s="373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0" t="s">
        <v>97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44" t="str">
        <f>E9</f>
        <v>VORN - Vedlejší a ostatní rozpočtové náklady</v>
      </c>
      <c r="F50" s="374"/>
      <c r="G50" s="374"/>
      <c r="H50" s="374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0" t="s">
        <v>22</v>
      </c>
      <c r="D52" s="38"/>
      <c r="E52" s="38"/>
      <c r="F52" s="28" t="str">
        <f>F12</f>
        <v>Česká Lípa</v>
      </c>
      <c r="G52" s="38"/>
      <c r="H52" s="38"/>
      <c r="I52" s="30" t="s">
        <v>24</v>
      </c>
      <c r="J52" s="61" t="str">
        <f>IF(J12="","",J12)</f>
        <v>31. 7. 2021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 x14ac:dyDescent="0.2">
      <c r="A54" s="36"/>
      <c r="B54" s="37"/>
      <c r="C54" s="30" t="s">
        <v>30</v>
      </c>
      <c r="D54" s="38"/>
      <c r="E54" s="38"/>
      <c r="F54" s="28" t="str">
        <f>E15</f>
        <v>Nemocnice s poliklinikou Česká Lípa, a.s.</v>
      </c>
      <c r="G54" s="38"/>
      <c r="H54" s="38"/>
      <c r="I54" s="30" t="s">
        <v>38</v>
      </c>
      <c r="J54" s="34" t="str">
        <f>E21</f>
        <v>STORING spol. s ro.o.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 x14ac:dyDescent="0.2">
      <c r="A55" s="36"/>
      <c r="B55" s="37"/>
      <c r="C55" s="30" t="s">
        <v>36</v>
      </c>
      <c r="D55" s="38"/>
      <c r="E55" s="38"/>
      <c r="F55" s="28" t="str">
        <f>IF(E18="","",E18)</f>
        <v>Vyplň údaj</v>
      </c>
      <c r="G55" s="38"/>
      <c r="H55" s="38"/>
      <c r="I55" s="30" t="s">
        <v>43</v>
      </c>
      <c r="J55" s="34" t="str">
        <f>E24</f>
        <v>Zuzana Morávková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2" t="s">
        <v>100</v>
      </c>
      <c r="D57" s="133"/>
      <c r="E57" s="133"/>
      <c r="F57" s="133"/>
      <c r="G57" s="133"/>
      <c r="H57" s="133"/>
      <c r="I57" s="133"/>
      <c r="J57" s="134" t="s">
        <v>101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 x14ac:dyDescent="0.2">
      <c r="A59" s="36"/>
      <c r="B59" s="37"/>
      <c r="C59" s="135" t="s">
        <v>80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102</v>
      </c>
    </row>
    <row r="60" spans="1:47" s="9" customFormat="1" ht="24.95" customHeight="1" x14ac:dyDescent="0.2">
      <c r="B60" s="136"/>
      <c r="C60" s="137"/>
      <c r="D60" s="138" t="s">
        <v>388</v>
      </c>
      <c r="E60" s="139"/>
      <c r="F60" s="139"/>
      <c r="G60" s="139"/>
      <c r="H60" s="139"/>
      <c r="I60" s="139"/>
      <c r="J60" s="140">
        <f>J86</f>
        <v>0</v>
      </c>
      <c r="K60" s="137"/>
      <c r="L60" s="141"/>
    </row>
    <row r="61" spans="1:47" s="9" customFormat="1" ht="24.95" customHeight="1" x14ac:dyDescent="0.2">
      <c r="B61" s="136"/>
      <c r="C61" s="137"/>
      <c r="D61" s="138" t="s">
        <v>389</v>
      </c>
      <c r="E61" s="139"/>
      <c r="F61" s="139"/>
      <c r="G61" s="139"/>
      <c r="H61" s="139"/>
      <c r="I61" s="139"/>
      <c r="J61" s="140">
        <f>J96</f>
        <v>0</v>
      </c>
      <c r="K61" s="137"/>
      <c r="L61" s="141"/>
    </row>
    <row r="62" spans="1:47" s="9" customFormat="1" ht="24.95" customHeight="1" x14ac:dyDescent="0.2">
      <c r="B62" s="136"/>
      <c r="C62" s="137"/>
      <c r="D62" s="138" t="s">
        <v>390</v>
      </c>
      <c r="E62" s="139"/>
      <c r="F62" s="139"/>
      <c r="G62" s="139"/>
      <c r="H62" s="139"/>
      <c r="I62" s="139"/>
      <c r="J62" s="140">
        <f>J99</f>
        <v>0</v>
      </c>
      <c r="K62" s="137"/>
      <c r="L62" s="141"/>
    </row>
    <row r="63" spans="1:47" s="9" customFormat="1" ht="24.95" customHeight="1" x14ac:dyDescent="0.2">
      <c r="B63" s="136"/>
      <c r="C63" s="137"/>
      <c r="D63" s="138" t="s">
        <v>391</v>
      </c>
      <c r="E63" s="139"/>
      <c r="F63" s="139"/>
      <c r="G63" s="139"/>
      <c r="H63" s="139"/>
      <c r="I63" s="139"/>
      <c r="J63" s="140">
        <f>J111</f>
        <v>0</v>
      </c>
      <c r="K63" s="137"/>
      <c r="L63" s="141"/>
    </row>
    <row r="64" spans="1:47" s="9" customFormat="1" ht="24.95" customHeight="1" x14ac:dyDescent="0.2">
      <c r="B64" s="136"/>
      <c r="C64" s="137"/>
      <c r="D64" s="138" t="s">
        <v>392</v>
      </c>
      <c r="E64" s="139"/>
      <c r="F64" s="139"/>
      <c r="G64" s="139"/>
      <c r="H64" s="139"/>
      <c r="I64" s="139"/>
      <c r="J64" s="140">
        <f>J114</f>
        <v>0</v>
      </c>
      <c r="K64" s="137"/>
      <c r="L64" s="141"/>
    </row>
    <row r="65" spans="1:31" s="9" customFormat="1" ht="24.95" customHeight="1" x14ac:dyDescent="0.2">
      <c r="B65" s="136"/>
      <c r="C65" s="137"/>
      <c r="D65" s="138" t="s">
        <v>393</v>
      </c>
      <c r="E65" s="139"/>
      <c r="F65" s="139"/>
      <c r="G65" s="139"/>
      <c r="H65" s="139"/>
      <c r="I65" s="139"/>
      <c r="J65" s="140">
        <f>J119</f>
        <v>0</v>
      </c>
      <c r="K65" s="137"/>
      <c r="L65" s="141"/>
    </row>
    <row r="66" spans="1:31" s="2" customFormat="1" ht="21.75" customHeight="1" x14ac:dyDescent="0.2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 x14ac:dyDescent="0.2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 x14ac:dyDescent="0.2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 x14ac:dyDescent="0.2">
      <c r="A72" s="36"/>
      <c r="B72" s="37"/>
      <c r="C72" s="24" t="s">
        <v>114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 x14ac:dyDescent="0.2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 x14ac:dyDescent="0.2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 x14ac:dyDescent="0.2">
      <c r="A75" s="36"/>
      <c r="B75" s="37"/>
      <c r="C75" s="38"/>
      <c r="D75" s="38"/>
      <c r="E75" s="372" t="str">
        <f>E7</f>
        <v>OPRAVA ZPEVNĚNÉ PLOCHY PATOLOGIE</v>
      </c>
      <c r="F75" s="373"/>
      <c r="G75" s="373"/>
      <c r="H75" s="373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 x14ac:dyDescent="0.2">
      <c r="A76" s="36"/>
      <c r="B76" s="37"/>
      <c r="C76" s="30" t="s">
        <v>97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 x14ac:dyDescent="0.2">
      <c r="A77" s="36"/>
      <c r="B77" s="37"/>
      <c r="C77" s="38"/>
      <c r="D77" s="38"/>
      <c r="E77" s="344" t="str">
        <f>E9</f>
        <v>VORN - Vedlejší a ostatní rozpočtové náklady</v>
      </c>
      <c r="F77" s="374"/>
      <c r="G77" s="374"/>
      <c r="H77" s="374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 x14ac:dyDescent="0.2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 x14ac:dyDescent="0.2">
      <c r="A79" s="36"/>
      <c r="B79" s="37"/>
      <c r="C79" s="30" t="s">
        <v>22</v>
      </c>
      <c r="D79" s="38"/>
      <c r="E79" s="38"/>
      <c r="F79" s="28" t="str">
        <f>F12</f>
        <v>Česká Lípa</v>
      </c>
      <c r="G79" s="38"/>
      <c r="H79" s="38"/>
      <c r="I79" s="30" t="s">
        <v>24</v>
      </c>
      <c r="J79" s="61" t="str">
        <f>IF(J12="","",J12)</f>
        <v>31. 7. 2021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 x14ac:dyDescent="0.2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25.7" customHeight="1" x14ac:dyDescent="0.2">
      <c r="A81" s="36"/>
      <c r="B81" s="37"/>
      <c r="C81" s="30" t="s">
        <v>30</v>
      </c>
      <c r="D81" s="38"/>
      <c r="E81" s="38"/>
      <c r="F81" s="28" t="str">
        <f>E15</f>
        <v>Nemocnice s poliklinikou Česká Lípa, a.s.</v>
      </c>
      <c r="G81" s="38"/>
      <c r="H81" s="38"/>
      <c r="I81" s="30" t="s">
        <v>38</v>
      </c>
      <c r="J81" s="34" t="str">
        <f>E21</f>
        <v>STORING spol. s ro.o.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 x14ac:dyDescent="0.2">
      <c r="A82" s="36"/>
      <c r="B82" s="37"/>
      <c r="C82" s="30" t="s">
        <v>36</v>
      </c>
      <c r="D82" s="38"/>
      <c r="E82" s="38"/>
      <c r="F82" s="28" t="str">
        <f>IF(E18="","",E18)</f>
        <v>Vyplň údaj</v>
      </c>
      <c r="G82" s="38"/>
      <c r="H82" s="38"/>
      <c r="I82" s="30" t="s">
        <v>43</v>
      </c>
      <c r="J82" s="34" t="str">
        <f>E24</f>
        <v>Zuzana Morávková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 x14ac:dyDescent="0.2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 x14ac:dyDescent="0.2">
      <c r="A84" s="148"/>
      <c r="B84" s="149"/>
      <c r="C84" s="150" t="s">
        <v>115</v>
      </c>
      <c r="D84" s="151" t="s">
        <v>67</v>
      </c>
      <c r="E84" s="151" t="s">
        <v>63</v>
      </c>
      <c r="F84" s="151" t="s">
        <v>64</v>
      </c>
      <c r="G84" s="151" t="s">
        <v>116</v>
      </c>
      <c r="H84" s="151" t="s">
        <v>117</v>
      </c>
      <c r="I84" s="151" t="s">
        <v>118</v>
      </c>
      <c r="J84" s="151" t="s">
        <v>101</v>
      </c>
      <c r="K84" s="152" t="s">
        <v>119</v>
      </c>
      <c r="L84" s="153"/>
      <c r="M84" s="70" t="s">
        <v>44</v>
      </c>
      <c r="N84" s="71" t="s">
        <v>52</v>
      </c>
      <c r="O84" s="71" t="s">
        <v>120</v>
      </c>
      <c r="P84" s="71" t="s">
        <v>121</v>
      </c>
      <c r="Q84" s="71" t="s">
        <v>122</v>
      </c>
      <c r="R84" s="71" t="s">
        <v>123</v>
      </c>
      <c r="S84" s="71" t="s">
        <v>124</v>
      </c>
      <c r="T84" s="72" t="s">
        <v>125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 x14ac:dyDescent="0.25">
      <c r="A85" s="36"/>
      <c r="B85" s="37"/>
      <c r="C85" s="77" t="s">
        <v>126</v>
      </c>
      <c r="D85" s="38"/>
      <c r="E85" s="38"/>
      <c r="F85" s="38"/>
      <c r="G85" s="38"/>
      <c r="H85" s="38"/>
      <c r="I85" s="38"/>
      <c r="J85" s="154">
        <f>BK85</f>
        <v>0</v>
      </c>
      <c r="K85" s="38"/>
      <c r="L85" s="41"/>
      <c r="M85" s="73"/>
      <c r="N85" s="155"/>
      <c r="O85" s="74"/>
      <c r="P85" s="156">
        <f>P86+P96+P99+P111+P114+P119</f>
        <v>0</v>
      </c>
      <c r="Q85" s="74"/>
      <c r="R85" s="156">
        <f>R86+R96+R99+R111+R114+R119</f>
        <v>0</v>
      </c>
      <c r="S85" s="74"/>
      <c r="T85" s="157">
        <f>T86+T96+T99+T111+T114+T119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8" t="s">
        <v>81</v>
      </c>
      <c r="AU85" s="18" t="s">
        <v>102</v>
      </c>
      <c r="BK85" s="158">
        <f>BK86+BK96+BK99+BK111+BK114+BK119</f>
        <v>0</v>
      </c>
    </row>
    <row r="86" spans="1:65" s="12" customFormat="1" ht="25.9" customHeight="1" x14ac:dyDescent="0.2">
      <c r="B86" s="159"/>
      <c r="C86" s="160"/>
      <c r="D86" s="161" t="s">
        <v>81</v>
      </c>
      <c r="E86" s="162" t="s">
        <v>394</v>
      </c>
      <c r="F86" s="162" t="s">
        <v>395</v>
      </c>
      <c r="G86" s="160"/>
      <c r="H86" s="160"/>
      <c r="I86" s="163"/>
      <c r="J86" s="164">
        <f>BK86</f>
        <v>0</v>
      </c>
      <c r="K86" s="160"/>
      <c r="L86" s="165"/>
      <c r="M86" s="166"/>
      <c r="N86" s="167"/>
      <c r="O86" s="167"/>
      <c r="P86" s="168">
        <f>SUM(P87:P95)</f>
        <v>0</v>
      </c>
      <c r="Q86" s="167"/>
      <c r="R86" s="168">
        <f>SUM(R87:R95)</f>
        <v>0</v>
      </c>
      <c r="S86" s="167"/>
      <c r="T86" s="169">
        <f>SUM(T87:T95)</f>
        <v>0</v>
      </c>
      <c r="AR86" s="170" t="s">
        <v>90</v>
      </c>
      <c r="AT86" s="171" t="s">
        <v>81</v>
      </c>
      <c r="AU86" s="171" t="s">
        <v>82</v>
      </c>
      <c r="AY86" s="170" t="s">
        <v>129</v>
      </c>
      <c r="BK86" s="172">
        <f>SUM(BK87:BK95)</f>
        <v>0</v>
      </c>
    </row>
    <row r="87" spans="1:65" s="2" customFormat="1" ht="24.2" customHeight="1" x14ac:dyDescent="0.2">
      <c r="A87" s="36"/>
      <c r="B87" s="37"/>
      <c r="C87" s="175" t="s">
        <v>90</v>
      </c>
      <c r="D87" s="175" t="s">
        <v>131</v>
      </c>
      <c r="E87" s="176" t="s">
        <v>396</v>
      </c>
      <c r="F87" s="177" t="s">
        <v>397</v>
      </c>
      <c r="G87" s="178" t="s">
        <v>398</v>
      </c>
      <c r="H87" s="179">
        <v>1</v>
      </c>
      <c r="I87" s="180"/>
      <c r="J87" s="181">
        <f>ROUND(I87*H87,2)</f>
        <v>0</v>
      </c>
      <c r="K87" s="177" t="s">
        <v>44</v>
      </c>
      <c r="L87" s="41"/>
      <c r="M87" s="182" t="s">
        <v>44</v>
      </c>
      <c r="N87" s="183" t="s">
        <v>53</v>
      </c>
      <c r="O87" s="66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6" t="s">
        <v>399</v>
      </c>
      <c r="AT87" s="186" t="s">
        <v>131</v>
      </c>
      <c r="AU87" s="186" t="s">
        <v>90</v>
      </c>
      <c r="AY87" s="18" t="s">
        <v>129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8" t="s">
        <v>90</v>
      </c>
      <c r="BK87" s="187">
        <f>ROUND(I87*H87,2)</f>
        <v>0</v>
      </c>
      <c r="BL87" s="18" t="s">
        <v>399</v>
      </c>
      <c r="BM87" s="186" t="s">
        <v>92</v>
      </c>
    </row>
    <row r="88" spans="1:65" s="2" customFormat="1" ht="39" x14ac:dyDescent="0.2">
      <c r="A88" s="36"/>
      <c r="B88" s="37"/>
      <c r="C88" s="38"/>
      <c r="D88" s="195" t="s">
        <v>211</v>
      </c>
      <c r="E88" s="38"/>
      <c r="F88" s="236" t="s">
        <v>400</v>
      </c>
      <c r="G88" s="38"/>
      <c r="H88" s="38"/>
      <c r="I88" s="190"/>
      <c r="J88" s="38"/>
      <c r="K88" s="38"/>
      <c r="L88" s="41"/>
      <c r="M88" s="191"/>
      <c r="N88" s="192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8" t="s">
        <v>211</v>
      </c>
      <c r="AU88" s="18" t="s">
        <v>90</v>
      </c>
    </row>
    <row r="89" spans="1:65" s="2" customFormat="1" ht="16.5" customHeight="1" x14ac:dyDescent="0.2">
      <c r="A89" s="36"/>
      <c r="B89" s="37"/>
      <c r="C89" s="175" t="s">
        <v>92</v>
      </c>
      <c r="D89" s="175" t="s">
        <v>131</v>
      </c>
      <c r="E89" s="176" t="s">
        <v>401</v>
      </c>
      <c r="F89" s="177" t="s">
        <v>402</v>
      </c>
      <c r="G89" s="178" t="s">
        <v>398</v>
      </c>
      <c r="H89" s="179">
        <v>1</v>
      </c>
      <c r="I89" s="180"/>
      <c r="J89" s="181">
        <f>ROUND(I89*H89,2)</f>
        <v>0</v>
      </c>
      <c r="K89" s="177" t="s">
        <v>44</v>
      </c>
      <c r="L89" s="41"/>
      <c r="M89" s="182" t="s">
        <v>44</v>
      </c>
      <c r="N89" s="183" t="s">
        <v>53</v>
      </c>
      <c r="O89" s="66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399</v>
      </c>
      <c r="AT89" s="186" t="s">
        <v>131</v>
      </c>
      <c r="AU89" s="186" t="s">
        <v>90</v>
      </c>
      <c r="AY89" s="18" t="s">
        <v>129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8" t="s">
        <v>90</v>
      </c>
      <c r="BK89" s="187">
        <f>ROUND(I89*H89,2)</f>
        <v>0</v>
      </c>
      <c r="BL89" s="18" t="s">
        <v>399</v>
      </c>
      <c r="BM89" s="186" t="s">
        <v>170</v>
      </c>
    </row>
    <row r="90" spans="1:65" s="2" customFormat="1" ht="39" x14ac:dyDescent="0.2">
      <c r="A90" s="36"/>
      <c r="B90" s="37"/>
      <c r="C90" s="38"/>
      <c r="D90" s="195" t="s">
        <v>211</v>
      </c>
      <c r="E90" s="38"/>
      <c r="F90" s="236" t="s">
        <v>403</v>
      </c>
      <c r="G90" s="38"/>
      <c r="H90" s="38"/>
      <c r="I90" s="190"/>
      <c r="J90" s="38"/>
      <c r="K90" s="38"/>
      <c r="L90" s="41"/>
      <c r="M90" s="191"/>
      <c r="N90" s="192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8" t="s">
        <v>211</v>
      </c>
      <c r="AU90" s="18" t="s">
        <v>90</v>
      </c>
    </row>
    <row r="91" spans="1:65" s="2" customFormat="1" ht="37.9" customHeight="1" x14ac:dyDescent="0.2">
      <c r="A91" s="36"/>
      <c r="B91" s="37"/>
      <c r="C91" s="175" t="s">
        <v>150</v>
      </c>
      <c r="D91" s="175" t="s">
        <v>131</v>
      </c>
      <c r="E91" s="176" t="s">
        <v>404</v>
      </c>
      <c r="F91" s="177" t="s">
        <v>405</v>
      </c>
      <c r="G91" s="178" t="s">
        <v>398</v>
      </c>
      <c r="H91" s="179">
        <v>1</v>
      </c>
      <c r="I91" s="180"/>
      <c r="J91" s="181">
        <f>ROUND(I91*H91,2)</f>
        <v>0</v>
      </c>
      <c r="K91" s="177" t="s">
        <v>44</v>
      </c>
      <c r="L91" s="41"/>
      <c r="M91" s="182" t="s">
        <v>44</v>
      </c>
      <c r="N91" s="183" t="s">
        <v>53</v>
      </c>
      <c r="O91" s="66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399</v>
      </c>
      <c r="AT91" s="186" t="s">
        <v>131</v>
      </c>
      <c r="AU91" s="186" t="s">
        <v>90</v>
      </c>
      <c r="AY91" s="18" t="s">
        <v>129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8" t="s">
        <v>90</v>
      </c>
      <c r="BK91" s="187">
        <f>ROUND(I91*H91,2)</f>
        <v>0</v>
      </c>
      <c r="BL91" s="18" t="s">
        <v>399</v>
      </c>
      <c r="BM91" s="186" t="s">
        <v>166</v>
      </c>
    </row>
    <row r="92" spans="1:65" s="2" customFormat="1" ht="49.15" customHeight="1" x14ac:dyDescent="0.2">
      <c r="A92" s="36"/>
      <c r="B92" s="37"/>
      <c r="C92" s="175" t="s">
        <v>136</v>
      </c>
      <c r="D92" s="175" t="s">
        <v>131</v>
      </c>
      <c r="E92" s="176" t="s">
        <v>406</v>
      </c>
      <c r="F92" s="177" t="s">
        <v>407</v>
      </c>
      <c r="G92" s="178" t="s">
        <v>398</v>
      </c>
      <c r="H92" s="179">
        <v>1</v>
      </c>
      <c r="I92" s="180"/>
      <c r="J92" s="181">
        <f>ROUND(I92*H92,2)</f>
        <v>0</v>
      </c>
      <c r="K92" s="177" t="s">
        <v>44</v>
      </c>
      <c r="L92" s="41"/>
      <c r="M92" s="182" t="s">
        <v>44</v>
      </c>
      <c r="N92" s="183" t="s">
        <v>53</v>
      </c>
      <c r="O92" s="66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399</v>
      </c>
      <c r="AT92" s="186" t="s">
        <v>131</v>
      </c>
      <c r="AU92" s="186" t="s">
        <v>90</v>
      </c>
      <c r="AY92" s="18" t="s">
        <v>129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8" t="s">
        <v>90</v>
      </c>
      <c r="BK92" s="187">
        <f>ROUND(I92*H92,2)</f>
        <v>0</v>
      </c>
      <c r="BL92" s="18" t="s">
        <v>399</v>
      </c>
      <c r="BM92" s="186" t="s">
        <v>206</v>
      </c>
    </row>
    <row r="93" spans="1:65" s="2" customFormat="1" ht="39" x14ac:dyDescent="0.2">
      <c r="A93" s="36"/>
      <c r="B93" s="37"/>
      <c r="C93" s="38"/>
      <c r="D93" s="195" t="s">
        <v>211</v>
      </c>
      <c r="E93" s="38"/>
      <c r="F93" s="236" t="s">
        <v>408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8" t="s">
        <v>211</v>
      </c>
      <c r="AU93" s="18" t="s">
        <v>90</v>
      </c>
    </row>
    <row r="94" spans="1:65" s="2" customFormat="1" ht="37.9" customHeight="1" x14ac:dyDescent="0.2">
      <c r="A94" s="36"/>
      <c r="B94" s="37"/>
      <c r="C94" s="175" t="s">
        <v>161</v>
      </c>
      <c r="D94" s="175" t="s">
        <v>131</v>
      </c>
      <c r="E94" s="176" t="s">
        <v>409</v>
      </c>
      <c r="F94" s="177" t="s">
        <v>410</v>
      </c>
      <c r="G94" s="178" t="s">
        <v>398</v>
      </c>
      <c r="H94" s="179">
        <v>1</v>
      </c>
      <c r="I94" s="180"/>
      <c r="J94" s="181">
        <f>ROUND(I94*H94,2)</f>
        <v>0</v>
      </c>
      <c r="K94" s="177" t="s">
        <v>44</v>
      </c>
      <c r="L94" s="41"/>
      <c r="M94" s="182" t="s">
        <v>44</v>
      </c>
      <c r="N94" s="183" t="s">
        <v>53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399</v>
      </c>
      <c r="AT94" s="186" t="s">
        <v>131</v>
      </c>
      <c r="AU94" s="186" t="s">
        <v>90</v>
      </c>
      <c r="AY94" s="18" t="s">
        <v>129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8" t="s">
        <v>90</v>
      </c>
      <c r="BK94" s="187">
        <f>ROUND(I94*H94,2)</f>
        <v>0</v>
      </c>
      <c r="BL94" s="18" t="s">
        <v>399</v>
      </c>
      <c r="BM94" s="186" t="s">
        <v>219</v>
      </c>
    </row>
    <row r="95" spans="1:65" s="2" customFormat="1" ht="39" x14ac:dyDescent="0.2">
      <c r="A95" s="36"/>
      <c r="B95" s="37"/>
      <c r="C95" s="38"/>
      <c r="D95" s="195" t="s">
        <v>211</v>
      </c>
      <c r="E95" s="38"/>
      <c r="F95" s="236" t="s">
        <v>411</v>
      </c>
      <c r="G95" s="38"/>
      <c r="H95" s="38"/>
      <c r="I95" s="190"/>
      <c r="J95" s="38"/>
      <c r="K95" s="38"/>
      <c r="L95" s="41"/>
      <c r="M95" s="191"/>
      <c r="N95" s="192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8" t="s">
        <v>211</v>
      </c>
      <c r="AU95" s="18" t="s">
        <v>90</v>
      </c>
    </row>
    <row r="96" spans="1:65" s="12" customFormat="1" ht="25.9" customHeight="1" x14ac:dyDescent="0.2">
      <c r="B96" s="159"/>
      <c r="C96" s="160"/>
      <c r="D96" s="161" t="s">
        <v>81</v>
      </c>
      <c r="E96" s="162" t="s">
        <v>412</v>
      </c>
      <c r="F96" s="162" t="s">
        <v>413</v>
      </c>
      <c r="G96" s="160"/>
      <c r="H96" s="160"/>
      <c r="I96" s="163"/>
      <c r="J96" s="164">
        <f>BK96</f>
        <v>0</v>
      </c>
      <c r="K96" s="160"/>
      <c r="L96" s="165"/>
      <c r="M96" s="166"/>
      <c r="N96" s="167"/>
      <c r="O96" s="167"/>
      <c r="P96" s="168">
        <f>SUM(P97:P98)</f>
        <v>0</v>
      </c>
      <c r="Q96" s="167"/>
      <c r="R96" s="168">
        <f>SUM(R97:R98)</f>
        <v>0</v>
      </c>
      <c r="S96" s="167"/>
      <c r="T96" s="169">
        <f>SUM(T97:T98)</f>
        <v>0</v>
      </c>
      <c r="AR96" s="170" t="s">
        <v>90</v>
      </c>
      <c r="AT96" s="171" t="s">
        <v>81</v>
      </c>
      <c r="AU96" s="171" t="s">
        <v>82</v>
      </c>
      <c r="AY96" s="170" t="s">
        <v>129</v>
      </c>
      <c r="BK96" s="172">
        <f>SUM(BK97:BK98)</f>
        <v>0</v>
      </c>
    </row>
    <row r="97" spans="1:65" s="2" customFormat="1" ht="24.2" customHeight="1" x14ac:dyDescent="0.2">
      <c r="A97" s="36"/>
      <c r="B97" s="37"/>
      <c r="C97" s="175" t="s">
        <v>170</v>
      </c>
      <c r="D97" s="175" t="s">
        <v>131</v>
      </c>
      <c r="E97" s="176" t="s">
        <v>414</v>
      </c>
      <c r="F97" s="177" t="s">
        <v>415</v>
      </c>
      <c r="G97" s="178" t="s">
        <v>398</v>
      </c>
      <c r="H97" s="179">
        <v>1</v>
      </c>
      <c r="I97" s="180"/>
      <c r="J97" s="181">
        <f>ROUND(I97*H97,2)</f>
        <v>0</v>
      </c>
      <c r="K97" s="177" t="s">
        <v>44</v>
      </c>
      <c r="L97" s="41"/>
      <c r="M97" s="182" t="s">
        <v>44</v>
      </c>
      <c r="N97" s="183" t="s">
        <v>53</v>
      </c>
      <c r="O97" s="66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399</v>
      </c>
      <c r="AT97" s="186" t="s">
        <v>131</v>
      </c>
      <c r="AU97" s="186" t="s">
        <v>90</v>
      </c>
      <c r="AY97" s="18" t="s">
        <v>129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8" t="s">
        <v>90</v>
      </c>
      <c r="BK97" s="187">
        <f>ROUND(I97*H97,2)</f>
        <v>0</v>
      </c>
      <c r="BL97" s="18" t="s">
        <v>399</v>
      </c>
      <c r="BM97" s="186" t="s">
        <v>253</v>
      </c>
    </row>
    <row r="98" spans="1:65" s="2" customFormat="1" ht="48.75" x14ac:dyDescent="0.2">
      <c r="A98" s="36"/>
      <c r="B98" s="37"/>
      <c r="C98" s="38"/>
      <c r="D98" s="195" t="s">
        <v>211</v>
      </c>
      <c r="E98" s="38"/>
      <c r="F98" s="236" t="s">
        <v>416</v>
      </c>
      <c r="G98" s="38"/>
      <c r="H98" s="38"/>
      <c r="I98" s="190"/>
      <c r="J98" s="38"/>
      <c r="K98" s="38"/>
      <c r="L98" s="41"/>
      <c r="M98" s="191"/>
      <c r="N98" s="192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8" t="s">
        <v>211</v>
      </c>
      <c r="AU98" s="18" t="s">
        <v>90</v>
      </c>
    </row>
    <row r="99" spans="1:65" s="12" customFormat="1" ht="25.9" customHeight="1" x14ac:dyDescent="0.2">
      <c r="B99" s="159"/>
      <c r="C99" s="160"/>
      <c r="D99" s="161" t="s">
        <v>81</v>
      </c>
      <c r="E99" s="162" t="s">
        <v>417</v>
      </c>
      <c r="F99" s="162" t="s">
        <v>418</v>
      </c>
      <c r="G99" s="160"/>
      <c r="H99" s="160"/>
      <c r="I99" s="163"/>
      <c r="J99" s="164">
        <f>BK99</f>
        <v>0</v>
      </c>
      <c r="K99" s="160"/>
      <c r="L99" s="165"/>
      <c r="M99" s="166"/>
      <c r="N99" s="167"/>
      <c r="O99" s="167"/>
      <c r="P99" s="168">
        <f>SUM(P100:P110)</f>
        <v>0</v>
      </c>
      <c r="Q99" s="167"/>
      <c r="R99" s="168">
        <f>SUM(R100:R110)</f>
        <v>0</v>
      </c>
      <c r="S99" s="167"/>
      <c r="T99" s="169">
        <f>SUM(T100:T110)</f>
        <v>0</v>
      </c>
      <c r="AR99" s="170" t="s">
        <v>90</v>
      </c>
      <c r="AT99" s="171" t="s">
        <v>81</v>
      </c>
      <c r="AU99" s="171" t="s">
        <v>82</v>
      </c>
      <c r="AY99" s="170" t="s">
        <v>129</v>
      </c>
      <c r="BK99" s="172">
        <f>SUM(BK100:BK110)</f>
        <v>0</v>
      </c>
    </row>
    <row r="100" spans="1:65" s="2" customFormat="1" ht="24.2" customHeight="1" x14ac:dyDescent="0.2">
      <c r="A100" s="36"/>
      <c r="B100" s="37"/>
      <c r="C100" s="175" t="s">
        <v>176</v>
      </c>
      <c r="D100" s="175" t="s">
        <v>131</v>
      </c>
      <c r="E100" s="176" t="s">
        <v>419</v>
      </c>
      <c r="F100" s="177" t="s">
        <v>420</v>
      </c>
      <c r="G100" s="178" t="s">
        <v>398</v>
      </c>
      <c r="H100" s="179">
        <v>1</v>
      </c>
      <c r="I100" s="180"/>
      <c r="J100" s="181">
        <f>ROUND(I100*H100,2)</f>
        <v>0</v>
      </c>
      <c r="K100" s="177" t="s">
        <v>44</v>
      </c>
      <c r="L100" s="41"/>
      <c r="M100" s="182" t="s">
        <v>44</v>
      </c>
      <c r="N100" s="183" t="s">
        <v>53</v>
      </c>
      <c r="O100" s="66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399</v>
      </c>
      <c r="AT100" s="186" t="s">
        <v>131</v>
      </c>
      <c r="AU100" s="186" t="s">
        <v>90</v>
      </c>
      <c r="AY100" s="18" t="s">
        <v>129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8" t="s">
        <v>90</v>
      </c>
      <c r="BK100" s="187">
        <f>ROUND(I100*H100,2)</f>
        <v>0</v>
      </c>
      <c r="BL100" s="18" t="s">
        <v>399</v>
      </c>
      <c r="BM100" s="186" t="s">
        <v>266</v>
      </c>
    </row>
    <row r="101" spans="1:65" s="2" customFormat="1" ht="97.5" x14ac:dyDescent="0.2">
      <c r="A101" s="36"/>
      <c r="B101" s="37"/>
      <c r="C101" s="38"/>
      <c r="D101" s="195" t="s">
        <v>211</v>
      </c>
      <c r="E101" s="38"/>
      <c r="F101" s="236" t="s">
        <v>421</v>
      </c>
      <c r="G101" s="38"/>
      <c r="H101" s="38"/>
      <c r="I101" s="190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8" t="s">
        <v>211</v>
      </c>
      <c r="AU101" s="18" t="s">
        <v>90</v>
      </c>
    </row>
    <row r="102" spans="1:65" s="2" customFormat="1" ht="16.5" customHeight="1" x14ac:dyDescent="0.2">
      <c r="A102" s="36"/>
      <c r="B102" s="37"/>
      <c r="C102" s="175" t="s">
        <v>166</v>
      </c>
      <c r="D102" s="175" t="s">
        <v>131</v>
      </c>
      <c r="E102" s="176" t="s">
        <v>422</v>
      </c>
      <c r="F102" s="177" t="s">
        <v>423</v>
      </c>
      <c r="G102" s="178" t="s">
        <v>263</v>
      </c>
      <c r="H102" s="179">
        <v>130</v>
      </c>
      <c r="I102" s="180"/>
      <c r="J102" s="181">
        <f>ROUND(I102*H102,2)</f>
        <v>0</v>
      </c>
      <c r="K102" s="177" t="s">
        <v>44</v>
      </c>
      <c r="L102" s="41"/>
      <c r="M102" s="182" t="s">
        <v>44</v>
      </c>
      <c r="N102" s="183" t="s">
        <v>53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399</v>
      </c>
      <c r="AT102" s="186" t="s">
        <v>131</v>
      </c>
      <c r="AU102" s="186" t="s">
        <v>90</v>
      </c>
      <c r="AY102" s="18" t="s">
        <v>129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8" t="s">
        <v>90</v>
      </c>
      <c r="BK102" s="187">
        <f>ROUND(I102*H102,2)</f>
        <v>0</v>
      </c>
      <c r="BL102" s="18" t="s">
        <v>399</v>
      </c>
      <c r="BM102" s="186" t="s">
        <v>277</v>
      </c>
    </row>
    <row r="103" spans="1:65" s="2" customFormat="1" ht="48.75" x14ac:dyDescent="0.2">
      <c r="A103" s="36"/>
      <c r="B103" s="37"/>
      <c r="C103" s="38"/>
      <c r="D103" s="195" t="s">
        <v>211</v>
      </c>
      <c r="E103" s="38"/>
      <c r="F103" s="236" t="s">
        <v>424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8" t="s">
        <v>211</v>
      </c>
      <c r="AU103" s="18" t="s">
        <v>90</v>
      </c>
    </row>
    <row r="104" spans="1:65" s="15" customFormat="1" ht="11.25" x14ac:dyDescent="0.2">
      <c r="B104" s="226"/>
      <c r="C104" s="227"/>
      <c r="D104" s="195" t="s">
        <v>140</v>
      </c>
      <c r="E104" s="228" t="s">
        <v>44</v>
      </c>
      <c r="F104" s="229" t="s">
        <v>425</v>
      </c>
      <c r="G104" s="227"/>
      <c r="H104" s="228" t="s">
        <v>44</v>
      </c>
      <c r="I104" s="230"/>
      <c r="J104" s="227"/>
      <c r="K104" s="227"/>
      <c r="L104" s="231"/>
      <c r="M104" s="232"/>
      <c r="N104" s="233"/>
      <c r="O104" s="233"/>
      <c r="P104" s="233"/>
      <c r="Q104" s="233"/>
      <c r="R104" s="233"/>
      <c r="S104" s="233"/>
      <c r="T104" s="234"/>
      <c r="AT104" s="235" t="s">
        <v>140</v>
      </c>
      <c r="AU104" s="235" t="s">
        <v>90</v>
      </c>
      <c r="AV104" s="15" t="s">
        <v>90</v>
      </c>
      <c r="AW104" s="15" t="s">
        <v>42</v>
      </c>
      <c r="AX104" s="15" t="s">
        <v>82</v>
      </c>
      <c r="AY104" s="235" t="s">
        <v>129</v>
      </c>
    </row>
    <row r="105" spans="1:65" s="13" customFormat="1" ht="11.25" x14ac:dyDescent="0.2">
      <c r="B105" s="193"/>
      <c r="C105" s="194"/>
      <c r="D105" s="195" t="s">
        <v>140</v>
      </c>
      <c r="E105" s="196" t="s">
        <v>44</v>
      </c>
      <c r="F105" s="197" t="s">
        <v>426</v>
      </c>
      <c r="G105" s="194"/>
      <c r="H105" s="198">
        <v>130</v>
      </c>
      <c r="I105" s="199"/>
      <c r="J105" s="194"/>
      <c r="K105" s="194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140</v>
      </c>
      <c r="AU105" s="204" t="s">
        <v>90</v>
      </c>
      <c r="AV105" s="13" t="s">
        <v>92</v>
      </c>
      <c r="AW105" s="13" t="s">
        <v>42</v>
      </c>
      <c r="AX105" s="13" t="s">
        <v>82</v>
      </c>
      <c r="AY105" s="204" t="s">
        <v>129</v>
      </c>
    </row>
    <row r="106" spans="1:65" s="14" customFormat="1" ht="11.25" x14ac:dyDescent="0.2">
      <c r="B106" s="205"/>
      <c r="C106" s="206"/>
      <c r="D106" s="195" t="s">
        <v>140</v>
      </c>
      <c r="E106" s="207" t="s">
        <v>44</v>
      </c>
      <c r="F106" s="208" t="s">
        <v>143</v>
      </c>
      <c r="G106" s="206"/>
      <c r="H106" s="209">
        <v>130</v>
      </c>
      <c r="I106" s="210"/>
      <c r="J106" s="206"/>
      <c r="K106" s="206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140</v>
      </c>
      <c r="AU106" s="215" t="s">
        <v>90</v>
      </c>
      <c r="AV106" s="14" t="s">
        <v>136</v>
      </c>
      <c r="AW106" s="14" t="s">
        <v>42</v>
      </c>
      <c r="AX106" s="14" t="s">
        <v>90</v>
      </c>
      <c r="AY106" s="215" t="s">
        <v>129</v>
      </c>
    </row>
    <row r="107" spans="1:65" s="2" customFormat="1" ht="33" customHeight="1" x14ac:dyDescent="0.2">
      <c r="A107" s="36"/>
      <c r="B107" s="37"/>
      <c r="C107" s="175" t="s">
        <v>189</v>
      </c>
      <c r="D107" s="175" t="s">
        <v>131</v>
      </c>
      <c r="E107" s="176" t="s">
        <v>427</v>
      </c>
      <c r="F107" s="177" t="s">
        <v>428</v>
      </c>
      <c r="G107" s="178" t="s">
        <v>398</v>
      </c>
      <c r="H107" s="179">
        <v>1</v>
      </c>
      <c r="I107" s="180"/>
      <c r="J107" s="181">
        <f>ROUND(I107*H107,2)</f>
        <v>0</v>
      </c>
      <c r="K107" s="177" t="s">
        <v>44</v>
      </c>
      <c r="L107" s="41"/>
      <c r="M107" s="182" t="s">
        <v>44</v>
      </c>
      <c r="N107" s="183" t="s">
        <v>53</v>
      </c>
      <c r="O107" s="66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399</v>
      </c>
      <c r="AT107" s="186" t="s">
        <v>131</v>
      </c>
      <c r="AU107" s="186" t="s">
        <v>90</v>
      </c>
      <c r="AY107" s="18" t="s">
        <v>129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8" t="s">
        <v>90</v>
      </c>
      <c r="BK107" s="187">
        <f>ROUND(I107*H107,2)</f>
        <v>0</v>
      </c>
      <c r="BL107" s="18" t="s">
        <v>399</v>
      </c>
      <c r="BM107" s="186" t="s">
        <v>301</v>
      </c>
    </row>
    <row r="108" spans="1:65" s="2" customFormat="1" ht="29.25" x14ac:dyDescent="0.2">
      <c r="A108" s="36"/>
      <c r="B108" s="37"/>
      <c r="C108" s="38"/>
      <c r="D108" s="195" t="s">
        <v>211</v>
      </c>
      <c r="E108" s="38"/>
      <c r="F108" s="236" t="s">
        <v>429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8" t="s">
        <v>211</v>
      </c>
      <c r="AU108" s="18" t="s">
        <v>90</v>
      </c>
    </row>
    <row r="109" spans="1:65" s="2" customFormat="1" ht="37.9" customHeight="1" x14ac:dyDescent="0.2">
      <c r="A109" s="36"/>
      <c r="B109" s="37"/>
      <c r="C109" s="175" t="s">
        <v>195</v>
      </c>
      <c r="D109" s="175" t="s">
        <v>131</v>
      </c>
      <c r="E109" s="176" t="s">
        <v>430</v>
      </c>
      <c r="F109" s="177" t="s">
        <v>431</v>
      </c>
      <c r="G109" s="178" t="s">
        <v>398</v>
      </c>
      <c r="H109" s="179">
        <v>1</v>
      </c>
      <c r="I109" s="180"/>
      <c r="J109" s="181">
        <f>ROUND(I109*H109,2)</f>
        <v>0</v>
      </c>
      <c r="K109" s="177" t="s">
        <v>44</v>
      </c>
      <c r="L109" s="41"/>
      <c r="M109" s="182" t="s">
        <v>44</v>
      </c>
      <c r="N109" s="183" t="s">
        <v>53</v>
      </c>
      <c r="O109" s="66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399</v>
      </c>
      <c r="AT109" s="186" t="s">
        <v>131</v>
      </c>
      <c r="AU109" s="186" t="s">
        <v>90</v>
      </c>
      <c r="AY109" s="18" t="s">
        <v>129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8" t="s">
        <v>90</v>
      </c>
      <c r="BK109" s="187">
        <f>ROUND(I109*H109,2)</f>
        <v>0</v>
      </c>
      <c r="BL109" s="18" t="s">
        <v>399</v>
      </c>
      <c r="BM109" s="186" t="s">
        <v>310</v>
      </c>
    </row>
    <row r="110" spans="1:65" s="2" customFormat="1" ht="29.25" x14ac:dyDescent="0.2">
      <c r="A110" s="36"/>
      <c r="B110" s="37"/>
      <c r="C110" s="38"/>
      <c r="D110" s="195" t="s">
        <v>211</v>
      </c>
      <c r="E110" s="38"/>
      <c r="F110" s="236" t="s">
        <v>432</v>
      </c>
      <c r="G110" s="38"/>
      <c r="H110" s="38"/>
      <c r="I110" s="190"/>
      <c r="J110" s="38"/>
      <c r="K110" s="38"/>
      <c r="L110" s="41"/>
      <c r="M110" s="191"/>
      <c r="N110" s="192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8" t="s">
        <v>211</v>
      </c>
      <c r="AU110" s="18" t="s">
        <v>90</v>
      </c>
    </row>
    <row r="111" spans="1:65" s="12" customFormat="1" ht="25.9" customHeight="1" x14ac:dyDescent="0.2">
      <c r="B111" s="159"/>
      <c r="C111" s="160"/>
      <c r="D111" s="161" t="s">
        <v>81</v>
      </c>
      <c r="E111" s="162" t="s">
        <v>433</v>
      </c>
      <c r="F111" s="162" t="s">
        <v>434</v>
      </c>
      <c r="G111" s="160"/>
      <c r="H111" s="160"/>
      <c r="I111" s="163"/>
      <c r="J111" s="164">
        <f>BK111</f>
        <v>0</v>
      </c>
      <c r="K111" s="160"/>
      <c r="L111" s="165"/>
      <c r="M111" s="166"/>
      <c r="N111" s="167"/>
      <c r="O111" s="167"/>
      <c r="P111" s="168">
        <f>SUM(P112:P113)</f>
        <v>0</v>
      </c>
      <c r="Q111" s="167"/>
      <c r="R111" s="168">
        <f>SUM(R112:R113)</f>
        <v>0</v>
      </c>
      <c r="S111" s="167"/>
      <c r="T111" s="169">
        <f>SUM(T112:T113)</f>
        <v>0</v>
      </c>
      <c r="AR111" s="170" t="s">
        <v>90</v>
      </c>
      <c r="AT111" s="171" t="s">
        <v>81</v>
      </c>
      <c r="AU111" s="171" t="s">
        <v>82</v>
      </c>
      <c r="AY111" s="170" t="s">
        <v>129</v>
      </c>
      <c r="BK111" s="172">
        <f>SUM(BK112:BK113)</f>
        <v>0</v>
      </c>
    </row>
    <row r="112" spans="1:65" s="2" customFormat="1" ht="44.25" customHeight="1" x14ac:dyDescent="0.2">
      <c r="A112" s="36"/>
      <c r="B112" s="37"/>
      <c r="C112" s="175" t="s">
        <v>200</v>
      </c>
      <c r="D112" s="175" t="s">
        <v>131</v>
      </c>
      <c r="E112" s="176" t="s">
        <v>435</v>
      </c>
      <c r="F112" s="177" t="s">
        <v>436</v>
      </c>
      <c r="G112" s="178" t="s">
        <v>398</v>
      </c>
      <c r="H112" s="179">
        <v>1</v>
      </c>
      <c r="I112" s="180"/>
      <c r="J112" s="181">
        <f>ROUND(I112*H112,2)</f>
        <v>0</v>
      </c>
      <c r="K112" s="177" t="s">
        <v>44</v>
      </c>
      <c r="L112" s="41"/>
      <c r="M112" s="182" t="s">
        <v>44</v>
      </c>
      <c r="N112" s="183" t="s">
        <v>53</v>
      </c>
      <c r="O112" s="66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399</v>
      </c>
      <c r="AT112" s="186" t="s">
        <v>131</v>
      </c>
      <c r="AU112" s="186" t="s">
        <v>90</v>
      </c>
      <c r="AY112" s="18" t="s">
        <v>129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8" t="s">
        <v>90</v>
      </c>
      <c r="BK112" s="187">
        <f>ROUND(I112*H112,2)</f>
        <v>0</v>
      </c>
      <c r="BL112" s="18" t="s">
        <v>399</v>
      </c>
      <c r="BM112" s="186" t="s">
        <v>330</v>
      </c>
    </row>
    <row r="113" spans="1:65" s="2" customFormat="1" ht="39" x14ac:dyDescent="0.2">
      <c r="A113" s="36"/>
      <c r="B113" s="37"/>
      <c r="C113" s="38"/>
      <c r="D113" s="195" t="s">
        <v>211</v>
      </c>
      <c r="E113" s="38"/>
      <c r="F113" s="236" t="s">
        <v>437</v>
      </c>
      <c r="G113" s="38"/>
      <c r="H113" s="38"/>
      <c r="I113" s="190"/>
      <c r="J113" s="38"/>
      <c r="K113" s="38"/>
      <c r="L113" s="41"/>
      <c r="M113" s="191"/>
      <c r="N113" s="192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8" t="s">
        <v>211</v>
      </c>
      <c r="AU113" s="18" t="s">
        <v>90</v>
      </c>
    </row>
    <row r="114" spans="1:65" s="12" customFormat="1" ht="25.9" customHeight="1" x14ac:dyDescent="0.2">
      <c r="B114" s="159"/>
      <c r="C114" s="160"/>
      <c r="D114" s="161" t="s">
        <v>81</v>
      </c>
      <c r="E114" s="162" t="s">
        <v>438</v>
      </c>
      <c r="F114" s="162" t="s">
        <v>439</v>
      </c>
      <c r="G114" s="160"/>
      <c r="H114" s="160"/>
      <c r="I114" s="163"/>
      <c r="J114" s="164">
        <f>BK114</f>
        <v>0</v>
      </c>
      <c r="K114" s="160"/>
      <c r="L114" s="165"/>
      <c r="M114" s="166"/>
      <c r="N114" s="167"/>
      <c r="O114" s="167"/>
      <c r="P114" s="168">
        <f>SUM(P115:P118)</f>
        <v>0</v>
      </c>
      <c r="Q114" s="167"/>
      <c r="R114" s="168">
        <f>SUM(R115:R118)</f>
        <v>0</v>
      </c>
      <c r="S114" s="167"/>
      <c r="T114" s="169">
        <f>SUM(T115:T118)</f>
        <v>0</v>
      </c>
      <c r="AR114" s="170" t="s">
        <v>90</v>
      </c>
      <c r="AT114" s="171" t="s">
        <v>81</v>
      </c>
      <c r="AU114" s="171" t="s">
        <v>82</v>
      </c>
      <c r="AY114" s="170" t="s">
        <v>129</v>
      </c>
      <c r="BK114" s="172">
        <f>SUM(BK115:BK118)</f>
        <v>0</v>
      </c>
    </row>
    <row r="115" spans="1:65" s="2" customFormat="1" ht="49.15" customHeight="1" x14ac:dyDescent="0.2">
      <c r="A115" s="36"/>
      <c r="B115" s="37"/>
      <c r="C115" s="175" t="s">
        <v>206</v>
      </c>
      <c r="D115" s="175" t="s">
        <v>131</v>
      </c>
      <c r="E115" s="176" t="s">
        <v>440</v>
      </c>
      <c r="F115" s="177" t="s">
        <v>441</v>
      </c>
      <c r="G115" s="178" t="s">
        <v>398</v>
      </c>
      <c r="H115" s="179">
        <v>1</v>
      </c>
      <c r="I115" s="180"/>
      <c r="J115" s="181">
        <f>ROUND(I115*H115,2)</f>
        <v>0</v>
      </c>
      <c r="K115" s="177" t="s">
        <v>44</v>
      </c>
      <c r="L115" s="41"/>
      <c r="M115" s="182" t="s">
        <v>44</v>
      </c>
      <c r="N115" s="183" t="s">
        <v>53</v>
      </c>
      <c r="O115" s="66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399</v>
      </c>
      <c r="AT115" s="186" t="s">
        <v>131</v>
      </c>
      <c r="AU115" s="186" t="s">
        <v>90</v>
      </c>
      <c r="AY115" s="18" t="s">
        <v>129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8" t="s">
        <v>90</v>
      </c>
      <c r="BK115" s="187">
        <f>ROUND(I115*H115,2)</f>
        <v>0</v>
      </c>
      <c r="BL115" s="18" t="s">
        <v>399</v>
      </c>
      <c r="BM115" s="186" t="s">
        <v>341</v>
      </c>
    </row>
    <row r="116" spans="1:65" s="2" customFormat="1" ht="19.5" x14ac:dyDescent="0.2">
      <c r="A116" s="36"/>
      <c r="B116" s="37"/>
      <c r="C116" s="38"/>
      <c r="D116" s="195" t="s">
        <v>211</v>
      </c>
      <c r="E116" s="38"/>
      <c r="F116" s="236" t="s">
        <v>442</v>
      </c>
      <c r="G116" s="38"/>
      <c r="H116" s="38"/>
      <c r="I116" s="190"/>
      <c r="J116" s="38"/>
      <c r="K116" s="38"/>
      <c r="L116" s="41"/>
      <c r="M116" s="191"/>
      <c r="N116" s="192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8" t="s">
        <v>211</v>
      </c>
      <c r="AU116" s="18" t="s">
        <v>90</v>
      </c>
    </row>
    <row r="117" spans="1:65" s="2" customFormat="1" ht="49.15" customHeight="1" x14ac:dyDescent="0.2">
      <c r="A117" s="36"/>
      <c r="B117" s="37"/>
      <c r="C117" s="175" t="s">
        <v>213</v>
      </c>
      <c r="D117" s="175" t="s">
        <v>131</v>
      </c>
      <c r="E117" s="176" t="s">
        <v>443</v>
      </c>
      <c r="F117" s="177" t="s">
        <v>444</v>
      </c>
      <c r="G117" s="178" t="s">
        <v>398</v>
      </c>
      <c r="H117" s="179">
        <v>1</v>
      </c>
      <c r="I117" s="180"/>
      <c r="J117" s="181">
        <f>ROUND(I117*H117,2)</f>
        <v>0</v>
      </c>
      <c r="K117" s="177" t="s">
        <v>44</v>
      </c>
      <c r="L117" s="41"/>
      <c r="M117" s="182" t="s">
        <v>44</v>
      </c>
      <c r="N117" s="183" t="s">
        <v>53</v>
      </c>
      <c r="O117" s="66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399</v>
      </c>
      <c r="AT117" s="186" t="s">
        <v>131</v>
      </c>
      <c r="AU117" s="186" t="s">
        <v>90</v>
      </c>
      <c r="AY117" s="18" t="s">
        <v>129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8" t="s">
        <v>90</v>
      </c>
      <c r="BK117" s="187">
        <f>ROUND(I117*H117,2)</f>
        <v>0</v>
      </c>
      <c r="BL117" s="18" t="s">
        <v>399</v>
      </c>
      <c r="BM117" s="186" t="s">
        <v>354</v>
      </c>
    </row>
    <row r="118" spans="1:65" s="2" customFormat="1" ht="19.5" x14ac:dyDescent="0.2">
      <c r="A118" s="36"/>
      <c r="B118" s="37"/>
      <c r="C118" s="38"/>
      <c r="D118" s="195" t="s">
        <v>211</v>
      </c>
      <c r="E118" s="38"/>
      <c r="F118" s="236" t="s">
        <v>445</v>
      </c>
      <c r="G118" s="38"/>
      <c r="H118" s="38"/>
      <c r="I118" s="190"/>
      <c r="J118" s="38"/>
      <c r="K118" s="38"/>
      <c r="L118" s="41"/>
      <c r="M118" s="191"/>
      <c r="N118" s="192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8" t="s">
        <v>211</v>
      </c>
      <c r="AU118" s="18" t="s">
        <v>90</v>
      </c>
    </row>
    <row r="119" spans="1:65" s="12" customFormat="1" ht="25.9" customHeight="1" x14ac:dyDescent="0.2">
      <c r="B119" s="159"/>
      <c r="C119" s="160"/>
      <c r="D119" s="161" t="s">
        <v>81</v>
      </c>
      <c r="E119" s="162" t="s">
        <v>446</v>
      </c>
      <c r="F119" s="162" t="s">
        <v>447</v>
      </c>
      <c r="G119" s="160"/>
      <c r="H119" s="160"/>
      <c r="I119" s="163"/>
      <c r="J119" s="164">
        <f>BK119</f>
        <v>0</v>
      </c>
      <c r="K119" s="160"/>
      <c r="L119" s="165"/>
      <c r="M119" s="166"/>
      <c r="N119" s="167"/>
      <c r="O119" s="167"/>
      <c r="P119" s="168">
        <f>SUM(P120:P124)</f>
        <v>0</v>
      </c>
      <c r="Q119" s="167"/>
      <c r="R119" s="168">
        <f>SUM(R120:R124)</f>
        <v>0</v>
      </c>
      <c r="S119" s="167"/>
      <c r="T119" s="169">
        <f>SUM(T120:T124)</f>
        <v>0</v>
      </c>
      <c r="AR119" s="170" t="s">
        <v>90</v>
      </c>
      <c r="AT119" s="171" t="s">
        <v>81</v>
      </c>
      <c r="AU119" s="171" t="s">
        <v>82</v>
      </c>
      <c r="AY119" s="170" t="s">
        <v>129</v>
      </c>
      <c r="BK119" s="172">
        <f>SUM(BK120:BK124)</f>
        <v>0</v>
      </c>
    </row>
    <row r="120" spans="1:65" s="2" customFormat="1" ht="49.15" customHeight="1" x14ac:dyDescent="0.2">
      <c r="A120" s="36"/>
      <c r="B120" s="37"/>
      <c r="C120" s="175" t="s">
        <v>219</v>
      </c>
      <c r="D120" s="175" t="s">
        <v>131</v>
      </c>
      <c r="E120" s="176" t="s">
        <v>448</v>
      </c>
      <c r="F120" s="177" t="s">
        <v>449</v>
      </c>
      <c r="G120" s="178" t="s">
        <v>398</v>
      </c>
      <c r="H120" s="179">
        <v>1</v>
      </c>
      <c r="I120" s="180"/>
      <c r="J120" s="181">
        <f>ROUND(I120*H120,2)</f>
        <v>0</v>
      </c>
      <c r="K120" s="177" t="s">
        <v>44</v>
      </c>
      <c r="L120" s="41"/>
      <c r="M120" s="182" t="s">
        <v>44</v>
      </c>
      <c r="N120" s="183" t="s">
        <v>53</v>
      </c>
      <c r="O120" s="66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399</v>
      </c>
      <c r="AT120" s="186" t="s">
        <v>131</v>
      </c>
      <c r="AU120" s="186" t="s">
        <v>90</v>
      </c>
      <c r="AY120" s="18" t="s">
        <v>129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8" t="s">
        <v>90</v>
      </c>
      <c r="BK120" s="187">
        <f>ROUND(I120*H120,2)</f>
        <v>0</v>
      </c>
      <c r="BL120" s="18" t="s">
        <v>399</v>
      </c>
      <c r="BM120" s="186" t="s">
        <v>450</v>
      </c>
    </row>
    <row r="121" spans="1:65" s="2" customFormat="1" ht="29.25" x14ac:dyDescent="0.2">
      <c r="A121" s="36"/>
      <c r="B121" s="37"/>
      <c r="C121" s="38"/>
      <c r="D121" s="195" t="s">
        <v>211</v>
      </c>
      <c r="E121" s="38"/>
      <c r="F121" s="236" t="s">
        <v>451</v>
      </c>
      <c r="G121" s="38"/>
      <c r="H121" s="38"/>
      <c r="I121" s="190"/>
      <c r="J121" s="38"/>
      <c r="K121" s="38"/>
      <c r="L121" s="41"/>
      <c r="M121" s="191"/>
      <c r="N121" s="192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8" t="s">
        <v>211</v>
      </c>
      <c r="AU121" s="18" t="s">
        <v>90</v>
      </c>
    </row>
    <row r="122" spans="1:65" s="2" customFormat="1" ht="66.75" customHeight="1" x14ac:dyDescent="0.2">
      <c r="A122" s="36"/>
      <c r="B122" s="37"/>
      <c r="C122" s="175" t="s">
        <v>8</v>
      </c>
      <c r="D122" s="175" t="s">
        <v>131</v>
      </c>
      <c r="E122" s="176" t="s">
        <v>452</v>
      </c>
      <c r="F122" s="177" t="s">
        <v>453</v>
      </c>
      <c r="G122" s="178" t="s">
        <v>398</v>
      </c>
      <c r="H122" s="179">
        <v>1</v>
      </c>
      <c r="I122" s="180"/>
      <c r="J122" s="181">
        <f>ROUND(I122*H122,2)</f>
        <v>0</v>
      </c>
      <c r="K122" s="177" t="s">
        <v>44</v>
      </c>
      <c r="L122" s="41"/>
      <c r="M122" s="182" t="s">
        <v>44</v>
      </c>
      <c r="N122" s="183" t="s">
        <v>53</v>
      </c>
      <c r="O122" s="66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399</v>
      </c>
      <c r="AT122" s="186" t="s">
        <v>131</v>
      </c>
      <c r="AU122" s="186" t="s">
        <v>90</v>
      </c>
      <c r="AY122" s="18" t="s">
        <v>129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8" t="s">
        <v>90</v>
      </c>
      <c r="BK122" s="187">
        <f>ROUND(I122*H122,2)</f>
        <v>0</v>
      </c>
      <c r="BL122" s="18" t="s">
        <v>399</v>
      </c>
      <c r="BM122" s="186" t="s">
        <v>454</v>
      </c>
    </row>
    <row r="123" spans="1:65" s="2" customFormat="1" ht="78" customHeight="1" x14ac:dyDescent="0.2">
      <c r="A123" s="36"/>
      <c r="B123" s="37"/>
      <c r="C123" s="175" t="s">
        <v>229</v>
      </c>
      <c r="D123" s="175" t="s">
        <v>131</v>
      </c>
      <c r="E123" s="176" t="s">
        <v>455</v>
      </c>
      <c r="F123" s="177" t="s">
        <v>456</v>
      </c>
      <c r="G123" s="178" t="s">
        <v>398</v>
      </c>
      <c r="H123" s="179">
        <v>1</v>
      </c>
      <c r="I123" s="180"/>
      <c r="J123" s="181">
        <f>ROUND(I123*H123,2)</f>
        <v>0</v>
      </c>
      <c r="K123" s="177" t="s">
        <v>44</v>
      </c>
      <c r="L123" s="41"/>
      <c r="M123" s="182" t="s">
        <v>44</v>
      </c>
      <c r="N123" s="183" t="s">
        <v>53</v>
      </c>
      <c r="O123" s="66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399</v>
      </c>
      <c r="AT123" s="186" t="s">
        <v>131</v>
      </c>
      <c r="AU123" s="186" t="s">
        <v>90</v>
      </c>
      <c r="AY123" s="18" t="s">
        <v>129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8" t="s">
        <v>90</v>
      </c>
      <c r="BK123" s="187">
        <f>ROUND(I123*H123,2)</f>
        <v>0</v>
      </c>
      <c r="BL123" s="18" t="s">
        <v>399</v>
      </c>
      <c r="BM123" s="186" t="s">
        <v>457</v>
      </c>
    </row>
    <row r="124" spans="1:65" s="2" customFormat="1" ht="29.25" x14ac:dyDescent="0.2">
      <c r="A124" s="36"/>
      <c r="B124" s="37"/>
      <c r="C124" s="38"/>
      <c r="D124" s="195" t="s">
        <v>211</v>
      </c>
      <c r="E124" s="38"/>
      <c r="F124" s="236" t="s">
        <v>458</v>
      </c>
      <c r="G124" s="38"/>
      <c r="H124" s="38"/>
      <c r="I124" s="190"/>
      <c r="J124" s="38"/>
      <c r="K124" s="38"/>
      <c r="L124" s="41"/>
      <c r="M124" s="240"/>
      <c r="N124" s="241"/>
      <c r="O124" s="242"/>
      <c r="P124" s="242"/>
      <c r="Q124" s="242"/>
      <c r="R124" s="242"/>
      <c r="S124" s="242"/>
      <c r="T124" s="24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8" t="s">
        <v>211</v>
      </c>
      <c r="AU124" s="18" t="s">
        <v>90</v>
      </c>
    </row>
    <row r="125" spans="1:65" s="2" customFormat="1" ht="6.95" customHeight="1" x14ac:dyDescent="0.2">
      <c r="A125" s="36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41"/>
      <c r="M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</sheetData>
  <sheetProtection algorithmName="SHA-512" hashValue="TV79KM2imBSFK96k/LJqrLKiqOW2kn7DT/ZIQ/CdT0i5SbiaAZ3t77sfqByFVfdWzcwOxDDN5+CUjX0GtnKv6g==" saltValue="3OZZqKeKOx+kEKP2Lxzjwoaj3yObfEUX8cQzCxMhWjDZL+ANZvkNsGVLAlHfjcZS/OxznqmfYOTJlwjAGkvedg==" spinCount="100000" sheet="1" objects="1" scenarios="1" formatColumns="0" formatRows="0" autoFilter="0"/>
  <autoFilter ref="C84:K124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/>
  </sheetViews>
  <sheetFormatPr defaultRowHeight="16.5" x14ac:dyDescent="0.2"/>
  <cols>
    <col min="1" max="1" width="8.33203125" style="244" customWidth="1"/>
    <col min="2" max="2" width="1.6640625" style="244" customWidth="1"/>
    <col min="3" max="4" width="5" style="244" customWidth="1"/>
    <col min="5" max="5" width="11.6640625" style="244" customWidth="1"/>
    <col min="6" max="6" width="9.1640625" style="244" customWidth="1"/>
    <col min="7" max="7" width="5" style="244" customWidth="1"/>
    <col min="8" max="8" width="77.83203125" style="244" customWidth="1"/>
    <col min="9" max="10" width="20" style="244" customWidth="1"/>
    <col min="11" max="11" width="1.6640625" style="244" customWidth="1"/>
  </cols>
  <sheetData>
    <row r="1" spans="2:11" s="1" customFormat="1" ht="37.5" customHeight="1" x14ac:dyDescent="0.2"/>
    <row r="2" spans="2:11" s="1" customFormat="1" ht="7.5" customHeight="1" x14ac:dyDescent="0.2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pans="2:11" s="16" customFormat="1" ht="45" customHeight="1" x14ac:dyDescent="0.2">
      <c r="B3" s="248"/>
      <c r="C3" s="376" t="s">
        <v>459</v>
      </c>
      <c r="D3" s="376"/>
      <c r="E3" s="376"/>
      <c r="F3" s="376"/>
      <c r="G3" s="376"/>
      <c r="H3" s="376"/>
      <c r="I3" s="376"/>
      <c r="J3" s="376"/>
      <c r="K3" s="249"/>
    </row>
    <row r="4" spans="2:11" s="1" customFormat="1" ht="25.5" customHeight="1" x14ac:dyDescent="0.3">
      <c r="B4" s="250"/>
      <c r="C4" s="381" t="s">
        <v>460</v>
      </c>
      <c r="D4" s="381"/>
      <c r="E4" s="381"/>
      <c r="F4" s="381"/>
      <c r="G4" s="381"/>
      <c r="H4" s="381"/>
      <c r="I4" s="381"/>
      <c r="J4" s="381"/>
      <c r="K4" s="251"/>
    </row>
    <row r="5" spans="2:11" s="1" customFormat="1" ht="5.25" customHeight="1" x14ac:dyDescent="0.2">
      <c r="B5" s="250"/>
      <c r="C5" s="252"/>
      <c r="D5" s="252"/>
      <c r="E5" s="252"/>
      <c r="F5" s="252"/>
      <c r="G5" s="252"/>
      <c r="H5" s="252"/>
      <c r="I5" s="252"/>
      <c r="J5" s="252"/>
      <c r="K5" s="251"/>
    </row>
    <row r="6" spans="2:11" s="1" customFormat="1" ht="15" customHeight="1" x14ac:dyDescent="0.2">
      <c r="B6" s="250"/>
      <c r="C6" s="380" t="s">
        <v>461</v>
      </c>
      <c r="D6" s="380"/>
      <c r="E6" s="380"/>
      <c r="F6" s="380"/>
      <c r="G6" s="380"/>
      <c r="H6" s="380"/>
      <c r="I6" s="380"/>
      <c r="J6" s="380"/>
      <c r="K6" s="251"/>
    </row>
    <row r="7" spans="2:11" s="1" customFormat="1" ht="15" customHeight="1" x14ac:dyDescent="0.2">
      <c r="B7" s="254"/>
      <c r="C7" s="380" t="s">
        <v>462</v>
      </c>
      <c r="D7" s="380"/>
      <c r="E7" s="380"/>
      <c r="F7" s="380"/>
      <c r="G7" s="380"/>
      <c r="H7" s="380"/>
      <c r="I7" s="380"/>
      <c r="J7" s="380"/>
      <c r="K7" s="251"/>
    </row>
    <row r="8" spans="2:11" s="1" customFormat="1" ht="12.75" customHeight="1" x14ac:dyDescent="0.2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pans="2:11" s="1" customFormat="1" ht="15" customHeight="1" x14ac:dyDescent="0.2">
      <c r="B9" s="254"/>
      <c r="C9" s="380" t="s">
        <v>463</v>
      </c>
      <c r="D9" s="380"/>
      <c r="E9" s="380"/>
      <c r="F9" s="380"/>
      <c r="G9" s="380"/>
      <c r="H9" s="380"/>
      <c r="I9" s="380"/>
      <c r="J9" s="380"/>
      <c r="K9" s="251"/>
    </row>
    <row r="10" spans="2:11" s="1" customFormat="1" ht="15" customHeight="1" x14ac:dyDescent="0.2">
      <c r="B10" s="254"/>
      <c r="C10" s="253"/>
      <c r="D10" s="380" t="s">
        <v>464</v>
      </c>
      <c r="E10" s="380"/>
      <c r="F10" s="380"/>
      <c r="G10" s="380"/>
      <c r="H10" s="380"/>
      <c r="I10" s="380"/>
      <c r="J10" s="380"/>
      <c r="K10" s="251"/>
    </row>
    <row r="11" spans="2:11" s="1" customFormat="1" ht="15" customHeight="1" x14ac:dyDescent="0.2">
      <c r="B11" s="254"/>
      <c r="C11" s="255"/>
      <c r="D11" s="380" t="s">
        <v>465</v>
      </c>
      <c r="E11" s="380"/>
      <c r="F11" s="380"/>
      <c r="G11" s="380"/>
      <c r="H11" s="380"/>
      <c r="I11" s="380"/>
      <c r="J11" s="380"/>
      <c r="K11" s="251"/>
    </row>
    <row r="12" spans="2:11" s="1" customFormat="1" ht="15" customHeight="1" x14ac:dyDescent="0.2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pans="2:11" s="1" customFormat="1" ht="15" customHeight="1" x14ac:dyDescent="0.2">
      <c r="B13" s="254"/>
      <c r="C13" s="255"/>
      <c r="D13" s="256" t="s">
        <v>466</v>
      </c>
      <c r="E13" s="253"/>
      <c r="F13" s="253"/>
      <c r="G13" s="253"/>
      <c r="H13" s="253"/>
      <c r="I13" s="253"/>
      <c r="J13" s="253"/>
      <c r="K13" s="251"/>
    </row>
    <row r="14" spans="2:11" s="1" customFormat="1" ht="12.75" customHeight="1" x14ac:dyDescent="0.2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pans="2:11" s="1" customFormat="1" ht="15" customHeight="1" x14ac:dyDescent="0.2">
      <c r="B15" s="254"/>
      <c r="C15" s="255"/>
      <c r="D15" s="380" t="s">
        <v>467</v>
      </c>
      <c r="E15" s="380"/>
      <c r="F15" s="380"/>
      <c r="G15" s="380"/>
      <c r="H15" s="380"/>
      <c r="I15" s="380"/>
      <c r="J15" s="380"/>
      <c r="K15" s="251"/>
    </row>
    <row r="16" spans="2:11" s="1" customFormat="1" ht="15" customHeight="1" x14ac:dyDescent="0.2">
      <c r="B16" s="254"/>
      <c r="C16" s="255"/>
      <c r="D16" s="380" t="s">
        <v>468</v>
      </c>
      <c r="E16" s="380"/>
      <c r="F16" s="380"/>
      <c r="G16" s="380"/>
      <c r="H16" s="380"/>
      <c r="I16" s="380"/>
      <c r="J16" s="380"/>
      <c r="K16" s="251"/>
    </row>
    <row r="17" spans="2:11" s="1" customFormat="1" ht="15" customHeight="1" x14ac:dyDescent="0.2">
      <c r="B17" s="254"/>
      <c r="C17" s="255"/>
      <c r="D17" s="380" t="s">
        <v>469</v>
      </c>
      <c r="E17" s="380"/>
      <c r="F17" s="380"/>
      <c r="G17" s="380"/>
      <c r="H17" s="380"/>
      <c r="I17" s="380"/>
      <c r="J17" s="380"/>
      <c r="K17" s="251"/>
    </row>
    <row r="18" spans="2:11" s="1" customFormat="1" ht="15" customHeight="1" x14ac:dyDescent="0.2">
      <c r="B18" s="254"/>
      <c r="C18" s="255"/>
      <c r="D18" s="255"/>
      <c r="E18" s="257" t="s">
        <v>89</v>
      </c>
      <c r="F18" s="380" t="s">
        <v>470</v>
      </c>
      <c r="G18" s="380"/>
      <c r="H18" s="380"/>
      <c r="I18" s="380"/>
      <c r="J18" s="380"/>
      <c r="K18" s="251"/>
    </row>
    <row r="19" spans="2:11" s="1" customFormat="1" ht="15" customHeight="1" x14ac:dyDescent="0.2">
      <c r="B19" s="254"/>
      <c r="C19" s="255"/>
      <c r="D19" s="255"/>
      <c r="E19" s="257" t="s">
        <v>471</v>
      </c>
      <c r="F19" s="380" t="s">
        <v>472</v>
      </c>
      <c r="G19" s="380"/>
      <c r="H19" s="380"/>
      <c r="I19" s="380"/>
      <c r="J19" s="380"/>
      <c r="K19" s="251"/>
    </row>
    <row r="20" spans="2:11" s="1" customFormat="1" ht="15" customHeight="1" x14ac:dyDescent="0.2">
      <c r="B20" s="254"/>
      <c r="C20" s="255"/>
      <c r="D20" s="255"/>
      <c r="E20" s="257" t="s">
        <v>473</v>
      </c>
      <c r="F20" s="380" t="s">
        <v>474</v>
      </c>
      <c r="G20" s="380"/>
      <c r="H20" s="380"/>
      <c r="I20" s="380"/>
      <c r="J20" s="380"/>
      <c r="K20" s="251"/>
    </row>
    <row r="21" spans="2:11" s="1" customFormat="1" ht="15" customHeight="1" x14ac:dyDescent="0.2">
      <c r="B21" s="254"/>
      <c r="C21" s="255"/>
      <c r="D21" s="255"/>
      <c r="E21" s="257" t="s">
        <v>475</v>
      </c>
      <c r="F21" s="380" t="s">
        <v>476</v>
      </c>
      <c r="G21" s="380"/>
      <c r="H21" s="380"/>
      <c r="I21" s="380"/>
      <c r="J21" s="380"/>
      <c r="K21" s="251"/>
    </row>
    <row r="22" spans="2:11" s="1" customFormat="1" ht="15" customHeight="1" x14ac:dyDescent="0.2">
      <c r="B22" s="254"/>
      <c r="C22" s="255"/>
      <c r="D22" s="255"/>
      <c r="E22" s="257" t="s">
        <v>477</v>
      </c>
      <c r="F22" s="380" t="s">
        <v>478</v>
      </c>
      <c r="G22" s="380"/>
      <c r="H22" s="380"/>
      <c r="I22" s="380"/>
      <c r="J22" s="380"/>
      <c r="K22" s="251"/>
    </row>
    <row r="23" spans="2:11" s="1" customFormat="1" ht="15" customHeight="1" x14ac:dyDescent="0.2">
      <c r="B23" s="254"/>
      <c r="C23" s="255"/>
      <c r="D23" s="255"/>
      <c r="E23" s="257" t="s">
        <v>479</v>
      </c>
      <c r="F23" s="380" t="s">
        <v>480</v>
      </c>
      <c r="G23" s="380"/>
      <c r="H23" s="380"/>
      <c r="I23" s="380"/>
      <c r="J23" s="380"/>
      <c r="K23" s="251"/>
    </row>
    <row r="24" spans="2:11" s="1" customFormat="1" ht="12.75" customHeight="1" x14ac:dyDescent="0.2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pans="2:11" s="1" customFormat="1" ht="15" customHeight="1" x14ac:dyDescent="0.2">
      <c r="B25" s="254"/>
      <c r="C25" s="380" t="s">
        <v>481</v>
      </c>
      <c r="D25" s="380"/>
      <c r="E25" s="380"/>
      <c r="F25" s="380"/>
      <c r="G25" s="380"/>
      <c r="H25" s="380"/>
      <c r="I25" s="380"/>
      <c r="J25" s="380"/>
      <c r="K25" s="251"/>
    </row>
    <row r="26" spans="2:11" s="1" customFormat="1" ht="15" customHeight="1" x14ac:dyDescent="0.2">
      <c r="B26" s="254"/>
      <c r="C26" s="380" t="s">
        <v>482</v>
      </c>
      <c r="D26" s="380"/>
      <c r="E26" s="380"/>
      <c r="F26" s="380"/>
      <c r="G26" s="380"/>
      <c r="H26" s="380"/>
      <c r="I26" s="380"/>
      <c r="J26" s="380"/>
      <c r="K26" s="251"/>
    </row>
    <row r="27" spans="2:11" s="1" customFormat="1" ht="15" customHeight="1" x14ac:dyDescent="0.2">
      <c r="B27" s="254"/>
      <c r="C27" s="253"/>
      <c r="D27" s="380" t="s">
        <v>483</v>
      </c>
      <c r="E27" s="380"/>
      <c r="F27" s="380"/>
      <c r="G27" s="380"/>
      <c r="H27" s="380"/>
      <c r="I27" s="380"/>
      <c r="J27" s="380"/>
      <c r="K27" s="251"/>
    </row>
    <row r="28" spans="2:11" s="1" customFormat="1" ht="15" customHeight="1" x14ac:dyDescent="0.2">
      <c r="B28" s="254"/>
      <c r="C28" s="255"/>
      <c r="D28" s="380" t="s">
        <v>484</v>
      </c>
      <c r="E28" s="380"/>
      <c r="F28" s="380"/>
      <c r="G28" s="380"/>
      <c r="H28" s="380"/>
      <c r="I28" s="380"/>
      <c r="J28" s="380"/>
      <c r="K28" s="251"/>
    </row>
    <row r="29" spans="2:11" s="1" customFormat="1" ht="12.75" customHeight="1" x14ac:dyDescent="0.2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pans="2:11" s="1" customFormat="1" ht="15" customHeight="1" x14ac:dyDescent="0.2">
      <c r="B30" s="254"/>
      <c r="C30" s="255"/>
      <c r="D30" s="380" t="s">
        <v>485</v>
      </c>
      <c r="E30" s="380"/>
      <c r="F30" s="380"/>
      <c r="G30" s="380"/>
      <c r="H30" s="380"/>
      <c r="I30" s="380"/>
      <c r="J30" s="380"/>
      <c r="K30" s="251"/>
    </row>
    <row r="31" spans="2:11" s="1" customFormat="1" ht="15" customHeight="1" x14ac:dyDescent="0.2">
      <c r="B31" s="254"/>
      <c r="C31" s="255"/>
      <c r="D31" s="380" t="s">
        <v>486</v>
      </c>
      <c r="E31" s="380"/>
      <c r="F31" s="380"/>
      <c r="G31" s="380"/>
      <c r="H31" s="380"/>
      <c r="I31" s="380"/>
      <c r="J31" s="380"/>
      <c r="K31" s="251"/>
    </row>
    <row r="32" spans="2:11" s="1" customFormat="1" ht="12.75" customHeight="1" x14ac:dyDescent="0.2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pans="2:11" s="1" customFormat="1" ht="15" customHeight="1" x14ac:dyDescent="0.2">
      <c r="B33" s="254"/>
      <c r="C33" s="255"/>
      <c r="D33" s="380" t="s">
        <v>487</v>
      </c>
      <c r="E33" s="380"/>
      <c r="F33" s="380"/>
      <c r="G33" s="380"/>
      <c r="H33" s="380"/>
      <c r="I33" s="380"/>
      <c r="J33" s="380"/>
      <c r="K33" s="251"/>
    </row>
    <row r="34" spans="2:11" s="1" customFormat="1" ht="15" customHeight="1" x14ac:dyDescent="0.2">
      <c r="B34" s="254"/>
      <c r="C34" s="255"/>
      <c r="D34" s="380" t="s">
        <v>488</v>
      </c>
      <c r="E34" s="380"/>
      <c r="F34" s="380"/>
      <c r="G34" s="380"/>
      <c r="H34" s="380"/>
      <c r="I34" s="380"/>
      <c r="J34" s="380"/>
      <c r="K34" s="251"/>
    </row>
    <row r="35" spans="2:11" s="1" customFormat="1" ht="15" customHeight="1" x14ac:dyDescent="0.2">
      <c r="B35" s="254"/>
      <c r="C35" s="255"/>
      <c r="D35" s="380" t="s">
        <v>489</v>
      </c>
      <c r="E35" s="380"/>
      <c r="F35" s="380"/>
      <c r="G35" s="380"/>
      <c r="H35" s="380"/>
      <c r="I35" s="380"/>
      <c r="J35" s="380"/>
      <c r="K35" s="251"/>
    </row>
    <row r="36" spans="2:11" s="1" customFormat="1" ht="15" customHeight="1" x14ac:dyDescent="0.2">
      <c r="B36" s="254"/>
      <c r="C36" s="255"/>
      <c r="D36" s="253"/>
      <c r="E36" s="256" t="s">
        <v>115</v>
      </c>
      <c r="F36" s="253"/>
      <c r="G36" s="380" t="s">
        <v>490</v>
      </c>
      <c r="H36" s="380"/>
      <c r="I36" s="380"/>
      <c r="J36" s="380"/>
      <c r="K36" s="251"/>
    </row>
    <row r="37" spans="2:11" s="1" customFormat="1" ht="30.75" customHeight="1" x14ac:dyDescent="0.2">
      <c r="B37" s="254"/>
      <c r="C37" s="255"/>
      <c r="D37" s="253"/>
      <c r="E37" s="256" t="s">
        <v>491</v>
      </c>
      <c r="F37" s="253"/>
      <c r="G37" s="380" t="s">
        <v>492</v>
      </c>
      <c r="H37" s="380"/>
      <c r="I37" s="380"/>
      <c r="J37" s="380"/>
      <c r="K37" s="251"/>
    </row>
    <row r="38" spans="2:11" s="1" customFormat="1" ht="15" customHeight="1" x14ac:dyDescent="0.2">
      <c r="B38" s="254"/>
      <c r="C38" s="255"/>
      <c r="D38" s="253"/>
      <c r="E38" s="256" t="s">
        <v>63</v>
      </c>
      <c r="F38" s="253"/>
      <c r="G38" s="380" t="s">
        <v>493</v>
      </c>
      <c r="H38" s="380"/>
      <c r="I38" s="380"/>
      <c r="J38" s="380"/>
      <c r="K38" s="251"/>
    </row>
    <row r="39" spans="2:11" s="1" customFormat="1" ht="15" customHeight="1" x14ac:dyDescent="0.2">
      <c r="B39" s="254"/>
      <c r="C39" s="255"/>
      <c r="D39" s="253"/>
      <c r="E39" s="256" t="s">
        <v>64</v>
      </c>
      <c r="F39" s="253"/>
      <c r="G39" s="380" t="s">
        <v>494</v>
      </c>
      <c r="H39" s="380"/>
      <c r="I39" s="380"/>
      <c r="J39" s="380"/>
      <c r="K39" s="251"/>
    </row>
    <row r="40" spans="2:11" s="1" customFormat="1" ht="15" customHeight="1" x14ac:dyDescent="0.2">
      <c r="B40" s="254"/>
      <c r="C40" s="255"/>
      <c r="D40" s="253"/>
      <c r="E40" s="256" t="s">
        <v>116</v>
      </c>
      <c r="F40" s="253"/>
      <c r="G40" s="380" t="s">
        <v>495</v>
      </c>
      <c r="H40" s="380"/>
      <c r="I40" s="380"/>
      <c r="J40" s="380"/>
      <c r="K40" s="251"/>
    </row>
    <row r="41" spans="2:11" s="1" customFormat="1" ht="15" customHeight="1" x14ac:dyDescent="0.2">
      <c r="B41" s="254"/>
      <c r="C41" s="255"/>
      <c r="D41" s="253"/>
      <c r="E41" s="256" t="s">
        <v>117</v>
      </c>
      <c r="F41" s="253"/>
      <c r="G41" s="380" t="s">
        <v>496</v>
      </c>
      <c r="H41" s="380"/>
      <c r="I41" s="380"/>
      <c r="J41" s="380"/>
      <c r="K41" s="251"/>
    </row>
    <row r="42" spans="2:11" s="1" customFormat="1" ht="15" customHeight="1" x14ac:dyDescent="0.2">
      <c r="B42" s="254"/>
      <c r="C42" s="255"/>
      <c r="D42" s="253"/>
      <c r="E42" s="256" t="s">
        <v>497</v>
      </c>
      <c r="F42" s="253"/>
      <c r="G42" s="380" t="s">
        <v>498</v>
      </c>
      <c r="H42" s="380"/>
      <c r="I42" s="380"/>
      <c r="J42" s="380"/>
      <c r="K42" s="251"/>
    </row>
    <row r="43" spans="2:11" s="1" customFormat="1" ht="15" customHeight="1" x14ac:dyDescent="0.2">
      <c r="B43" s="254"/>
      <c r="C43" s="255"/>
      <c r="D43" s="253"/>
      <c r="E43" s="256"/>
      <c r="F43" s="253"/>
      <c r="G43" s="380" t="s">
        <v>499</v>
      </c>
      <c r="H43" s="380"/>
      <c r="I43" s="380"/>
      <c r="J43" s="380"/>
      <c r="K43" s="251"/>
    </row>
    <row r="44" spans="2:11" s="1" customFormat="1" ht="15" customHeight="1" x14ac:dyDescent="0.2">
      <c r="B44" s="254"/>
      <c r="C44" s="255"/>
      <c r="D44" s="253"/>
      <c r="E44" s="256" t="s">
        <v>500</v>
      </c>
      <c r="F44" s="253"/>
      <c r="G44" s="380" t="s">
        <v>501</v>
      </c>
      <c r="H44" s="380"/>
      <c r="I44" s="380"/>
      <c r="J44" s="380"/>
      <c r="K44" s="251"/>
    </row>
    <row r="45" spans="2:11" s="1" customFormat="1" ht="15" customHeight="1" x14ac:dyDescent="0.2">
      <c r="B45" s="254"/>
      <c r="C45" s="255"/>
      <c r="D45" s="253"/>
      <c r="E45" s="256" t="s">
        <v>119</v>
      </c>
      <c r="F45" s="253"/>
      <c r="G45" s="380" t="s">
        <v>502</v>
      </c>
      <c r="H45" s="380"/>
      <c r="I45" s="380"/>
      <c r="J45" s="380"/>
      <c r="K45" s="251"/>
    </row>
    <row r="46" spans="2:11" s="1" customFormat="1" ht="12.75" customHeight="1" x14ac:dyDescent="0.2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pans="2:11" s="1" customFormat="1" ht="15" customHeight="1" x14ac:dyDescent="0.2">
      <c r="B47" s="254"/>
      <c r="C47" s="255"/>
      <c r="D47" s="380" t="s">
        <v>503</v>
      </c>
      <c r="E47" s="380"/>
      <c r="F47" s="380"/>
      <c r="G47" s="380"/>
      <c r="H47" s="380"/>
      <c r="I47" s="380"/>
      <c r="J47" s="380"/>
      <c r="K47" s="251"/>
    </row>
    <row r="48" spans="2:11" s="1" customFormat="1" ht="15" customHeight="1" x14ac:dyDescent="0.2">
      <c r="B48" s="254"/>
      <c r="C48" s="255"/>
      <c r="D48" s="255"/>
      <c r="E48" s="380" t="s">
        <v>504</v>
      </c>
      <c r="F48" s="380"/>
      <c r="G48" s="380"/>
      <c r="H48" s="380"/>
      <c r="I48" s="380"/>
      <c r="J48" s="380"/>
      <c r="K48" s="251"/>
    </row>
    <row r="49" spans="2:11" s="1" customFormat="1" ht="15" customHeight="1" x14ac:dyDescent="0.2">
      <c r="B49" s="254"/>
      <c r="C49" s="255"/>
      <c r="D49" s="255"/>
      <c r="E49" s="380" t="s">
        <v>505</v>
      </c>
      <c r="F49" s="380"/>
      <c r="G49" s="380"/>
      <c r="H49" s="380"/>
      <c r="I49" s="380"/>
      <c r="J49" s="380"/>
      <c r="K49" s="251"/>
    </row>
    <row r="50" spans="2:11" s="1" customFormat="1" ht="15" customHeight="1" x14ac:dyDescent="0.2">
      <c r="B50" s="254"/>
      <c r="C50" s="255"/>
      <c r="D50" s="255"/>
      <c r="E50" s="380" t="s">
        <v>506</v>
      </c>
      <c r="F50" s="380"/>
      <c r="G50" s="380"/>
      <c r="H50" s="380"/>
      <c r="I50" s="380"/>
      <c r="J50" s="380"/>
      <c r="K50" s="251"/>
    </row>
    <row r="51" spans="2:11" s="1" customFormat="1" ht="15" customHeight="1" x14ac:dyDescent="0.2">
      <c r="B51" s="254"/>
      <c r="C51" s="255"/>
      <c r="D51" s="380" t="s">
        <v>507</v>
      </c>
      <c r="E51" s="380"/>
      <c r="F51" s="380"/>
      <c r="G51" s="380"/>
      <c r="H51" s="380"/>
      <c r="I51" s="380"/>
      <c r="J51" s="380"/>
      <c r="K51" s="251"/>
    </row>
    <row r="52" spans="2:11" s="1" customFormat="1" ht="25.5" customHeight="1" x14ac:dyDescent="0.3">
      <c r="B52" s="250"/>
      <c r="C52" s="381" t="s">
        <v>508</v>
      </c>
      <c r="D52" s="381"/>
      <c r="E52" s="381"/>
      <c r="F52" s="381"/>
      <c r="G52" s="381"/>
      <c r="H52" s="381"/>
      <c r="I52" s="381"/>
      <c r="J52" s="381"/>
      <c r="K52" s="251"/>
    </row>
    <row r="53" spans="2:11" s="1" customFormat="1" ht="5.25" customHeight="1" x14ac:dyDescent="0.2">
      <c r="B53" s="250"/>
      <c r="C53" s="252"/>
      <c r="D53" s="252"/>
      <c r="E53" s="252"/>
      <c r="F53" s="252"/>
      <c r="G53" s="252"/>
      <c r="H53" s="252"/>
      <c r="I53" s="252"/>
      <c r="J53" s="252"/>
      <c r="K53" s="251"/>
    </row>
    <row r="54" spans="2:11" s="1" customFormat="1" ht="15" customHeight="1" x14ac:dyDescent="0.2">
      <c r="B54" s="250"/>
      <c r="C54" s="380" t="s">
        <v>509</v>
      </c>
      <c r="D54" s="380"/>
      <c r="E54" s="380"/>
      <c r="F54" s="380"/>
      <c r="G54" s="380"/>
      <c r="H54" s="380"/>
      <c r="I54" s="380"/>
      <c r="J54" s="380"/>
      <c r="K54" s="251"/>
    </row>
    <row r="55" spans="2:11" s="1" customFormat="1" ht="15" customHeight="1" x14ac:dyDescent="0.2">
      <c r="B55" s="250"/>
      <c r="C55" s="380" t="s">
        <v>510</v>
      </c>
      <c r="D55" s="380"/>
      <c r="E55" s="380"/>
      <c r="F55" s="380"/>
      <c r="G55" s="380"/>
      <c r="H55" s="380"/>
      <c r="I55" s="380"/>
      <c r="J55" s="380"/>
      <c r="K55" s="251"/>
    </row>
    <row r="56" spans="2:11" s="1" customFormat="1" ht="12.75" customHeight="1" x14ac:dyDescent="0.2">
      <c r="B56" s="250"/>
      <c r="C56" s="253"/>
      <c r="D56" s="253"/>
      <c r="E56" s="253"/>
      <c r="F56" s="253"/>
      <c r="G56" s="253"/>
      <c r="H56" s="253"/>
      <c r="I56" s="253"/>
      <c r="J56" s="253"/>
      <c r="K56" s="251"/>
    </row>
    <row r="57" spans="2:11" s="1" customFormat="1" ht="15" customHeight="1" x14ac:dyDescent="0.2">
      <c r="B57" s="250"/>
      <c r="C57" s="380" t="s">
        <v>511</v>
      </c>
      <c r="D57" s="380"/>
      <c r="E57" s="380"/>
      <c r="F57" s="380"/>
      <c r="G57" s="380"/>
      <c r="H57" s="380"/>
      <c r="I57" s="380"/>
      <c r="J57" s="380"/>
      <c r="K57" s="251"/>
    </row>
    <row r="58" spans="2:11" s="1" customFormat="1" ht="15" customHeight="1" x14ac:dyDescent="0.2">
      <c r="B58" s="250"/>
      <c r="C58" s="255"/>
      <c r="D58" s="380" t="s">
        <v>512</v>
      </c>
      <c r="E58" s="380"/>
      <c r="F58" s="380"/>
      <c r="G58" s="380"/>
      <c r="H58" s="380"/>
      <c r="I58" s="380"/>
      <c r="J58" s="380"/>
      <c r="K58" s="251"/>
    </row>
    <row r="59" spans="2:11" s="1" customFormat="1" ht="15" customHeight="1" x14ac:dyDescent="0.2">
      <c r="B59" s="250"/>
      <c r="C59" s="255"/>
      <c r="D59" s="380" t="s">
        <v>513</v>
      </c>
      <c r="E59" s="380"/>
      <c r="F59" s="380"/>
      <c r="G59" s="380"/>
      <c r="H59" s="380"/>
      <c r="I59" s="380"/>
      <c r="J59" s="380"/>
      <c r="K59" s="251"/>
    </row>
    <row r="60" spans="2:11" s="1" customFormat="1" ht="15" customHeight="1" x14ac:dyDescent="0.2">
      <c r="B60" s="250"/>
      <c r="C60" s="255"/>
      <c r="D60" s="380" t="s">
        <v>514</v>
      </c>
      <c r="E60" s="380"/>
      <c r="F60" s="380"/>
      <c r="G60" s="380"/>
      <c r="H60" s="380"/>
      <c r="I60" s="380"/>
      <c r="J60" s="380"/>
      <c r="K60" s="251"/>
    </row>
    <row r="61" spans="2:11" s="1" customFormat="1" ht="15" customHeight="1" x14ac:dyDescent="0.2">
      <c r="B61" s="250"/>
      <c r="C61" s="255"/>
      <c r="D61" s="380" t="s">
        <v>515</v>
      </c>
      <c r="E61" s="380"/>
      <c r="F61" s="380"/>
      <c r="G61" s="380"/>
      <c r="H61" s="380"/>
      <c r="I61" s="380"/>
      <c r="J61" s="380"/>
      <c r="K61" s="251"/>
    </row>
    <row r="62" spans="2:11" s="1" customFormat="1" ht="15" customHeight="1" x14ac:dyDescent="0.2">
      <c r="B62" s="250"/>
      <c r="C62" s="255"/>
      <c r="D62" s="382" t="s">
        <v>516</v>
      </c>
      <c r="E62" s="382"/>
      <c r="F62" s="382"/>
      <c r="G62" s="382"/>
      <c r="H62" s="382"/>
      <c r="I62" s="382"/>
      <c r="J62" s="382"/>
      <c r="K62" s="251"/>
    </row>
    <row r="63" spans="2:11" s="1" customFormat="1" ht="15" customHeight="1" x14ac:dyDescent="0.2">
      <c r="B63" s="250"/>
      <c r="C63" s="255"/>
      <c r="D63" s="380" t="s">
        <v>517</v>
      </c>
      <c r="E63" s="380"/>
      <c r="F63" s="380"/>
      <c r="G63" s="380"/>
      <c r="H63" s="380"/>
      <c r="I63" s="380"/>
      <c r="J63" s="380"/>
      <c r="K63" s="251"/>
    </row>
    <row r="64" spans="2:11" s="1" customFormat="1" ht="12.75" customHeight="1" x14ac:dyDescent="0.2">
      <c r="B64" s="250"/>
      <c r="C64" s="255"/>
      <c r="D64" s="255"/>
      <c r="E64" s="258"/>
      <c r="F64" s="255"/>
      <c r="G64" s="255"/>
      <c r="H64" s="255"/>
      <c r="I64" s="255"/>
      <c r="J64" s="255"/>
      <c r="K64" s="251"/>
    </row>
    <row r="65" spans="2:11" s="1" customFormat="1" ht="15" customHeight="1" x14ac:dyDescent="0.2">
      <c r="B65" s="250"/>
      <c r="C65" s="255"/>
      <c r="D65" s="380" t="s">
        <v>518</v>
      </c>
      <c r="E65" s="380"/>
      <c r="F65" s="380"/>
      <c r="G65" s="380"/>
      <c r="H65" s="380"/>
      <c r="I65" s="380"/>
      <c r="J65" s="380"/>
      <c r="K65" s="251"/>
    </row>
    <row r="66" spans="2:11" s="1" customFormat="1" ht="15" customHeight="1" x14ac:dyDescent="0.2">
      <c r="B66" s="250"/>
      <c r="C66" s="255"/>
      <c r="D66" s="382" t="s">
        <v>519</v>
      </c>
      <c r="E66" s="382"/>
      <c r="F66" s="382"/>
      <c r="G66" s="382"/>
      <c r="H66" s="382"/>
      <c r="I66" s="382"/>
      <c r="J66" s="382"/>
      <c r="K66" s="251"/>
    </row>
    <row r="67" spans="2:11" s="1" customFormat="1" ht="15" customHeight="1" x14ac:dyDescent="0.2">
      <c r="B67" s="250"/>
      <c r="C67" s="255"/>
      <c r="D67" s="380" t="s">
        <v>520</v>
      </c>
      <c r="E67" s="380"/>
      <c r="F67" s="380"/>
      <c r="G67" s="380"/>
      <c r="H67" s="380"/>
      <c r="I67" s="380"/>
      <c r="J67" s="380"/>
      <c r="K67" s="251"/>
    </row>
    <row r="68" spans="2:11" s="1" customFormat="1" ht="15" customHeight="1" x14ac:dyDescent="0.2">
      <c r="B68" s="250"/>
      <c r="C68" s="255"/>
      <c r="D68" s="380" t="s">
        <v>521</v>
      </c>
      <c r="E68" s="380"/>
      <c r="F68" s="380"/>
      <c r="G68" s="380"/>
      <c r="H68" s="380"/>
      <c r="I68" s="380"/>
      <c r="J68" s="380"/>
      <c r="K68" s="251"/>
    </row>
    <row r="69" spans="2:11" s="1" customFormat="1" ht="15" customHeight="1" x14ac:dyDescent="0.2">
      <c r="B69" s="250"/>
      <c r="C69" s="255"/>
      <c r="D69" s="380" t="s">
        <v>522</v>
      </c>
      <c r="E69" s="380"/>
      <c r="F69" s="380"/>
      <c r="G69" s="380"/>
      <c r="H69" s="380"/>
      <c r="I69" s="380"/>
      <c r="J69" s="380"/>
      <c r="K69" s="251"/>
    </row>
    <row r="70" spans="2:11" s="1" customFormat="1" ht="15" customHeight="1" x14ac:dyDescent="0.2">
      <c r="B70" s="250"/>
      <c r="C70" s="255"/>
      <c r="D70" s="380" t="s">
        <v>523</v>
      </c>
      <c r="E70" s="380"/>
      <c r="F70" s="380"/>
      <c r="G70" s="380"/>
      <c r="H70" s="380"/>
      <c r="I70" s="380"/>
      <c r="J70" s="380"/>
      <c r="K70" s="251"/>
    </row>
    <row r="71" spans="2:11" s="1" customFormat="1" ht="12.75" customHeight="1" x14ac:dyDescent="0.2">
      <c r="B71" s="259"/>
      <c r="C71" s="260"/>
      <c r="D71" s="260"/>
      <c r="E71" s="260"/>
      <c r="F71" s="260"/>
      <c r="G71" s="260"/>
      <c r="H71" s="260"/>
      <c r="I71" s="260"/>
      <c r="J71" s="260"/>
      <c r="K71" s="261"/>
    </row>
    <row r="72" spans="2:11" s="1" customFormat="1" ht="18.75" customHeight="1" x14ac:dyDescent="0.2">
      <c r="B72" s="262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s="1" customFormat="1" ht="18.75" customHeight="1" x14ac:dyDescent="0.2">
      <c r="B73" s="263"/>
      <c r="C73" s="263"/>
      <c r="D73" s="263"/>
      <c r="E73" s="263"/>
      <c r="F73" s="263"/>
      <c r="G73" s="263"/>
      <c r="H73" s="263"/>
      <c r="I73" s="263"/>
      <c r="J73" s="263"/>
      <c r="K73" s="263"/>
    </row>
    <row r="74" spans="2:11" s="1" customFormat="1" ht="7.5" customHeight="1" x14ac:dyDescent="0.2">
      <c r="B74" s="264"/>
      <c r="C74" s="265"/>
      <c r="D74" s="265"/>
      <c r="E74" s="265"/>
      <c r="F74" s="265"/>
      <c r="G74" s="265"/>
      <c r="H74" s="265"/>
      <c r="I74" s="265"/>
      <c r="J74" s="265"/>
      <c r="K74" s="266"/>
    </row>
    <row r="75" spans="2:11" s="1" customFormat="1" ht="45" customHeight="1" x14ac:dyDescent="0.2">
      <c r="B75" s="267"/>
      <c r="C75" s="375" t="s">
        <v>524</v>
      </c>
      <c r="D75" s="375"/>
      <c r="E75" s="375"/>
      <c r="F75" s="375"/>
      <c r="G75" s="375"/>
      <c r="H75" s="375"/>
      <c r="I75" s="375"/>
      <c r="J75" s="375"/>
      <c r="K75" s="268"/>
    </row>
    <row r="76" spans="2:11" s="1" customFormat="1" ht="17.25" customHeight="1" x14ac:dyDescent="0.2">
      <c r="B76" s="267"/>
      <c r="C76" s="269" t="s">
        <v>525</v>
      </c>
      <c r="D76" s="269"/>
      <c r="E76" s="269"/>
      <c r="F76" s="269" t="s">
        <v>526</v>
      </c>
      <c r="G76" s="270"/>
      <c r="H76" s="269" t="s">
        <v>64</v>
      </c>
      <c r="I76" s="269" t="s">
        <v>67</v>
      </c>
      <c r="J76" s="269" t="s">
        <v>527</v>
      </c>
      <c r="K76" s="268"/>
    </row>
    <row r="77" spans="2:11" s="1" customFormat="1" ht="17.25" customHeight="1" x14ac:dyDescent="0.2">
      <c r="B77" s="267"/>
      <c r="C77" s="271" t="s">
        <v>528</v>
      </c>
      <c r="D77" s="271"/>
      <c r="E77" s="271"/>
      <c r="F77" s="272" t="s">
        <v>529</v>
      </c>
      <c r="G77" s="273"/>
      <c r="H77" s="271"/>
      <c r="I77" s="271"/>
      <c r="J77" s="271" t="s">
        <v>530</v>
      </c>
      <c r="K77" s="268"/>
    </row>
    <row r="78" spans="2:11" s="1" customFormat="1" ht="5.25" customHeight="1" x14ac:dyDescent="0.2">
      <c r="B78" s="267"/>
      <c r="C78" s="274"/>
      <c r="D78" s="274"/>
      <c r="E78" s="274"/>
      <c r="F78" s="274"/>
      <c r="G78" s="275"/>
      <c r="H78" s="274"/>
      <c r="I78" s="274"/>
      <c r="J78" s="274"/>
      <c r="K78" s="268"/>
    </row>
    <row r="79" spans="2:11" s="1" customFormat="1" ht="15" customHeight="1" x14ac:dyDescent="0.2">
      <c r="B79" s="267"/>
      <c r="C79" s="256" t="s">
        <v>63</v>
      </c>
      <c r="D79" s="276"/>
      <c r="E79" s="276"/>
      <c r="F79" s="277" t="s">
        <v>531</v>
      </c>
      <c r="G79" s="278"/>
      <c r="H79" s="256" t="s">
        <v>532</v>
      </c>
      <c r="I79" s="256" t="s">
        <v>533</v>
      </c>
      <c r="J79" s="256">
        <v>20</v>
      </c>
      <c r="K79" s="268"/>
    </row>
    <row r="80" spans="2:11" s="1" customFormat="1" ht="15" customHeight="1" x14ac:dyDescent="0.2">
      <c r="B80" s="267"/>
      <c r="C80" s="256" t="s">
        <v>534</v>
      </c>
      <c r="D80" s="256"/>
      <c r="E80" s="256"/>
      <c r="F80" s="277" t="s">
        <v>531</v>
      </c>
      <c r="G80" s="278"/>
      <c r="H80" s="256" t="s">
        <v>535</v>
      </c>
      <c r="I80" s="256" t="s">
        <v>533</v>
      </c>
      <c r="J80" s="256">
        <v>120</v>
      </c>
      <c r="K80" s="268"/>
    </row>
    <row r="81" spans="2:11" s="1" customFormat="1" ht="15" customHeight="1" x14ac:dyDescent="0.2">
      <c r="B81" s="279"/>
      <c r="C81" s="256" t="s">
        <v>536</v>
      </c>
      <c r="D81" s="256"/>
      <c r="E81" s="256"/>
      <c r="F81" s="277" t="s">
        <v>537</v>
      </c>
      <c r="G81" s="278"/>
      <c r="H81" s="256" t="s">
        <v>538</v>
      </c>
      <c r="I81" s="256" t="s">
        <v>533</v>
      </c>
      <c r="J81" s="256">
        <v>50</v>
      </c>
      <c r="K81" s="268"/>
    </row>
    <row r="82" spans="2:11" s="1" customFormat="1" ht="15" customHeight="1" x14ac:dyDescent="0.2">
      <c r="B82" s="279"/>
      <c r="C82" s="256" t="s">
        <v>539</v>
      </c>
      <c r="D82" s="256"/>
      <c r="E82" s="256"/>
      <c r="F82" s="277" t="s">
        <v>531</v>
      </c>
      <c r="G82" s="278"/>
      <c r="H82" s="256" t="s">
        <v>540</v>
      </c>
      <c r="I82" s="256" t="s">
        <v>541</v>
      </c>
      <c r="J82" s="256"/>
      <c r="K82" s="268"/>
    </row>
    <row r="83" spans="2:11" s="1" customFormat="1" ht="15" customHeight="1" x14ac:dyDescent="0.2">
      <c r="B83" s="279"/>
      <c r="C83" s="280" t="s">
        <v>542</v>
      </c>
      <c r="D83" s="280"/>
      <c r="E83" s="280"/>
      <c r="F83" s="281" t="s">
        <v>537</v>
      </c>
      <c r="G83" s="280"/>
      <c r="H83" s="280" t="s">
        <v>543</v>
      </c>
      <c r="I83" s="280" t="s">
        <v>533</v>
      </c>
      <c r="J83" s="280">
        <v>15</v>
      </c>
      <c r="K83" s="268"/>
    </row>
    <row r="84" spans="2:11" s="1" customFormat="1" ht="15" customHeight="1" x14ac:dyDescent="0.2">
      <c r="B84" s="279"/>
      <c r="C84" s="280" t="s">
        <v>544</v>
      </c>
      <c r="D84" s="280"/>
      <c r="E84" s="280"/>
      <c r="F84" s="281" t="s">
        <v>537</v>
      </c>
      <c r="G84" s="280"/>
      <c r="H84" s="280" t="s">
        <v>545</v>
      </c>
      <c r="I84" s="280" t="s">
        <v>533</v>
      </c>
      <c r="J84" s="280">
        <v>15</v>
      </c>
      <c r="K84" s="268"/>
    </row>
    <row r="85" spans="2:11" s="1" customFormat="1" ht="15" customHeight="1" x14ac:dyDescent="0.2">
      <c r="B85" s="279"/>
      <c r="C85" s="280" t="s">
        <v>546</v>
      </c>
      <c r="D85" s="280"/>
      <c r="E85" s="280"/>
      <c r="F85" s="281" t="s">
        <v>537</v>
      </c>
      <c r="G85" s="280"/>
      <c r="H85" s="280" t="s">
        <v>547</v>
      </c>
      <c r="I85" s="280" t="s">
        <v>533</v>
      </c>
      <c r="J85" s="280">
        <v>20</v>
      </c>
      <c r="K85" s="268"/>
    </row>
    <row r="86" spans="2:11" s="1" customFormat="1" ht="15" customHeight="1" x14ac:dyDescent="0.2">
      <c r="B86" s="279"/>
      <c r="C86" s="280" t="s">
        <v>548</v>
      </c>
      <c r="D86" s="280"/>
      <c r="E86" s="280"/>
      <c r="F86" s="281" t="s">
        <v>537</v>
      </c>
      <c r="G86" s="280"/>
      <c r="H86" s="280" t="s">
        <v>549</v>
      </c>
      <c r="I86" s="280" t="s">
        <v>533</v>
      </c>
      <c r="J86" s="280">
        <v>20</v>
      </c>
      <c r="K86" s="268"/>
    </row>
    <row r="87" spans="2:11" s="1" customFormat="1" ht="15" customHeight="1" x14ac:dyDescent="0.2">
      <c r="B87" s="279"/>
      <c r="C87" s="256" t="s">
        <v>550</v>
      </c>
      <c r="D87" s="256"/>
      <c r="E87" s="256"/>
      <c r="F87" s="277" t="s">
        <v>537</v>
      </c>
      <c r="G87" s="278"/>
      <c r="H87" s="256" t="s">
        <v>551</v>
      </c>
      <c r="I87" s="256" t="s">
        <v>533</v>
      </c>
      <c r="J87" s="256">
        <v>50</v>
      </c>
      <c r="K87" s="268"/>
    </row>
    <row r="88" spans="2:11" s="1" customFormat="1" ht="15" customHeight="1" x14ac:dyDescent="0.2">
      <c r="B88" s="279"/>
      <c r="C88" s="256" t="s">
        <v>552</v>
      </c>
      <c r="D88" s="256"/>
      <c r="E88" s="256"/>
      <c r="F88" s="277" t="s">
        <v>537</v>
      </c>
      <c r="G88" s="278"/>
      <c r="H88" s="256" t="s">
        <v>553</v>
      </c>
      <c r="I88" s="256" t="s">
        <v>533</v>
      </c>
      <c r="J88" s="256">
        <v>20</v>
      </c>
      <c r="K88" s="268"/>
    </row>
    <row r="89" spans="2:11" s="1" customFormat="1" ht="15" customHeight="1" x14ac:dyDescent="0.2">
      <c r="B89" s="279"/>
      <c r="C89" s="256" t="s">
        <v>554</v>
      </c>
      <c r="D89" s="256"/>
      <c r="E89" s="256"/>
      <c r="F89" s="277" t="s">
        <v>537</v>
      </c>
      <c r="G89" s="278"/>
      <c r="H89" s="256" t="s">
        <v>555</v>
      </c>
      <c r="I89" s="256" t="s">
        <v>533</v>
      </c>
      <c r="J89" s="256">
        <v>20</v>
      </c>
      <c r="K89" s="268"/>
    </row>
    <row r="90" spans="2:11" s="1" customFormat="1" ht="15" customHeight="1" x14ac:dyDescent="0.2">
      <c r="B90" s="279"/>
      <c r="C90" s="256" t="s">
        <v>556</v>
      </c>
      <c r="D90" s="256"/>
      <c r="E90" s="256"/>
      <c r="F90" s="277" t="s">
        <v>537</v>
      </c>
      <c r="G90" s="278"/>
      <c r="H90" s="256" t="s">
        <v>557</v>
      </c>
      <c r="I90" s="256" t="s">
        <v>533</v>
      </c>
      <c r="J90" s="256">
        <v>50</v>
      </c>
      <c r="K90" s="268"/>
    </row>
    <row r="91" spans="2:11" s="1" customFormat="1" ht="15" customHeight="1" x14ac:dyDescent="0.2">
      <c r="B91" s="279"/>
      <c r="C91" s="256" t="s">
        <v>558</v>
      </c>
      <c r="D91" s="256"/>
      <c r="E91" s="256"/>
      <c r="F91" s="277" t="s">
        <v>537</v>
      </c>
      <c r="G91" s="278"/>
      <c r="H91" s="256" t="s">
        <v>558</v>
      </c>
      <c r="I91" s="256" t="s">
        <v>533</v>
      </c>
      <c r="J91" s="256">
        <v>50</v>
      </c>
      <c r="K91" s="268"/>
    </row>
    <row r="92" spans="2:11" s="1" customFormat="1" ht="15" customHeight="1" x14ac:dyDescent="0.2">
      <c r="B92" s="279"/>
      <c r="C92" s="256" t="s">
        <v>559</v>
      </c>
      <c r="D92" s="256"/>
      <c r="E92" s="256"/>
      <c r="F92" s="277" t="s">
        <v>537</v>
      </c>
      <c r="G92" s="278"/>
      <c r="H92" s="256" t="s">
        <v>560</v>
      </c>
      <c r="I92" s="256" t="s">
        <v>533</v>
      </c>
      <c r="J92" s="256">
        <v>255</v>
      </c>
      <c r="K92" s="268"/>
    </row>
    <row r="93" spans="2:11" s="1" customFormat="1" ht="15" customHeight="1" x14ac:dyDescent="0.2">
      <c r="B93" s="279"/>
      <c r="C93" s="256" t="s">
        <v>561</v>
      </c>
      <c r="D93" s="256"/>
      <c r="E93" s="256"/>
      <c r="F93" s="277" t="s">
        <v>531</v>
      </c>
      <c r="G93" s="278"/>
      <c r="H93" s="256" t="s">
        <v>562</v>
      </c>
      <c r="I93" s="256" t="s">
        <v>563</v>
      </c>
      <c r="J93" s="256"/>
      <c r="K93" s="268"/>
    </row>
    <row r="94" spans="2:11" s="1" customFormat="1" ht="15" customHeight="1" x14ac:dyDescent="0.2">
      <c r="B94" s="279"/>
      <c r="C94" s="256" t="s">
        <v>564</v>
      </c>
      <c r="D94" s="256"/>
      <c r="E94" s="256"/>
      <c r="F94" s="277" t="s">
        <v>531</v>
      </c>
      <c r="G94" s="278"/>
      <c r="H94" s="256" t="s">
        <v>565</v>
      </c>
      <c r="I94" s="256" t="s">
        <v>566</v>
      </c>
      <c r="J94" s="256"/>
      <c r="K94" s="268"/>
    </row>
    <row r="95" spans="2:11" s="1" customFormat="1" ht="15" customHeight="1" x14ac:dyDescent="0.2">
      <c r="B95" s="279"/>
      <c r="C95" s="256" t="s">
        <v>567</v>
      </c>
      <c r="D95" s="256"/>
      <c r="E95" s="256"/>
      <c r="F95" s="277" t="s">
        <v>531</v>
      </c>
      <c r="G95" s="278"/>
      <c r="H95" s="256" t="s">
        <v>567</v>
      </c>
      <c r="I95" s="256" t="s">
        <v>566</v>
      </c>
      <c r="J95" s="256"/>
      <c r="K95" s="268"/>
    </row>
    <row r="96" spans="2:11" s="1" customFormat="1" ht="15" customHeight="1" x14ac:dyDescent="0.2">
      <c r="B96" s="279"/>
      <c r="C96" s="256" t="s">
        <v>48</v>
      </c>
      <c r="D96" s="256"/>
      <c r="E96" s="256"/>
      <c r="F96" s="277" t="s">
        <v>531</v>
      </c>
      <c r="G96" s="278"/>
      <c r="H96" s="256" t="s">
        <v>568</v>
      </c>
      <c r="I96" s="256" t="s">
        <v>566</v>
      </c>
      <c r="J96" s="256"/>
      <c r="K96" s="268"/>
    </row>
    <row r="97" spans="2:11" s="1" customFormat="1" ht="15" customHeight="1" x14ac:dyDescent="0.2">
      <c r="B97" s="279"/>
      <c r="C97" s="256" t="s">
        <v>58</v>
      </c>
      <c r="D97" s="256"/>
      <c r="E97" s="256"/>
      <c r="F97" s="277" t="s">
        <v>531</v>
      </c>
      <c r="G97" s="278"/>
      <c r="H97" s="256" t="s">
        <v>569</v>
      </c>
      <c r="I97" s="256" t="s">
        <v>566</v>
      </c>
      <c r="J97" s="256"/>
      <c r="K97" s="268"/>
    </row>
    <row r="98" spans="2:11" s="1" customFormat="1" ht="15" customHeight="1" x14ac:dyDescent="0.2">
      <c r="B98" s="282"/>
      <c r="C98" s="283"/>
      <c r="D98" s="283"/>
      <c r="E98" s="283"/>
      <c r="F98" s="283"/>
      <c r="G98" s="283"/>
      <c r="H98" s="283"/>
      <c r="I98" s="283"/>
      <c r="J98" s="283"/>
      <c r="K98" s="284"/>
    </row>
    <row r="99" spans="2:11" s="1" customFormat="1" ht="18.75" customHeight="1" x14ac:dyDescent="0.2">
      <c r="B99" s="285"/>
      <c r="C99" s="286"/>
      <c r="D99" s="286"/>
      <c r="E99" s="286"/>
      <c r="F99" s="286"/>
      <c r="G99" s="286"/>
      <c r="H99" s="286"/>
      <c r="I99" s="286"/>
      <c r="J99" s="286"/>
      <c r="K99" s="285"/>
    </row>
    <row r="100" spans="2:11" s="1" customFormat="1" ht="18.75" customHeight="1" x14ac:dyDescent="0.2">
      <c r="B100" s="263"/>
      <c r="C100" s="263"/>
      <c r="D100" s="263"/>
      <c r="E100" s="263"/>
      <c r="F100" s="263"/>
      <c r="G100" s="263"/>
      <c r="H100" s="263"/>
      <c r="I100" s="263"/>
      <c r="J100" s="263"/>
      <c r="K100" s="263"/>
    </row>
    <row r="101" spans="2:11" s="1" customFormat="1" ht="7.5" customHeight="1" x14ac:dyDescent="0.2">
      <c r="B101" s="264"/>
      <c r="C101" s="265"/>
      <c r="D101" s="265"/>
      <c r="E101" s="265"/>
      <c r="F101" s="265"/>
      <c r="G101" s="265"/>
      <c r="H101" s="265"/>
      <c r="I101" s="265"/>
      <c r="J101" s="265"/>
      <c r="K101" s="266"/>
    </row>
    <row r="102" spans="2:11" s="1" customFormat="1" ht="45" customHeight="1" x14ac:dyDescent="0.2">
      <c r="B102" s="267"/>
      <c r="C102" s="375" t="s">
        <v>570</v>
      </c>
      <c r="D102" s="375"/>
      <c r="E102" s="375"/>
      <c r="F102" s="375"/>
      <c r="G102" s="375"/>
      <c r="H102" s="375"/>
      <c r="I102" s="375"/>
      <c r="J102" s="375"/>
      <c r="K102" s="268"/>
    </row>
    <row r="103" spans="2:11" s="1" customFormat="1" ht="17.25" customHeight="1" x14ac:dyDescent="0.2">
      <c r="B103" s="267"/>
      <c r="C103" s="269" t="s">
        <v>525</v>
      </c>
      <c r="D103" s="269"/>
      <c r="E103" s="269"/>
      <c r="F103" s="269" t="s">
        <v>526</v>
      </c>
      <c r="G103" s="270"/>
      <c r="H103" s="269" t="s">
        <v>64</v>
      </c>
      <c r="I103" s="269" t="s">
        <v>67</v>
      </c>
      <c r="J103" s="269" t="s">
        <v>527</v>
      </c>
      <c r="K103" s="268"/>
    </row>
    <row r="104" spans="2:11" s="1" customFormat="1" ht="17.25" customHeight="1" x14ac:dyDescent="0.2">
      <c r="B104" s="267"/>
      <c r="C104" s="271" t="s">
        <v>528</v>
      </c>
      <c r="D104" s="271"/>
      <c r="E104" s="271"/>
      <c r="F104" s="272" t="s">
        <v>529</v>
      </c>
      <c r="G104" s="273"/>
      <c r="H104" s="271"/>
      <c r="I104" s="271"/>
      <c r="J104" s="271" t="s">
        <v>530</v>
      </c>
      <c r="K104" s="268"/>
    </row>
    <row r="105" spans="2:11" s="1" customFormat="1" ht="5.25" customHeight="1" x14ac:dyDescent="0.2">
      <c r="B105" s="267"/>
      <c r="C105" s="269"/>
      <c r="D105" s="269"/>
      <c r="E105" s="269"/>
      <c r="F105" s="269"/>
      <c r="G105" s="287"/>
      <c r="H105" s="269"/>
      <c r="I105" s="269"/>
      <c r="J105" s="269"/>
      <c r="K105" s="268"/>
    </row>
    <row r="106" spans="2:11" s="1" customFormat="1" ht="15" customHeight="1" x14ac:dyDescent="0.2">
      <c r="B106" s="267"/>
      <c r="C106" s="256" t="s">
        <v>63</v>
      </c>
      <c r="D106" s="276"/>
      <c r="E106" s="276"/>
      <c r="F106" s="277" t="s">
        <v>531</v>
      </c>
      <c r="G106" s="256"/>
      <c r="H106" s="256" t="s">
        <v>571</v>
      </c>
      <c r="I106" s="256" t="s">
        <v>533</v>
      </c>
      <c r="J106" s="256">
        <v>20</v>
      </c>
      <c r="K106" s="268"/>
    </row>
    <row r="107" spans="2:11" s="1" customFormat="1" ht="15" customHeight="1" x14ac:dyDescent="0.2">
      <c r="B107" s="267"/>
      <c r="C107" s="256" t="s">
        <v>534</v>
      </c>
      <c r="D107" s="256"/>
      <c r="E107" s="256"/>
      <c r="F107" s="277" t="s">
        <v>531</v>
      </c>
      <c r="G107" s="256"/>
      <c r="H107" s="256" t="s">
        <v>571</v>
      </c>
      <c r="I107" s="256" t="s">
        <v>533</v>
      </c>
      <c r="J107" s="256">
        <v>120</v>
      </c>
      <c r="K107" s="268"/>
    </row>
    <row r="108" spans="2:11" s="1" customFormat="1" ht="15" customHeight="1" x14ac:dyDescent="0.2">
      <c r="B108" s="279"/>
      <c r="C108" s="256" t="s">
        <v>536</v>
      </c>
      <c r="D108" s="256"/>
      <c r="E108" s="256"/>
      <c r="F108" s="277" t="s">
        <v>537</v>
      </c>
      <c r="G108" s="256"/>
      <c r="H108" s="256" t="s">
        <v>571</v>
      </c>
      <c r="I108" s="256" t="s">
        <v>533</v>
      </c>
      <c r="J108" s="256">
        <v>50</v>
      </c>
      <c r="K108" s="268"/>
    </row>
    <row r="109" spans="2:11" s="1" customFormat="1" ht="15" customHeight="1" x14ac:dyDescent="0.2">
      <c r="B109" s="279"/>
      <c r="C109" s="256" t="s">
        <v>539</v>
      </c>
      <c r="D109" s="256"/>
      <c r="E109" s="256"/>
      <c r="F109" s="277" t="s">
        <v>531</v>
      </c>
      <c r="G109" s="256"/>
      <c r="H109" s="256" t="s">
        <v>571</v>
      </c>
      <c r="I109" s="256" t="s">
        <v>541</v>
      </c>
      <c r="J109" s="256"/>
      <c r="K109" s="268"/>
    </row>
    <row r="110" spans="2:11" s="1" customFormat="1" ht="15" customHeight="1" x14ac:dyDescent="0.2">
      <c r="B110" s="279"/>
      <c r="C110" s="256" t="s">
        <v>550</v>
      </c>
      <c r="D110" s="256"/>
      <c r="E110" s="256"/>
      <c r="F110" s="277" t="s">
        <v>537</v>
      </c>
      <c r="G110" s="256"/>
      <c r="H110" s="256" t="s">
        <v>571</v>
      </c>
      <c r="I110" s="256" t="s">
        <v>533</v>
      </c>
      <c r="J110" s="256">
        <v>50</v>
      </c>
      <c r="K110" s="268"/>
    </row>
    <row r="111" spans="2:11" s="1" customFormat="1" ht="15" customHeight="1" x14ac:dyDescent="0.2">
      <c r="B111" s="279"/>
      <c r="C111" s="256" t="s">
        <v>558</v>
      </c>
      <c r="D111" s="256"/>
      <c r="E111" s="256"/>
      <c r="F111" s="277" t="s">
        <v>537</v>
      </c>
      <c r="G111" s="256"/>
      <c r="H111" s="256" t="s">
        <v>571</v>
      </c>
      <c r="I111" s="256" t="s">
        <v>533</v>
      </c>
      <c r="J111" s="256">
        <v>50</v>
      </c>
      <c r="K111" s="268"/>
    </row>
    <row r="112" spans="2:11" s="1" customFormat="1" ht="15" customHeight="1" x14ac:dyDescent="0.2">
      <c r="B112" s="279"/>
      <c r="C112" s="256" t="s">
        <v>556</v>
      </c>
      <c r="D112" s="256"/>
      <c r="E112" s="256"/>
      <c r="F112" s="277" t="s">
        <v>537</v>
      </c>
      <c r="G112" s="256"/>
      <c r="H112" s="256" t="s">
        <v>571</v>
      </c>
      <c r="I112" s="256" t="s">
        <v>533</v>
      </c>
      <c r="J112" s="256">
        <v>50</v>
      </c>
      <c r="K112" s="268"/>
    </row>
    <row r="113" spans="2:11" s="1" customFormat="1" ht="15" customHeight="1" x14ac:dyDescent="0.2">
      <c r="B113" s="279"/>
      <c r="C113" s="256" t="s">
        <v>63</v>
      </c>
      <c r="D113" s="256"/>
      <c r="E113" s="256"/>
      <c r="F113" s="277" t="s">
        <v>531</v>
      </c>
      <c r="G113" s="256"/>
      <c r="H113" s="256" t="s">
        <v>572</v>
      </c>
      <c r="I113" s="256" t="s">
        <v>533</v>
      </c>
      <c r="J113" s="256">
        <v>20</v>
      </c>
      <c r="K113" s="268"/>
    </row>
    <row r="114" spans="2:11" s="1" customFormat="1" ht="15" customHeight="1" x14ac:dyDescent="0.2">
      <c r="B114" s="279"/>
      <c r="C114" s="256" t="s">
        <v>573</v>
      </c>
      <c r="D114" s="256"/>
      <c r="E114" s="256"/>
      <c r="F114" s="277" t="s">
        <v>531</v>
      </c>
      <c r="G114" s="256"/>
      <c r="H114" s="256" t="s">
        <v>574</v>
      </c>
      <c r="I114" s="256" t="s">
        <v>533</v>
      </c>
      <c r="J114" s="256">
        <v>120</v>
      </c>
      <c r="K114" s="268"/>
    </row>
    <row r="115" spans="2:11" s="1" customFormat="1" ht="15" customHeight="1" x14ac:dyDescent="0.2">
      <c r="B115" s="279"/>
      <c r="C115" s="256" t="s">
        <v>48</v>
      </c>
      <c r="D115" s="256"/>
      <c r="E115" s="256"/>
      <c r="F115" s="277" t="s">
        <v>531</v>
      </c>
      <c r="G115" s="256"/>
      <c r="H115" s="256" t="s">
        <v>575</v>
      </c>
      <c r="I115" s="256" t="s">
        <v>566</v>
      </c>
      <c r="J115" s="256"/>
      <c r="K115" s="268"/>
    </row>
    <row r="116" spans="2:11" s="1" customFormat="1" ht="15" customHeight="1" x14ac:dyDescent="0.2">
      <c r="B116" s="279"/>
      <c r="C116" s="256" t="s">
        <v>58</v>
      </c>
      <c r="D116" s="256"/>
      <c r="E116" s="256"/>
      <c r="F116" s="277" t="s">
        <v>531</v>
      </c>
      <c r="G116" s="256"/>
      <c r="H116" s="256" t="s">
        <v>576</v>
      </c>
      <c r="I116" s="256" t="s">
        <v>566</v>
      </c>
      <c r="J116" s="256"/>
      <c r="K116" s="268"/>
    </row>
    <row r="117" spans="2:11" s="1" customFormat="1" ht="15" customHeight="1" x14ac:dyDescent="0.2">
      <c r="B117" s="279"/>
      <c r="C117" s="256" t="s">
        <v>67</v>
      </c>
      <c r="D117" s="256"/>
      <c r="E117" s="256"/>
      <c r="F117" s="277" t="s">
        <v>531</v>
      </c>
      <c r="G117" s="256"/>
      <c r="H117" s="256" t="s">
        <v>577</v>
      </c>
      <c r="I117" s="256" t="s">
        <v>578</v>
      </c>
      <c r="J117" s="256"/>
      <c r="K117" s="268"/>
    </row>
    <row r="118" spans="2:11" s="1" customFormat="1" ht="15" customHeight="1" x14ac:dyDescent="0.2">
      <c r="B118" s="282"/>
      <c r="C118" s="288"/>
      <c r="D118" s="288"/>
      <c r="E118" s="288"/>
      <c r="F118" s="288"/>
      <c r="G118" s="288"/>
      <c r="H118" s="288"/>
      <c r="I118" s="288"/>
      <c r="J118" s="288"/>
      <c r="K118" s="284"/>
    </row>
    <row r="119" spans="2:11" s="1" customFormat="1" ht="18.75" customHeight="1" x14ac:dyDescent="0.2">
      <c r="B119" s="289"/>
      <c r="C119" s="290"/>
      <c r="D119" s="290"/>
      <c r="E119" s="290"/>
      <c r="F119" s="291"/>
      <c r="G119" s="290"/>
      <c r="H119" s="290"/>
      <c r="I119" s="290"/>
      <c r="J119" s="290"/>
      <c r="K119" s="289"/>
    </row>
    <row r="120" spans="2:11" s="1" customFormat="1" ht="18.75" customHeight="1" x14ac:dyDescent="0.2">
      <c r="B120" s="263"/>
      <c r="C120" s="263"/>
      <c r="D120" s="263"/>
      <c r="E120" s="263"/>
      <c r="F120" s="263"/>
      <c r="G120" s="263"/>
      <c r="H120" s="263"/>
      <c r="I120" s="263"/>
      <c r="J120" s="263"/>
      <c r="K120" s="263"/>
    </row>
    <row r="121" spans="2:11" s="1" customFormat="1" ht="7.5" customHeight="1" x14ac:dyDescent="0.2">
      <c r="B121" s="292"/>
      <c r="C121" s="293"/>
      <c r="D121" s="293"/>
      <c r="E121" s="293"/>
      <c r="F121" s="293"/>
      <c r="G121" s="293"/>
      <c r="H121" s="293"/>
      <c r="I121" s="293"/>
      <c r="J121" s="293"/>
      <c r="K121" s="294"/>
    </row>
    <row r="122" spans="2:11" s="1" customFormat="1" ht="45" customHeight="1" x14ac:dyDescent="0.2">
      <c r="B122" s="295"/>
      <c r="C122" s="376" t="s">
        <v>579</v>
      </c>
      <c r="D122" s="376"/>
      <c r="E122" s="376"/>
      <c r="F122" s="376"/>
      <c r="G122" s="376"/>
      <c r="H122" s="376"/>
      <c r="I122" s="376"/>
      <c r="J122" s="376"/>
      <c r="K122" s="296"/>
    </row>
    <row r="123" spans="2:11" s="1" customFormat="1" ht="17.25" customHeight="1" x14ac:dyDescent="0.2">
      <c r="B123" s="297"/>
      <c r="C123" s="269" t="s">
        <v>525</v>
      </c>
      <c r="D123" s="269"/>
      <c r="E123" s="269"/>
      <c r="F123" s="269" t="s">
        <v>526</v>
      </c>
      <c r="G123" s="270"/>
      <c r="H123" s="269" t="s">
        <v>64</v>
      </c>
      <c r="I123" s="269" t="s">
        <v>67</v>
      </c>
      <c r="J123" s="269" t="s">
        <v>527</v>
      </c>
      <c r="K123" s="298"/>
    </row>
    <row r="124" spans="2:11" s="1" customFormat="1" ht="17.25" customHeight="1" x14ac:dyDescent="0.2">
      <c r="B124" s="297"/>
      <c r="C124" s="271" t="s">
        <v>528</v>
      </c>
      <c r="D124" s="271"/>
      <c r="E124" s="271"/>
      <c r="F124" s="272" t="s">
        <v>529</v>
      </c>
      <c r="G124" s="273"/>
      <c r="H124" s="271"/>
      <c r="I124" s="271"/>
      <c r="J124" s="271" t="s">
        <v>530</v>
      </c>
      <c r="K124" s="298"/>
    </row>
    <row r="125" spans="2:11" s="1" customFormat="1" ht="5.25" customHeight="1" x14ac:dyDescent="0.2">
      <c r="B125" s="299"/>
      <c r="C125" s="274"/>
      <c r="D125" s="274"/>
      <c r="E125" s="274"/>
      <c r="F125" s="274"/>
      <c r="G125" s="300"/>
      <c r="H125" s="274"/>
      <c r="I125" s="274"/>
      <c r="J125" s="274"/>
      <c r="K125" s="301"/>
    </row>
    <row r="126" spans="2:11" s="1" customFormat="1" ht="15" customHeight="1" x14ac:dyDescent="0.2">
      <c r="B126" s="299"/>
      <c r="C126" s="256" t="s">
        <v>534</v>
      </c>
      <c r="D126" s="276"/>
      <c r="E126" s="276"/>
      <c r="F126" s="277" t="s">
        <v>531</v>
      </c>
      <c r="G126" s="256"/>
      <c r="H126" s="256" t="s">
        <v>571</v>
      </c>
      <c r="I126" s="256" t="s">
        <v>533</v>
      </c>
      <c r="J126" s="256">
        <v>120</v>
      </c>
      <c r="K126" s="302"/>
    </row>
    <row r="127" spans="2:11" s="1" customFormat="1" ht="15" customHeight="1" x14ac:dyDescent="0.2">
      <c r="B127" s="299"/>
      <c r="C127" s="256" t="s">
        <v>580</v>
      </c>
      <c r="D127" s="256"/>
      <c r="E127" s="256"/>
      <c r="F127" s="277" t="s">
        <v>531</v>
      </c>
      <c r="G127" s="256"/>
      <c r="H127" s="256" t="s">
        <v>581</v>
      </c>
      <c r="I127" s="256" t="s">
        <v>533</v>
      </c>
      <c r="J127" s="256" t="s">
        <v>582</v>
      </c>
      <c r="K127" s="302"/>
    </row>
    <row r="128" spans="2:11" s="1" customFormat="1" ht="15" customHeight="1" x14ac:dyDescent="0.2">
      <c r="B128" s="299"/>
      <c r="C128" s="256" t="s">
        <v>479</v>
      </c>
      <c r="D128" s="256"/>
      <c r="E128" s="256"/>
      <c r="F128" s="277" t="s">
        <v>531</v>
      </c>
      <c r="G128" s="256"/>
      <c r="H128" s="256" t="s">
        <v>583</v>
      </c>
      <c r="I128" s="256" t="s">
        <v>533</v>
      </c>
      <c r="J128" s="256" t="s">
        <v>582</v>
      </c>
      <c r="K128" s="302"/>
    </row>
    <row r="129" spans="2:11" s="1" customFormat="1" ht="15" customHeight="1" x14ac:dyDescent="0.2">
      <c r="B129" s="299"/>
      <c r="C129" s="256" t="s">
        <v>542</v>
      </c>
      <c r="D129" s="256"/>
      <c r="E129" s="256"/>
      <c r="F129" s="277" t="s">
        <v>537</v>
      </c>
      <c r="G129" s="256"/>
      <c r="H129" s="256" t="s">
        <v>543</v>
      </c>
      <c r="I129" s="256" t="s">
        <v>533</v>
      </c>
      <c r="J129" s="256">
        <v>15</v>
      </c>
      <c r="K129" s="302"/>
    </row>
    <row r="130" spans="2:11" s="1" customFormat="1" ht="15" customHeight="1" x14ac:dyDescent="0.2">
      <c r="B130" s="299"/>
      <c r="C130" s="280" t="s">
        <v>544</v>
      </c>
      <c r="D130" s="280"/>
      <c r="E130" s="280"/>
      <c r="F130" s="281" t="s">
        <v>537</v>
      </c>
      <c r="G130" s="280"/>
      <c r="H130" s="280" t="s">
        <v>545</v>
      </c>
      <c r="I130" s="280" t="s">
        <v>533</v>
      </c>
      <c r="J130" s="280">
        <v>15</v>
      </c>
      <c r="K130" s="302"/>
    </row>
    <row r="131" spans="2:11" s="1" customFormat="1" ht="15" customHeight="1" x14ac:dyDescent="0.2">
      <c r="B131" s="299"/>
      <c r="C131" s="280" t="s">
        <v>546</v>
      </c>
      <c r="D131" s="280"/>
      <c r="E131" s="280"/>
      <c r="F131" s="281" t="s">
        <v>537</v>
      </c>
      <c r="G131" s="280"/>
      <c r="H131" s="280" t="s">
        <v>547</v>
      </c>
      <c r="I131" s="280" t="s">
        <v>533</v>
      </c>
      <c r="J131" s="280">
        <v>20</v>
      </c>
      <c r="K131" s="302"/>
    </row>
    <row r="132" spans="2:11" s="1" customFormat="1" ht="15" customHeight="1" x14ac:dyDescent="0.2">
      <c r="B132" s="299"/>
      <c r="C132" s="280" t="s">
        <v>548</v>
      </c>
      <c r="D132" s="280"/>
      <c r="E132" s="280"/>
      <c r="F132" s="281" t="s">
        <v>537</v>
      </c>
      <c r="G132" s="280"/>
      <c r="H132" s="280" t="s">
        <v>549</v>
      </c>
      <c r="I132" s="280" t="s">
        <v>533</v>
      </c>
      <c r="J132" s="280">
        <v>20</v>
      </c>
      <c r="K132" s="302"/>
    </row>
    <row r="133" spans="2:11" s="1" customFormat="1" ht="15" customHeight="1" x14ac:dyDescent="0.2">
      <c r="B133" s="299"/>
      <c r="C133" s="256" t="s">
        <v>536</v>
      </c>
      <c r="D133" s="256"/>
      <c r="E133" s="256"/>
      <c r="F133" s="277" t="s">
        <v>537</v>
      </c>
      <c r="G133" s="256"/>
      <c r="H133" s="256" t="s">
        <v>571</v>
      </c>
      <c r="I133" s="256" t="s">
        <v>533</v>
      </c>
      <c r="J133" s="256">
        <v>50</v>
      </c>
      <c r="K133" s="302"/>
    </row>
    <row r="134" spans="2:11" s="1" customFormat="1" ht="15" customHeight="1" x14ac:dyDescent="0.2">
      <c r="B134" s="299"/>
      <c r="C134" s="256" t="s">
        <v>550</v>
      </c>
      <c r="D134" s="256"/>
      <c r="E134" s="256"/>
      <c r="F134" s="277" t="s">
        <v>537</v>
      </c>
      <c r="G134" s="256"/>
      <c r="H134" s="256" t="s">
        <v>571</v>
      </c>
      <c r="I134" s="256" t="s">
        <v>533</v>
      </c>
      <c r="J134" s="256">
        <v>50</v>
      </c>
      <c r="K134" s="302"/>
    </row>
    <row r="135" spans="2:11" s="1" customFormat="1" ht="15" customHeight="1" x14ac:dyDescent="0.2">
      <c r="B135" s="299"/>
      <c r="C135" s="256" t="s">
        <v>556</v>
      </c>
      <c r="D135" s="256"/>
      <c r="E135" s="256"/>
      <c r="F135" s="277" t="s">
        <v>537</v>
      </c>
      <c r="G135" s="256"/>
      <c r="H135" s="256" t="s">
        <v>571</v>
      </c>
      <c r="I135" s="256" t="s">
        <v>533</v>
      </c>
      <c r="J135" s="256">
        <v>50</v>
      </c>
      <c r="K135" s="302"/>
    </row>
    <row r="136" spans="2:11" s="1" customFormat="1" ht="15" customHeight="1" x14ac:dyDescent="0.2">
      <c r="B136" s="299"/>
      <c r="C136" s="256" t="s">
        <v>558</v>
      </c>
      <c r="D136" s="256"/>
      <c r="E136" s="256"/>
      <c r="F136" s="277" t="s">
        <v>537</v>
      </c>
      <c r="G136" s="256"/>
      <c r="H136" s="256" t="s">
        <v>571</v>
      </c>
      <c r="I136" s="256" t="s">
        <v>533</v>
      </c>
      <c r="J136" s="256">
        <v>50</v>
      </c>
      <c r="K136" s="302"/>
    </row>
    <row r="137" spans="2:11" s="1" customFormat="1" ht="15" customHeight="1" x14ac:dyDescent="0.2">
      <c r="B137" s="299"/>
      <c r="C137" s="256" t="s">
        <v>559</v>
      </c>
      <c r="D137" s="256"/>
      <c r="E137" s="256"/>
      <c r="F137" s="277" t="s">
        <v>537</v>
      </c>
      <c r="G137" s="256"/>
      <c r="H137" s="256" t="s">
        <v>584</v>
      </c>
      <c r="I137" s="256" t="s">
        <v>533</v>
      </c>
      <c r="J137" s="256">
        <v>255</v>
      </c>
      <c r="K137" s="302"/>
    </row>
    <row r="138" spans="2:11" s="1" customFormat="1" ht="15" customHeight="1" x14ac:dyDescent="0.2">
      <c r="B138" s="299"/>
      <c r="C138" s="256" t="s">
        <v>561</v>
      </c>
      <c r="D138" s="256"/>
      <c r="E138" s="256"/>
      <c r="F138" s="277" t="s">
        <v>531</v>
      </c>
      <c r="G138" s="256"/>
      <c r="H138" s="256" t="s">
        <v>585</v>
      </c>
      <c r="I138" s="256" t="s">
        <v>563</v>
      </c>
      <c r="J138" s="256"/>
      <c r="K138" s="302"/>
    </row>
    <row r="139" spans="2:11" s="1" customFormat="1" ht="15" customHeight="1" x14ac:dyDescent="0.2">
      <c r="B139" s="299"/>
      <c r="C139" s="256" t="s">
        <v>564</v>
      </c>
      <c r="D139" s="256"/>
      <c r="E139" s="256"/>
      <c r="F139" s="277" t="s">
        <v>531</v>
      </c>
      <c r="G139" s="256"/>
      <c r="H139" s="256" t="s">
        <v>586</v>
      </c>
      <c r="I139" s="256" t="s">
        <v>566</v>
      </c>
      <c r="J139" s="256"/>
      <c r="K139" s="302"/>
    </row>
    <row r="140" spans="2:11" s="1" customFormat="1" ht="15" customHeight="1" x14ac:dyDescent="0.2">
      <c r="B140" s="299"/>
      <c r="C140" s="256" t="s">
        <v>567</v>
      </c>
      <c r="D140" s="256"/>
      <c r="E140" s="256"/>
      <c r="F140" s="277" t="s">
        <v>531</v>
      </c>
      <c r="G140" s="256"/>
      <c r="H140" s="256" t="s">
        <v>567</v>
      </c>
      <c r="I140" s="256" t="s">
        <v>566</v>
      </c>
      <c r="J140" s="256"/>
      <c r="K140" s="302"/>
    </row>
    <row r="141" spans="2:11" s="1" customFormat="1" ht="15" customHeight="1" x14ac:dyDescent="0.2">
      <c r="B141" s="299"/>
      <c r="C141" s="256" t="s">
        <v>48</v>
      </c>
      <c r="D141" s="256"/>
      <c r="E141" s="256"/>
      <c r="F141" s="277" t="s">
        <v>531</v>
      </c>
      <c r="G141" s="256"/>
      <c r="H141" s="256" t="s">
        <v>587</v>
      </c>
      <c r="I141" s="256" t="s">
        <v>566</v>
      </c>
      <c r="J141" s="256"/>
      <c r="K141" s="302"/>
    </row>
    <row r="142" spans="2:11" s="1" customFormat="1" ht="15" customHeight="1" x14ac:dyDescent="0.2">
      <c r="B142" s="299"/>
      <c r="C142" s="256" t="s">
        <v>588</v>
      </c>
      <c r="D142" s="256"/>
      <c r="E142" s="256"/>
      <c r="F142" s="277" t="s">
        <v>531</v>
      </c>
      <c r="G142" s="256"/>
      <c r="H142" s="256" t="s">
        <v>589</v>
      </c>
      <c r="I142" s="256" t="s">
        <v>566</v>
      </c>
      <c r="J142" s="256"/>
      <c r="K142" s="302"/>
    </row>
    <row r="143" spans="2:11" s="1" customFormat="1" ht="15" customHeight="1" x14ac:dyDescent="0.2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spans="2:11" s="1" customFormat="1" ht="18.75" customHeight="1" x14ac:dyDescent="0.2">
      <c r="B144" s="290"/>
      <c r="C144" s="290"/>
      <c r="D144" s="290"/>
      <c r="E144" s="290"/>
      <c r="F144" s="291"/>
      <c r="G144" s="290"/>
      <c r="H144" s="290"/>
      <c r="I144" s="290"/>
      <c r="J144" s="290"/>
      <c r="K144" s="290"/>
    </row>
    <row r="145" spans="2:11" s="1" customFormat="1" ht="18.75" customHeight="1" x14ac:dyDescent="0.2">
      <c r="B145" s="263"/>
      <c r="C145" s="263"/>
      <c r="D145" s="263"/>
      <c r="E145" s="263"/>
      <c r="F145" s="263"/>
      <c r="G145" s="263"/>
      <c r="H145" s="263"/>
      <c r="I145" s="263"/>
      <c r="J145" s="263"/>
      <c r="K145" s="263"/>
    </row>
    <row r="146" spans="2:11" s="1" customFormat="1" ht="7.5" customHeight="1" x14ac:dyDescent="0.2">
      <c r="B146" s="264"/>
      <c r="C146" s="265"/>
      <c r="D146" s="265"/>
      <c r="E146" s="265"/>
      <c r="F146" s="265"/>
      <c r="G146" s="265"/>
      <c r="H146" s="265"/>
      <c r="I146" s="265"/>
      <c r="J146" s="265"/>
      <c r="K146" s="266"/>
    </row>
    <row r="147" spans="2:11" s="1" customFormat="1" ht="45" customHeight="1" x14ac:dyDescent="0.2">
      <c r="B147" s="267"/>
      <c r="C147" s="375" t="s">
        <v>590</v>
      </c>
      <c r="D147" s="375"/>
      <c r="E147" s="375"/>
      <c r="F147" s="375"/>
      <c r="G147" s="375"/>
      <c r="H147" s="375"/>
      <c r="I147" s="375"/>
      <c r="J147" s="375"/>
      <c r="K147" s="268"/>
    </row>
    <row r="148" spans="2:11" s="1" customFormat="1" ht="17.25" customHeight="1" x14ac:dyDescent="0.2">
      <c r="B148" s="267"/>
      <c r="C148" s="269" t="s">
        <v>525</v>
      </c>
      <c r="D148" s="269"/>
      <c r="E148" s="269"/>
      <c r="F148" s="269" t="s">
        <v>526</v>
      </c>
      <c r="G148" s="270"/>
      <c r="H148" s="269" t="s">
        <v>64</v>
      </c>
      <c r="I148" s="269" t="s">
        <v>67</v>
      </c>
      <c r="J148" s="269" t="s">
        <v>527</v>
      </c>
      <c r="K148" s="268"/>
    </row>
    <row r="149" spans="2:11" s="1" customFormat="1" ht="17.25" customHeight="1" x14ac:dyDescent="0.2">
      <c r="B149" s="267"/>
      <c r="C149" s="271" t="s">
        <v>528</v>
      </c>
      <c r="D149" s="271"/>
      <c r="E149" s="271"/>
      <c r="F149" s="272" t="s">
        <v>529</v>
      </c>
      <c r="G149" s="273"/>
      <c r="H149" s="271"/>
      <c r="I149" s="271"/>
      <c r="J149" s="271" t="s">
        <v>530</v>
      </c>
      <c r="K149" s="268"/>
    </row>
    <row r="150" spans="2:11" s="1" customFormat="1" ht="5.25" customHeight="1" x14ac:dyDescent="0.2">
      <c r="B150" s="279"/>
      <c r="C150" s="274"/>
      <c r="D150" s="274"/>
      <c r="E150" s="274"/>
      <c r="F150" s="274"/>
      <c r="G150" s="275"/>
      <c r="H150" s="274"/>
      <c r="I150" s="274"/>
      <c r="J150" s="274"/>
      <c r="K150" s="302"/>
    </row>
    <row r="151" spans="2:11" s="1" customFormat="1" ht="15" customHeight="1" x14ac:dyDescent="0.2">
      <c r="B151" s="279"/>
      <c r="C151" s="306" t="s">
        <v>534</v>
      </c>
      <c r="D151" s="256"/>
      <c r="E151" s="256"/>
      <c r="F151" s="307" t="s">
        <v>531</v>
      </c>
      <c r="G151" s="256"/>
      <c r="H151" s="306" t="s">
        <v>571</v>
      </c>
      <c r="I151" s="306" t="s">
        <v>533</v>
      </c>
      <c r="J151" s="306">
        <v>120</v>
      </c>
      <c r="K151" s="302"/>
    </row>
    <row r="152" spans="2:11" s="1" customFormat="1" ht="15" customHeight="1" x14ac:dyDescent="0.2">
      <c r="B152" s="279"/>
      <c r="C152" s="306" t="s">
        <v>580</v>
      </c>
      <c r="D152" s="256"/>
      <c r="E152" s="256"/>
      <c r="F152" s="307" t="s">
        <v>531</v>
      </c>
      <c r="G152" s="256"/>
      <c r="H152" s="306" t="s">
        <v>591</v>
      </c>
      <c r="I152" s="306" t="s">
        <v>533</v>
      </c>
      <c r="J152" s="306" t="s">
        <v>582</v>
      </c>
      <c r="K152" s="302"/>
    </row>
    <row r="153" spans="2:11" s="1" customFormat="1" ht="15" customHeight="1" x14ac:dyDescent="0.2">
      <c r="B153" s="279"/>
      <c r="C153" s="306" t="s">
        <v>479</v>
      </c>
      <c r="D153" s="256"/>
      <c r="E153" s="256"/>
      <c r="F153" s="307" t="s">
        <v>531</v>
      </c>
      <c r="G153" s="256"/>
      <c r="H153" s="306" t="s">
        <v>592</v>
      </c>
      <c r="I153" s="306" t="s">
        <v>533</v>
      </c>
      <c r="J153" s="306" t="s">
        <v>582</v>
      </c>
      <c r="K153" s="302"/>
    </row>
    <row r="154" spans="2:11" s="1" customFormat="1" ht="15" customHeight="1" x14ac:dyDescent="0.2">
      <c r="B154" s="279"/>
      <c r="C154" s="306" t="s">
        <v>536</v>
      </c>
      <c r="D154" s="256"/>
      <c r="E154" s="256"/>
      <c r="F154" s="307" t="s">
        <v>537</v>
      </c>
      <c r="G154" s="256"/>
      <c r="H154" s="306" t="s">
        <v>571</v>
      </c>
      <c r="I154" s="306" t="s">
        <v>533</v>
      </c>
      <c r="J154" s="306">
        <v>50</v>
      </c>
      <c r="K154" s="302"/>
    </row>
    <row r="155" spans="2:11" s="1" customFormat="1" ht="15" customHeight="1" x14ac:dyDescent="0.2">
      <c r="B155" s="279"/>
      <c r="C155" s="306" t="s">
        <v>539</v>
      </c>
      <c r="D155" s="256"/>
      <c r="E155" s="256"/>
      <c r="F155" s="307" t="s">
        <v>531</v>
      </c>
      <c r="G155" s="256"/>
      <c r="H155" s="306" t="s">
        <v>571</v>
      </c>
      <c r="I155" s="306" t="s">
        <v>541</v>
      </c>
      <c r="J155" s="306"/>
      <c r="K155" s="302"/>
    </row>
    <row r="156" spans="2:11" s="1" customFormat="1" ht="15" customHeight="1" x14ac:dyDescent="0.2">
      <c r="B156" s="279"/>
      <c r="C156" s="306" t="s">
        <v>550</v>
      </c>
      <c r="D156" s="256"/>
      <c r="E156" s="256"/>
      <c r="F156" s="307" t="s">
        <v>537</v>
      </c>
      <c r="G156" s="256"/>
      <c r="H156" s="306" t="s">
        <v>571</v>
      </c>
      <c r="I156" s="306" t="s">
        <v>533</v>
      </c>
      <c r="J156" s="306">
        <v>50</v>
      </c>
      <c r="K156" s="302"/>
    </row>
    <row r="157" spans="2:11" s="1" customFormat="1" ht="15" customHeight="1" x14ac:dyDescent="0.2">
      <c r="B157" s="279"/>
      <c r="C157" s="306" t="s">
        <v>558</v>
      </c>
      <c r="D157" s="256"/>
      <c r="E157" s="256"/>
      <c r="F157" s="307" t="s">
        <v>537</v>
      </c>
      <c r="G157" s="256"/>
      <c r="H157" s="306" t="s">
        <v>571</v>
      </c>
      <c r="I157" s="306" t="s">
        <v>533</v>
      </c>
      <c r="J157" s="306">
        <v>50</v>
      </c>
      <c r="K157" s="302"/>
    </row>
    <row r="158" spans="2:11" s="1" customFormat="1" ht="15" customHeight="1" x14ac:dyDescent="0.2">
      <c r="B158" s="279"/>
      <c r="C158" s="306" t="s">
        <v>556</v>
      </c>
      <c r="D158" s="256"/>
      <c r="E158" s="256"/>
      <c r="F158" s="307" t="s">
        <v>537</v>
      </c>
      <c r="G158" s="256"/>
      <c r="H158" s="306" t="s">
        <v>571</v>
      </c>
      <c r="I158" s="306" t="s">
        <v>533</v>
      </c>
      <c r="J158" s="306">
        <v>50</v>
      </c>
      <c r="K158" s="302"/>
    </row>
    <row r="159" spans="2:11" s="1" customFormat="1" ht="15" customHeight="1" x14ac:dyDescent="0.2">
      <c r="B159" s="279"/>
      <c r="C159" s="306" t="s">
        <v>100</v>
      </c>
      <c r="D159" s="256"/>
      <c r="E159" s="256"/>
      <c r="F159" s="307" t="s">
        <v>531</v>
      </c>
      <c r="G159" s="256"/>
      <c r="H159" s="306" t="s">
        <v>593</v>
      </c>
      <c r="I159" s="306" t="s">
        <v>533</v>
      </c>
      <c r="J159" s="306" t="s">
        <v>594</v>
      </c>
      <c r="K159" s="302"/>
    </row>
    <row r="160" spans="2:11" s="1" customFormat="1" ht="15" customHeight="1" x14ac:dyDescent="0.2">
      <c r="B160" s="279"/>
      <c r="C160" s="306" t="s">
        <v>595</v>
      </c>
      <c r="D160" s="256"/>
      <c r="E160" s="256"/>
      <c r="F160" s="307" t="s">
        <v>531</v>
      </c>
      <c r="G160" s="256"/>
      <c r="H160" s="306" t="s">
        <v>596</v>
      </c>
      <c r="I160" s="306" t="s">
        <v>566</v>
      </c>
      <c r="J160" s="306"/>
      <c r="K160" s="302"/>
    </row>
    <row r="161" spans="2:11" s="1" customFormat="1" ht="15" customHeight="1" x14ac:dyDescent="0.2">
      <c r="B161" s="308"/>
      <c r="C161" s="288"/>
      <c r="D161" s="288"/>
      <c r="E161" s="288"/>
      <c r="F161" s="288"/>
      <c r="G161" s="288"/>
      <c r="H161" s="288"/>
      <c r="I161" s="288"/>
      <c r="J161" s="288"/>
      <c r="K161" s="309"/>
    </row>
    <row r="162" spans="2:11" s="1" customFormat="1" ht="18.75" customHeight="1" x14ac:dyDescent="0.2">
      <c r="B162" s="290"/>
      <c r="C162" s="300"/>
      <c r="D162" s="300"/>
      <c r="E162" s="300"/>
      <c r="F162" s="310"/>
      <c r="G162" s="300"/>
      <c r="H162" s="300"/>
      <c r="I162" s="300"/>
      <c r="J162" s="300"/>
      <c r="K162" s="290"/>
    </row>
    <row r="163" spans="2:11" s="1" customFormat="1" ht="18.75" customHeight="1" x14ac:dyDescent="0.2">
      <c r="B163" s="263"/>
      <c r="C163" s="263"/>
      <c r="D163" s="263"/>
      <c r="E163" s="263"/>
      <c r="F163" s="263"/>
      <c r="G163" s="263"/>
      <c r="H163" s="263"/>
      <c r="I163" s="263"/>
      <c r="J163" s="263"/>
      <c r="K163" s="263"/>
    </row>
    <row r="164" spans="2:11" s="1" customFormat="1" ht="7.5" customHeight="1" x14ac:dyDescent="0.2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pans="2:11" s="1" customFormat="1" ht="45" customHeight="1" x14ac:dyDescent="0.2">
      <c r="B165" s="248"/>
      <c r="C165" s="376" t="s">
        <v>597</v>
      </c>
      <c r="D165" s="376"/>
      <c r="E165" s="376"/>
      <c r="F165" s="376"/>
      <c r="G165" s="376"/>
      <c r="H165" s="376"/>
      <c r="I165" s="376"/>
      <c r="J165" s="376"/>
      <c r="K165" s="249"/>
    </row>
    <row r="166" spans="2:11" s="1" customFormat="1" ht="17.25" customHeight="1" x14ac:dyDescent="0.2">
      <c r="B166" s="248"/>
      <c r="C166" s="269" t="s">
        <v>525</v>
      </c>
      <c r="D166" s="269"/>
      <c r="E166" s="269"/>
      <c r="F166" s="269" t="s">
        <v>526</v>
      </c>
      <c r="G166" s="311"/>
      <c r="H166" s="312" t="s">
        <v>64</v>
      </c>
      <c r="I166" s="312" t="s">
        <v>67</v>
      </c>
      <c r="J166" s="269" t="s">
        <v>527</v>
      </c>
      <c r="K166" s="249"/>
    </row>
    <row r="167" spans="2:11" s="1" customFormat="1" ht="17.25" customHeight="1" x14ac:dyDescent="0.2">
      <c r="B167" s="250"/>
      <c r="C167" s="271" t="s">
        <v>528</v>
      </c>
      <c r="D167" s="271"/>
      <c r="E167" s="271"/>
      <c r="F167" s="272" t="s">
        <v>529</v>
      </c>
      <c r="G167" s="313"/>
      <c r="H167" s="314"/>
      <c r="I167" s="314"/>
      <c r="J167" s="271" t="s">
        <v>530</v>
      </c>
      <c r="K167" s="251"/>
    </row>
    <row r="168" spans="2:11" s="1" customFormat="1" ht="5.25" customHeight="1" x14ac:dyDescent="0.2">
      <c r="B168" s="279"/>
      <c r="C168" s="274"/>
      <c r="D168" s="274"/>
      <c r="E168" s="274"/>
      <c r="F168" s="274"/>
      <c r="G168" s="275"/>
      <c r="H168" s="274"/>
      <c r="I168" s="274"/>
      <c r="J168" s="274"/>
      <c r="K168" s="302"/>
    </row>
    <row r="169" spans="2:11" s="1" customFormat="1" ht="15" customHeight="1" x14ac:dyDescent="0.2">
      <c r="B169" s="279"/>
      <c r="C169" s="256" t="s">
        <v>534</v>
      </c>
      <c r="D169" s="256"/>
      <c r="E169" s="256"/>
      <c r="F169" s="277" t="s">
        <v>531</v>
      </c>
      <c r="G169" s="256"/>
      <c r="H169" s="256" t="s">
        <v>571</v>
      </c>
      <c r="I169" s="256" t="s">
        <v>533</v>
      </c>
      <c r="J169" s="256">
        <v>120</v>
      </c>
      <c r="K169" s="302"/>
    </row>
    <row r="170" spans="2:11" s="1" customFormat="1" ht="15" customHeight="1" x14ac:dyDescent="0.2">
      <c r="B170" s="279"/>
      <c r="C170" s="256" t="s">
        <v>580</v>
      </c>
      <c r="D170" s="256"/>
      <c r="E170" s="256"/>
      <c r="F170" s="277" t="s">
        <v>531</v>
      </c>
      <c r="G170" s="256"/>
      <c r="H170" s="256" t="s">
        <v>581</v>
      </c>
      <c r="I170" s="256" t="s">
        <v>533</v>
      </c>
      <c r="J170" s="256" t="s">
        <v>582</v>
      </c>
      <c r="K170" s="302"/>
    </row>
    <row r="171" spans="2:11" s="1" customFormat="1" ht="15" customHeight="1" x14ac:dyDescent="0.2">
      <c r="B171" s="279"/>
      <c r="C171" s="256" t="s">
        <v>479</v>
      </c>
      <c r="D171" s="256"/>
      <c r="E171" s="256"/>
      <c r="F171" s="277" t="s">
        <v>531</v>
      </c>
      <c r="G171" s="256"/>
      <c r="H171" s="256" t="s">
        <v>598</v>
      </c>
      <c r="I171" s="256" t="s">
        <v>533</v>
      </c>
      <c r="J171" s="256" t="s">
        <v>582</v>
      </c>
      <c r="K171" s="302"/>
    </row>
    <row r="172" spans="2:11" s="1" customFormat="1" ht="15" customHeight="1" x14ac:dyDescent="0.2">
      <c r="B172" s="279"/>
      <c r="C172" s="256" t="s">
        <v>536</v>
      </c>
      <c r="D172" s="256"/>
      <c r="E172" s="256"/>
      <c r="F172" s="277" t="s">
        <v>537</v>
      </c>
      <c r="G172" s="256"/>
      <c r="H172" s="256" t="s">
        <v>598</v>
      </c>
      <c r="I172" s="256" t="s">
        <v>533</v>
      </c>
      <c r="J172" s="256">
        <v>50</v>
      </c>
      <c r="K172" s="302"/>
    </row>
    <row r="173" spans="2:11" s="1" customFormat="1" ht="15" customHeight="1" x14ac:dyDescent="0.2">
      <c r="B173" s="279"/>
      <c r="C173" s="256" t="s">
        <v>539</v>
      </c>
      <c r="D173" s="256"/>
      <c r="E173" s="256"/>
      <c r="F173" s="277" t="s">
        <v>531</v>
      </c>
      <c r="G173" s="256"/>
      <c r="H173" s="256" t="s">
        <v>598</v>
      </c>
      <c r="I173" s="256" t="s">
        <v>541</v>
      </c>
      <c r="J173" s="256"/>
      <c r="K173" s="302"/>
    </row>
    <row r="174" spans="2:11" s="1" customFormat="1" ht="15" customHeight="1" x14ac:dyDescent="0.2">
      <c r="B174" s="279"/>
      <c r="C174" s="256" t="s">
        <v>550</v>
      </c>
      <c r="D174" s="256"/>
      <c r="E174" s="256"/>
      <c r="F174" s="277" t="s">
        <v>537</v>
      </c>
      <c r="G174" s="256"/>
      <c r="H174" s="256" t="s">
        <v>598</v>
      </c>
      <c r="I174" s="256" t="s">
        <v>533</v>
      </c>
      <c r="J174" s="256">
        <v>50</v>
      </c>
      <c r="K174" s="302"/>
    </row>
    <row r="175" spans="2:11" s="1" customFormat="1" ht="15" customHeight="1" x14ac:dyDescent="0.2">
      <c r="B175" s="279"/>
      <c r="C175" s="256" t="s">
        <v>558</v>
      </c>
      <c r="D175" s="256"/>
      <c r="E175" s="256"/>
      <c r="F175" s="277" t="s">
        <v>537</v>
      </c>
      <c r="G175" s="256"/>
      <c r="H175" s="256" t="s">
        <v>598</v>
      </c>
      <c r="I175" s="256" t="s">
        <v>533</v>
      </c>
      <c r="J175" s="256">
        <v>50</v>
      </c>
      <c r="K175" s="302"/>
    </row>
    <row r="176" spans="2:11" s="1" customFormat="1" ht="15" customHeight="1" x14ac:dyDescent="0.2">
      <c r="B176" s="279"/>
      <c r="C176" s="256" t="s">
        <v>556</v>
      </c>
      <c r="D176" s="256"/>
      <c r="E176" s="256"/>
      <c r="F176" s="277" t="s">
        <v>537</v>
      </c>
      <c r="G176" s="256"/>
      <c r="H176" s="256" t="s">
        <v>598</v>
      </c>
      <c r="I176" s="256" t="s">
        <v>533</v>
      </c>
      <c r="J176" s="256">
        <v>50</v>
      </c>
      <c r="K176" s="302"/>
    </row>
    <row r="177" spans="2:11" s="1" customFormat="1" ht="15" customHeight="1" x14ac:dyDescent="0.2">
      <c r="B177" s="279"/>
      <c r="C177" s="256" t="s">
        <v>115</v>
      </c>
      <c r="D177" s="256"/>
      <c r="E177" s="256"/>
      <c r="F177" s="277" t="s">
        <v>531</v>
      </c>
      <c r="G177" s="256"/>
      <c r="H177" s="256" t="s">
        <v>599</v>
      </c>
      <c r="I177" s="256" t="s">
        <v>600</v>
      </c>
      <c r="J177" s="256"/>
      <c r="K177" s="302"/>
    </row>
    <row r="178" spans="2:11" s="1" customFormat="1" ht="15" customHeight="1" x14ac:dyDescent="0.2">
      <c r="B178" s="279"/>
      <c r="C178" s="256" t="s">
        <v>67</v>
      </c>
      <c r="D178" s="256"/>
      <c r="E178" s="256"/>
      <c r="F178" s="277" t="s">
        <v>531</v>
      </c>
      <c r="G178" s="256"/>
      <c r="H178" s="256" t="s">
        <v>601</v>
      </c>
      <c r="I178" s="256" t="s">
        <v>602</v>
      </c>
      <c r="J178" s="256">
        <v>1</v>
      </c>
      <c r="K178" s="302"/>
    </row>
    <row r="179" spans="2:11" s="1" customFormat="1" ht="15" customHeight="1" x14ac:dyDescent="0.2">
      <c r="B179" s="279"/>
      <c r="C179" s="256" t="s">
        <v>63</v>
      </c>
      <c r="D179" s="256"/>
      <c r="E179" s="256"/>
      <c r="F179" s="277" t="s">
        <v>531</v>
      </c>
      <c r="G179" s="256"/>
      <c r="H179" s="256" t="s">
        <v>603</v>
      </c>
      <c r="I179" s="256" t="s">
        <v>533</v>
      </c>
      <c r="J179" s="256">
        <v>20</v>
      </c>
      <c r="K179" s="302"/>
    </row>
    <row r="180" spans="2:11" s="1" customFormat="1" ht="15" customHeight="1" x14ac:dyDescent="0.2">
      <c r="B180" s="279"/>
      <c r="C180" s="256" t="s">
        <v>64</v>
      </c>
      <c r="D180" s="256"/>
      <c r="E180" s="256"/>
      <c r="F180" s="277" t="s">
        <v>531</v>
      </c>
      <c r="G180" s="256"/>
      <c r="H180" s="256" t="s">
        <v>604</v>
      </c>
      <c r="I180" s="256" t="s">
        <v>533</v>
      </c>
      <c r="J180" s="256">
        <v>255</v>
      </c>
      <c r="K180" s="302"/>
    </row>
    <row r="181" spans="2:11" s="1" customFormat="1" ht="15" customHeight="1" x14ac:dyDescent="0.2">
      <c r="B181" s="279"/>
      <c r="C181" s="256" t="s">
        <v>116</v>
      </c>
      <c r="D181" s="256"/>
      <c r="E181" s="256"/>
      <c r="F181" s="277" t="s">
        <v>531</v>
      </c>
      <c r="G181" s="256"/>
      <c r="H181" s="256" t="s">
        <v>495</v>
      </c>
      <c r="I181" s="256" t="s">
        <v>533</v>
      </c>
      <c r="J181" s="256">
        <v>10</v>
      </c>
      <c r="K181" s="302"/>
    </row>
    <row r="182" spans="2:11" s="1" customFormat="1" ht="15" customHeight="1" x14ac:dyDescent="0.2">
      <c r="B182" s="279"/>
      <c r="C182" s="256" t="s">
        <v>117</v>
      </c>
      <c r="D182" s="256"/>
      <c r="E182" s="256"/>
      <c r="F182" s="277" t="s">
        <v>531</v>
      </c>
      <c r="G182" s="256"/>
      <c r="H182" s="256" t="s">
        <v>605</v>
      </c>
      <c r="I182" s="256" t="s">
        <v>566</v>
      </c>
      <c r="J182" s="256"/>
      <c r="K182" s="302"/>
    </row>
    <row r="183" spans="2:11" s="1" customFormat="1" ht="15" customHeight="1" x14ac:dyDescent="0.2">
      <c r="B183" s="279"/>
      <c r="C183" s="256" t="s">
        <v>606</v>
      </c>
      <c r="D183" s="256"/>
      <c r="E183" s="256"/>
      <c r="F183" s="277" t="s">
        <v>531</v>
      </c>
      <c r="G183" s="256"/>
      <c r="H183" s="256" t="s">
        <v>607</v>
      </c>
      <c r="I183" s="256" t="s">
        <v>566</v>
      </c>
      <c r="J183" s="256"/>
      <c r="K183" s="302"/>
    </row>
    <row r="184" spans="2:11" s="1" customFormat="1" ht="15" customHeight="1" x14ac:dyDescent="0.2">
      <c r="B184" s="279"/>
      <c r="C184" s="256" t="s">
        <v>595</v>
      </c>
      <c r="D184" s="256"/>
      <c r="E184" s="256"/>
      <c r="F184" s="277" t="s">
        <v>531</v>
      </c>
      <c r="G184" s="256"/>
      <c r="H184" s="256" t="s">
        <v>608</v>
      </c>
      <c r="I184" s="256" t="s">
        <v>566</v>
      </c>
      <c r="J184" s="256"/>
      <c r="K184" s="302"/>
    </row>
    <row r="185" spans="2:11" s="1" customFormat="1" ht="15" customHeight="1" x14ac:dyDescent="0.2">
      <c r="B185" s="279"/>
      <c r="C185" s="256" t="s">
        <v>119</v>
      </c>
      <c r="D185" s="256"/>
      <c r="E185" s="256"/>
      <c r="F185" s="277" t="s">
        <v>537</v>
      </c>
      <c r="G185" s="256"/>
      <c r="H185" s="256" t="s">
        <v>609</v>
      </c>
      <c r="I185" s="256" t="s">
        <v>533</v>
      </c>
      <c r="J185" s="256">
        <v>50</v>
      </c>
      <c r="K185" s="302"/>
    </row>
    <row r="186" spans="2:11" s="1" customFormat="1" ht="15" customHeight="1" x14ac:dyDescent="0.2">
      <c r="B186" s="279"/>
      <c r="C186" s="256" t="s">
        <v>610</v>
      </c>
      <c r="D186" s="256"/>
      <c r="E186" s="256"/>
      <c r="F186" s="277" t="s">
        <v>537</v>
      </c>
      <c r="G186" s="256"/>
      <c r="H186" s="256" t="s">
        <v>611</v>
      </c>
      <c r="I186" s="256" t="s">
        <v>612</v>
      </c>
      <c r="J186" s="256"/>
      <c r="K186" s="302"/>
    </row>
    <row r="187" spans="2:11" s="1" customFormat="1" ht="15" customHeight="1" x14ac:dyDescent="0.2">
      <c r="B187" s="279"/>
      <c r="C187" s="256" t="s">
        <v>613</v>
      </c>
      <c r="D187" s="256"/>
      <c r="E187" s="256"/>
      <c r="F187" s="277" t="s">
        <v>537</v>
      </c>
      <c r="G187" s="256"/>
      <c r="H187" s="256" t="s">
        <v>614</v>
      </c>
      <c r="I187" s="256" t="s">
        <v>612</v>
      </c>
      <c r="J187" s="256"/>
      <c r="K187" s="302"/>
    </row>
    <row r="188" spans="2:11" s="1" customFormat="1" ht="15" customHeight="1" x14ac:dyDescent="0.2">
      <c r="B188" s="279"/>
      <c r="C188" s="256" t="s">
        <v>615</v>
      </c>
      <c r="D188" s="256"/>
      <c r="E188" s="256"/>
      <c r="F188" s="277" t="s">
        <v>537</v>
      </c>
      <c r="G188" s="256"/>
      <c r="H188" s="256" t="s">
        <v>616</v>
      </c>
      <c r="I188" s="256" t="s">
        <v>612</v>
      </c>
      <c r="J188" s="256"/>
      <c r="K188" s="302"/>
    </row>
    <row r="189" spans="2:11" s="1" customFormat="1" ht="15" customHeight="1" x14ac:dyDescent="0.2">
      <c r="B189" s="279"/>
      <c r="C189" s="315" t="s">
        <v>617</v>
      </c>
      <c r="D189" s="256"/>
      <c r="E189" s="256"/>
      <c r="F189" s="277" t="s">
        <v>537</v>
      </c>
      <c r="G189" s="256"/>
      <c r="H189" s="256" t="s">
        <v>618</v>
      </c>
      <c r="I189" s="256" t="s">
        <v>619</v>
      </c>
      <c r="J189" s="316" t="s">
        <v>620</v>
      </c>
      <c r="K189" s="302"/>
    </row>
    <row r="190" spans="2:11" s="1" customFormat="1" ht="15" customHeight="1" x14ac:dyDescent="0.2">
      <c r="B190" s="279"/>
      <c r="C190" s="315" t="s">
        <v>52</v>
      </c>
      <c r="D190" s="256"/>
      <c r="E190" s="256"/>
      <c r="F190" s="277" t="s">
        <v>531</v>
      </c>
      <c r="G190" s="256"/>
      <c r="H190" s="253" t="s">
        <v>621</v>
      </c>
      <c r="I190" s="256" t="s">
        <v>622</v>
      </c>
      <c r="J190" s="256"/>
      <c r="K190" s="302"/>
    </row>
    <row r="191" spans="2:11" s="1" customFormat="1" ht="15" customHeight="1" x14ac:dyDescent="0.2">
      <c r="B191" s="279"/>
      <c r="C191" s="315" t="s">
        <v>623</v>
      </c>
      <c r="D191" s="256"/>
      <c r="E191" s="256"/>
      <c r="F191" s="277" t="s">
        <v>531</v>
      </c>
      <c r="G191" s="256"/>
      <c r="H191" s="256" t="s">
        <v>624</v>
      </c>
      <c r="I191" s="256" t="s">
        <v>566</v>
      </c>
      <c r="J191" s="256"/>
      <c r="K191" s="302"/>
    </row>
    <row r="192" spans="2:11" s="1" customFormat="1" ht="15" customHeight="1" x14ac:dyDescent="0.2">
      <c r="B192" s="279"/>
      <c r="C192" s="315" t="s">
        <v>625</v>
      </c>
      <c r="D192" s="256"/>
      <c r="E192" s="256"/>
      <c r="F192" s="277" t="s">
        <v>531</v>
      </c>
      <c r="G192" s="256"/>
      <c r="H192" s="256" t="s">
        <v>626</v>
      </c>
      <c r="I192" s="256" t="s">
        <v>566</v>
      </c>
      <c r="J192" s="256"/>
      <c r="K192" s="302"/>
    </row>
    <row r="193" spans="2:11" s="1" customFormat="1" ht="15" customHeight="1" x14ac:dyDescent="0.2">
      <c r="B193" s="279"/>
      <c r="C193" s="315" t="s">
        <v>627</v>
      </c>
      <c r="D193" s="256"/>
      <c r="E193" s="256"/>
      <c r="F193" s="277" t="s">
        <v>537</v>
      </c>
      <c r="G193" s="256"/>
      <c r="H193" s="256" t="s">
        <v>628</v>
      </c>
      <c r="I193" s="256" t="s">
        <v>566</v>
      </c>
      <c r="J193" s="256"/>
      <c r="K193" s="302"/>
    </row>
    <row r="194" spans="2:11" s="1" customFormat="1" ht="15" customHeight="1" x14ac:dyDescent="0.2">
      <c r="B194" s="308"/>
      <c r="C194" s="317"/>
      <c r="D194" s="288"/>
      <c r="E194" s="288"/>
      <c r="F194" s="288"/>
      <c r="G194" s="288"/>
      <c r="H194" s="288"/>
      <c r="I194" s="288"/>
      <c r="J194" s="288"/>
      <c r="K194" s="309"/>
    </row>
    <row r="195" spans="2:11" s="1" customFormat="1" ht="18.75" customHeight="1" x14ac:dyDescent="0.2">
      <c r="B195" s="290"/>
      <c r="C195" s="300"/>
      <c r="D195" s="300"/>
      <c r="E195" s="300"/>
      <c r="F195" s="310"/>
      <c r="G195" s="300"/>
      <c r="H195" s="300"/>
      <c r="I195" s="300"/>
      <c r="J195" s="300"/>
      <c r="K195" s="290"/>
    </row>
    <row r="196" spans="2:11" s="1" customFormat="1" ht="18.75" customHeight="1" x14ac:dyDescent="0.2">
      <c r="B196" s="290"/>
      <c r="C196" s="300"/>
      <c r="D196" s="300"/>
      <c r="E196" s="300"/>
      <c r="F196" s="310"/>
      <c r="G196" s="300"/>
      <c r="H196" s="300"/>
      <c r="I196" s="300"/>
      <c r="J196" s="300"/>
      <c r="K196" s="290"/>
    </row>
    <row r="197" spans="2:11" s="1" customFormat="1" ht="18.75" customHeight="1" x14ac:dyDescent="0.2">
      <c r="B197" s="263"/>
      <c r="C197" s="263"/>
      <c r="D197" s="263"/>
      <c r="E197" s="263"/>
      <c r="F197" s="263"/>
      <c r="G197" s="263"/>
      <c r="H197" s="263"/>
      <c r="I197" s="263"/>
      <c r="J197" s="263"/>
      <c r="K197" s="263"/>
    </row>
    <row r="198" spans="2:11" s="1" customFormat="1" ht="13.5" x14ac:dyDescent="0.2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pans="2:11" s="1" customFormat="1" ht="21" x14ac:dyDescent="0.2">
      <c r="B199" s="248"/>
      <c r="C199" s="376" t="s">
        <v>629</v>
      </c>
      <c r="D199" s="376"/>
      <c r="E199" s="376"/>
      <c r="F199" s="376"/>
      <c r="G199" s="376"/>
      <c r="H199" s="376"/>
      <c r="I199" s="376"/>
      <c r="J199" s="376"/>
      <c r="K199" s="249"/>
    </row>
    <row r="200" spans="2:11" s="1" customFormat="1" ht="25.5" customHeight="1" x14ac:dyDescent="0.3">
      <c r="B200" s="248"/>
      <c r="C200" s="318" t="s">
        <v>630</v>
      </c>
      <c r="D200" s="318"/>
      <c r="E200" s="318"/>
      <c r="F200" s="318" t="s">
        <v>631</v>
      </c>
      <c r="G200" s="319"/>
      <c r="H200" s="377" t="s">
        <v>632</v>
      </c>
      <c r="I200" s="377"/>
      <c r="J200" s="377"/>
      <c r="K200" s="249"/>
    </row>
    <row r="201" spans="2:11" s="1" customFormat="1" ht="5.25" customHeight="1" x14ac:dyDescent="0.2">
      <c r="B201" s="279"/>
      <c r="C201" s="274"/>
      <c r="D201" s="274"/>
      <c r="E201" s="274"/>
      <c r="F201" s="274"/>
      <c r="G201" s="300"/>
      <c r="H201" s="274"/>
      <c r="I201" s="274"/>
      <c r="J201" s="274"/>
      <c r="K201" s="302"/>
    </row>
    <row r="202" spans="2:11" s="1" customFormat="1" ht="15" customHeight="1" x14ac:dyDescent="0.2">
      <c r="B202" s="279"/>
      <c r="C202" s="256" t="s">
        <v>622</v>
      </c>
      <c r="D202" s="256"/>
      <c r="E202" s="256"/>
      <c r="F202" s="277" t="s">
        <v>53</v>
      </c>
      <c r="G202" s="256"/>
      <c r="H202" s="378" t="s">
        <v>633</v>
      </c>
      <c r="I202" s="378"/>
      <c r="J202" s="378"/>
      <c r="K202" s="302"/>
    </row>
    <row r="203" spans="2:11" s="1" customFormat="1" ht="15" customHeight="1" x14ac:dyDescent="0.2">
      <c r="B203" s="279"/>
      <c r="C203" s="256"/>
      <c r="D203" s="256"/>
      <c r="E203" s="256"/>
      <c r="F203" s="277" t="s">
        <v>54</v>
      </c>
      <c r="G203" s="256"/>
      <c r="H203" s="378" t="s">
        <v>634</v>
      </c>
      <c r="I203" s="378"/>
      <c r="J203" s="378"/>
      <c r="K203" s="302"/>
    </row>
    <row r="204" spans="2:11" s="1" customFormat="1" ht="15" customHeight="1" x14ac:dyDescent="0.2">
      <c r="B204" s="279"/>
      <c r="C204" s="256"/>
      <c r="D204" s="256"/>
      <c r="E204" s="256"/>
      <c r="F204" s="277" t="s">
        <v>57</v>
      </c>
      <c r="G204" s="256"/>
      <c r="H204" s="378" t="s">
        <v>635</v>
      </c>
      <c r="I204" s="378"/>
      <c r="J204" s="378"/>
      <c r="K204" s="302"/>
    </row>
    <row r="205" spans="2:11" s="1" customFormat="1" ht="15" customHeight="1" x14ac:dyDescent="0.2">
      <c r="B205" s="279"/>
      <c r="C205" s="256"/>
      <c r="D205" s="256"/>
      <c r="E205" s="256"/>
      <c r="F205" s="277" t="s">
        <v>55</v>
      </c>
      <c r="G205" s="256"/>
      <c r="H205" s="378" t="s">
        <v>636</v>
      </c>
      <c r="I205" s="378"/>
      <c r="J205" s="378"/>
      <c r="K205" s="302"/>
    </row>
    <row r="206" spans="2:11" s="1" customFormat="1" ht="15" customHeight="1" x14ac:dyDescent="0.2">
      <c r="B206" s="279"/>
      <c r="C206" s="256"/>
      <c r="D206" s="256"/>
      <c r="E206" s="256"/>
      <c r="F206" s="277" t="s">
        <v>56</v>
      </c>
      <c r="G206" s="256"/>
      <c r="H206" s="378" t="s">
        <v>637</v>
      </c>
      <c r="I206" s="378"/>
      <c r="J206" s="378"/>
      <c r="K206" s="302"/>
    </row>
    <row r="207" spans="2:11" s="1" customFormat="1" ht="15" customHeight="1" x14ac:dyDescent="0.2">
      <c r="B207" s="279"/>
      <c r="C207" s="256"/>
      <c r="D207" s="256"/>
      <c r="E207" s="256"/>
      <c r="F207" s="277"/>
      <c r="G207" s="256"/>
      <c r="H207" s="256"/>
      <c r="I207" s="256"/>
      <c r="J207" s="256"/>
      <c r="K207" s="302"/>
    </row>
    <row r="208" spans="2:11" s="1" customFormat="1" ht="15" customHeight="1" x14ac:dyDescent="0.2">
      <c r="B208" s="279"/>
      <c r="C208" s="256" t="s">
        <v>578</v>
      </c>
      <c r="D208" s="256"/>
      <c r="E208" s="256"/>
      <c r="F208" s="277" t="s">
        <v>89</v>
      </c>
      <c r="G208" s="256"/>
      <c r="H208" s="378" t="s">
        <v>638</v>
      </c>
      <c r="I208" s="378"/>
      <c r="J208" s="378"/>
      <c r="K208" s="302"/>
    </row>
    <row r="209" spans="2:11" s="1" customFormat="1" ht="15" customHeight="1" x14ac:dyDescent="0.2">
      <c r="B209" s="279"/>
      <c r="C209" s="256"/>
      <c r="D209" s="256"/>
      <c r="E209" s="256"/>
      <c r="F209" s="277" t="s">
        <v>473</v>
      </c>
      <c r="G209" s="256"/>
      <c r="H209" s="378" t="s">
        <v>474</v>
      </c>
      <c r="I209" s="378"/>
      <c r="J209" s="378"/>
      <c r="K209" s="302"/>
    </row>
    <row r="210" spans="2:11" s="1" customFormat="1" ht="15" customHeight="1" x14ac:dyDescent="0.2">
      <c r="B210" s="279"/>
      <c r="C210" s="256"/>
      <c r="D210" s="256"/>
      <c r="E210" s="256"/>
      <c r="F210" s="277" t="s">
        <v>471</v>
      </c>
      <c r="G210" s="256"/>
      <c r="H210" s="378" t="s">
        <v>639</v>
      </c>
      <c r="I210" s="378"/>
      <c r="J210" s="378"/>
      <c r="K210" s="302"/>
    </row>
    <row r="211" spans="2:11" s="1" customFormat="1" ht="15" customHeight="1" x14ac:dyDescent="0.2">
      <c r="B211" s="320"/>
      <c r="C211" s="256"/>
      <c r="D211" s="256"/>
      <c r="E211" s="256"/>
      <c r="F211" s="277" t="s">
        <v>475</v>
      </c>
      <c r="G211" s="315"/>
      <c r="H211" s="379" t="s">
        <v>476</v>
      </c>
      <c r="I211" s="379"/>
      <c r="J211" s="379"/>
      <c r="K211" s="321"/>
    </row>
    <row r="212" spans="2:11" s="1" customFormat="1" ht="15" customHeight="1" x14ac:dyDescent="0.2">
      <c r="B212" s="320"/>
      <c r="C212" s="256"/>
      <c r="D212" s="256"/>
      <c r="E212" s="256"/>
      <c r="F212" s="277" t="s">
        <v>477</v>
      </c>
      <c r="G212" s="315"/>
      <c r="H212" s="379" t="s">
        <v>640</v>
      </c>
      <c r="I212" s="379"/>
      <c r="J212" s="379"/>
      <c r="K212" s="321"/>
    </row>
    <row r="213" spans="2:11" s="1" customFormat="1" ht="15" customHeight="1" x14ac:dyDescent="0.2">
      <c r="B213" s="320"/>
      <c r="C213" s="256"/>
      <c r="D213" s="256"/>
      <c r="E213" s="256"/>
      <c r="F213" s="277"/>
      <c r="G213" s="315"/>
      <c r="H213" s="306"/>
      <c r="I213" s="306"/>
      <c r="J213" s="306"/>
      <c r="K213" s="321"/>
    </row>
    <row r="214" spans="2:11" s="1" customFormat="1" ht="15" customHeight="1" x14ac:dyDescent="0.2">
      <c r="B214" s="320"/>
      <c r="C214" s="256" t="s">
        <v>602</v>
      </c>
      <c r="D214" s="256"/>
      <c r="E214" s="256"/>
      <c r="F214" s="277">
        <v>1</v>
      </c>
      <c r="G214" s="315"/>
      <c r="H214" s="379" t="s">
        <v>641</v>
      </c>
      <c r="I214" s="379"/>
      <c r="J214" s="379"/>
      <c r="K214" s="321"/>
    </row>
    <row r="215" spans="2:11" s="1" customFormat="1" ht="15" customHeight="1" x14ac:dyDescent="0.2">
      <c r="B215" s="320"/>
      <c r="C215" s="256"/>
      <c r="D215" s="256"/>
      <c r="E215" s="256"/>
      <c r="F215" s="277">
        <v>2</v>
      </c>
      <c r="G215" s="315"/>
      <c r="H215" s="379" t="s">
        <v>642</v>
      </c>
      <c r="I215" s="379"/>
      <c r="J215" s="379"/>
      <c r="K215" s="321"/>
    </row>
    <row r="216" spans="2:11" s="1" customFormat="1" ht="15" customHeight="1" x14ac:dyDescent="0.2">
      <c r="B216" s="320"/>
      <c r="C216" s="256"/>
      <c r="D216" s="256"/>
      <c r="E216" s="256"/>
      <c r="F216" s="277">
        <v>3</v>
      </c>
      <c r="G216" s="315"/>
      <c r="H216" s="379" t="s">
        <v>643</v>
      </c>
      <c r="I216" s="379"/>
      <c r="J216" s="379"/>
      <c r="K216" s="321"/>
    </row>
    <row r="217" spans="2:11" s="1" customFormat="1" ht="15" customHeight="1" x14ac:dyDescent="0.2">
      <c r="B217" s="320"/>
      <c r="C217" s="256"/>
      <c r="D217" s="256"/>
      <c r="E217" s="256"/>
      <c r="F217" s="277">
        <v>4</v>
      </c>
      <c r="G217" s="315"/>
      <c r="H217" s="379" t="s">
        <v>644</v>
      </c>
      <c r="I217" s="379"/>
      <c r="J217" s="379"/>
      <c r="K217" s="321"/>
    </row>
    <row r="218" spans="2:11" s="1" customFormat="1" ht="12.75" customHeight="1" x14ac:dyDescent="0.2">
      <c r="B218" s="322"/>
      <c r="C218" s="323"/>
      <c r="D218" s="323"/>
      <c r="E218" s="323"/>
      <c r="F218" s="323"/>
      <c r="G218" s="323"/>
      <c r="H218" s="323"/>
      <c r="I218" s="323"/>
      <c r="J218" s="323"/>
      <c r="K218" s="32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D1.05 - Oprava zpevněných...</vt:lpstr>
      <vt:lpstr>VORN - Vedlejší a ostatní...</vt:lpstr>
      <vt:lpstr>Pokyny pro vyplnění</vt:lpstr>
      <vt:lpstr>'D1.05 - Oprava zpevněných...'!Názvy_tisku</vt:lpstr>
      <vt:lpstr>'Rekapitulace stavby'!Názvy_tisku</vt:lpstr>
      <vt:lpstr>'VORN - Vedlejší a ostatní...'!Názvy_tisku</vt:lpstr>
      <vt:lpstr>'D1.05 - Oprava zpevněných...'!Oblast_tisku</vt:lpstr>
      <vt:lpstr>'Pokyny pro vyplnění'!Oblast_tisku</vt:lpstr>
      <vt:lpstr>'Rekapitulace stavby'!Oblast_tisku</vt:lpstr>
      <vt:lpstr>'VORN - Vedlejší a ostatní...'!Oblast_tisku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František Příhoda - STORING spol. s r.o.</dc:creator>
  <cp:lastModifiedBy>Ing. František Příhoda - STORING spol. s r.o.</cp:lastModifiedBy>
  <cp:lastPrinted>2021-08-04T12:55:54Z</cp:lastPrinted>
  <dcterms:created xsi:type="dcterms:W3CDTF">2021-08-04T12:48:28Z</dcterms:created>
  <dcterms:modified xsi:type="dcterms:W3CDTF">2021-08-04T12:56:10Z</dcterms:modified>
</cp:coreProperties>
</file>