
<file path=[Content_Types].xml><?xml version="1.0" encoding="utf-8"?>
<Types xmlns="http://schemas.openxmlformats.org/package/2006/content-types"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50" yWindow="585" windowWidth="28455" windowHeight="13740"/>
  </bookViews>
  <sheets>
    <sheet name="Rekapitulace stavby" sheetId="1" r:id="rId1"/>
    <sheet name="01 - PS01 Ocelové konstrukce" sheetId="2" r:id="rId2"/>
    <sheet name="02 - PS02 Zařízení pracov..." sheetId="3" r:id="rId3"/>
    <sheet name="03 - PS03 Elektroinstalac..." sheetId="4" r:id="rId4"/>
    <sheet name="04 - PS04 Rozvod stlačené..." sheetId="5" r:id="rId5"/>
  </sheets>
  <definedNames>
    <definedName name="_xlnm._FilterDatabase" localSheetId="1" hidden="1">'01 - PS01 Ocelové konstrukce'!$C$87:$K$127</definedName>
    <definedName name="_xlnm._FilterDatabase" localSheetId="2" hidden="1">'02 - PS02 Zařízení pracov...'!$C$81:$K$91</definedName>
    <definedName name="_xlnm._FilterDatabase" localSheetId="3" hidden="1">'03 - PS03 Elektroinstalac...'!$C$83:$K$140</definedName>
    <definedName name="_xlnm._FilterDatabase" localSheetId="4" hidden="1">'04 - PS04 Rozvod stlačené...'!$C$80:$K$105</definedName>
    <definedName name="_xlnm.Print_Titles" localSheetId="1">'01 - PS01 Ocelové konstrukce'!$87:$87</definedName>
    <definedName name="_xlnm.Print_Titles" localSheetId="2">'02 - PS02 Zařízení pracov...'!$81:$81</definedName>
    <definedName name="_xlnm.Print_Titles" localSheetId="3">'03 - PS03 Elektroinstalac...'!$83:$83</definedName>
    <definedName name="_xlnm.Print_Titles" localSheetId="4">'04 - PS04 Rozvod stlačené...'!$80:$80</definedName>
    <definedName name="_xlnm.Print_Titles" localSheetId="0">'Rekapitulace stavby'!$52:$52</definedName>
    <definedName name="_xlnm.Print_Area" localSheetId="1">'01 - PS01 Ocelové konstrukce'!$C$4:$J$39,'01 - PS01 Ocelové konstrukce'!$C$45:$J$69,'01 - PS01 Ocelové konstrukce'!$C$75:$K$127</definedName>
    <definedName name="_xlnm.Print_Area" localSheetId="2">'02 - PS02 Zařízení pracov...'!$C$4:$J$39,'02 - PS02 Zařízení pracov...'!$C$45:$J$63,'02 - PS02 Zařízení pracov...'!$C$69:$K$91</definedName>
    <definedName name="_xlnm.Print_Area" localSheetId="3">'03 - PS03 Elektroinstalac...'!$C$4:$J$39,'03 - PS03 Elektroinstalac...'!$C$45:$J$65,'03 - PS03 Elektroinstalac...'!$C$71:$K$140</definedName>
    <definedName name="_xlnm.Print_Area" localSheetId="4">'04 - PS04 Rozvod stlačené...'!$C$4:$J$39,'04 - PS04 Rozvod stlačené...'!$C$45:$J$62,'04 - PS04 Rozvod stlačené...'!$C$68:$K$105</definedName>
    <definedName name="_xlnm.Print_Area" localSheetId="0">'Rekapitulace stavby'!$D$4:$AO$36,'Rekapitulace stavby'!$C$42:$AQ$59</definedName>
  </definedNames>
  <calcPr calcId="125725"/>
</workbook>
</file>

<file path=xl/calcChain.xml><?xml version="1.0" encoding="utf-8"?>
<calcChain xmlns="http://schemas.openxmlformats.org/spreadsheetml/2006/main">
  <c r="J37" i="5"/>
  <c r="J36"/>
  <c r="AY58" i="1"/>
  <c r="J35" i="5"/>
  <c r="AX58" i="1"/>
  <c r="BI105" i="5"/>
  <c r="BH105"/>
  <c r="BG105"/>
  <c r="BF105"/>
  <c r="T105"/>
  <c r="R105"/>
  <c r="P105"/>
  <c r="BI104"/>
  <c r="BH104"/>
  <c r="BG104"/>
  <c r="BF104"/>
  <c r="T104"/>
  <c r="R104"/>
  <c r="P104"/>
  <c r="BI103"/>
  <c r="BH103"/>
  <c r="BG103"/>
  <c r="BF103"/>
  <c r="T103"/>
  <c r="R103"/>
  <c r="P103"/>
  <c r="BI102"/>
  <c r="BH102"/>
  <c r="BG102"/>
  <c r="BF102"/>
  <c r="T102"/>
  <c r="R102"/>
  <c r="P102"/>
  <c r="BI101"/>
  <c r="BH101"/>
  <c r="BG101"/>
  <c r="BF101"/>
  <c r="T101"/>
  <c r="R101"/>
  <c r="P101"/>
  <c r="BI100"/>
  <c r="BH100"/>
  <c r="BG100"/>
  <c r="BF100"/>
  <c r="T100"/>
  <c r="R100"/>
  <c r="P100"/>
  <c r="BI99"/>
  <c r="BH99"/>
  <c r="BG99"/>
  <c r="BF99"/>
  <c r="T99"/>
  <c r="R99"/>
  <c r="P99"/>
  <c r="BI98"/>
  <c r="BH98"/>
  <c r="BG98"/>
  <c r="BF98"/>
  <c r="T98"/>
  <c r="R98"/>
  <c r="P98"/>
  <c r="BI97"/>
  <c r="BH97"/>
  <c r="BG97"/>
  <c r="BF97"/>
  <c r="T97"/>
  <c r="R97"/>
  <c r="P97"/>
  <c r="BI96"/>
  <c r="BH96"/>
  <c r="BG96"/>
  <c r="BF96"/>
  <c r="T96"/>
  <c r="R96"/>
  <c r="P96"/>
  <c r="BI95"/>
  <c r="BH95"/>
  <c r="BG95"/>
  <c r="BF95"/>
  <c r="T95"/>
  <c r="R95"/>
  <c r="P95"/>
  <c r="BI94"/>
  <c r="BH94"/>
  <c r="BG94"/>
  <c r="BF94"/>
  <c r="T94"/>
  <c r="R94"/>
  <c r="P94"/>
  <c r="BI93"/>
  <c r="BH93"/>
  <c r="BG93"/>
  <c r="BF93"/>
  <c r="T93"/>
  <c r="R93"/>
  <c r="P93"/>
  <c r="BI92"/>
  <c r="BH92"/>
  <c r="BG92"/>
  <c r="BF92"/>
  <c r="T92"/>
  <c r="R92"/>
  <c r="P92"/>
  <c r="BI91"/>
  <c r="BH91"/>
  <c r="BG91"/>
  <c r="BF91"/>
  <c r="T91"/>
  <c r="R91"/>
  <c r="P91"/>
  <c r="BI90"/>
  <c r="BH90"/>
  <c r="BG90"/>
  <c r="BF90"/>
  <c r="T90"/>
  <c r="R90"/>
  <c r="P90"/>
  <c r="BI89"/>
  <c r="BH89"/>
  <c r="BG89"/>
  <c r="BF89"/>
  <c r="T89"/>
  <c r="R89"/>
  <c r="P89"/>
  <c r="BI88"/>
  <c r="BH88"/>
  <c r="BG88"/>
  <c r="BF88"/>
  <c r="T88"/>
  <c r="R88"/>
  <c r="P88"/>
  <c r="BI87"/>
  <c r="BH87"/>
  <c r="BG87"/>
  <c r="BF87"/>
  <c r="T87"/>
  <c r="R87"/>
  <c r="P87"/>
  <c r="BI86"/>
  <c r="BH86"/>
  <c r="BG86"/>
  <c r="BF86"/>
  <c r="T86"/>
  <c r="R86"/>
  <c r="P86"/>
  <c r="BI85"/>
  <c r="BH85"/>
  <c r="BG85"/>
  <c r="BF85"/>
  <c r="T85"/>
  <c r="R85"/>
  <c r="P85"/>
  <c r="BI84"/>
  <c r="BH84"/>
  <c r="BG84"/>
  <c r="BF84"/>
  <c r="T84"/>
  <c r="R84"/>
  <c r="P84"/>
  <c r="J77"/>
  <c r="F77"/>
  <c r="F75"/>
  <c r="E73"/>
  <c r="J54"/>
  <c r="F54"/>
  <c r="F52"/>
  <c r="E50"/>
  <c r="J24"/>
  <c r="E24"/>
  <c r="J78" s="1"/>
  <c r="J23"/>
  <c r="J18"/>
  <c r="E18"/>
  <c r="F78" s="1"/>
  <c r="J17"/>
  <c r="J12"/>
  <c r="J52" s="1"/>
  <c r="E7"/>
  <c r="E71"/>
  <c r="J37" i="4"/>
  <c r="J36"/>
  <c r="AY57" i="1" s="1"/>
  <c r="J35" i="4"/>
  <c r="AX57" i="1"/>
  <c r="BI140" i="4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BI118"/>
  <c r="BH118"/>
  <c r="BG118"/>
  <c r="BF118"/>
  <c r="T118"/>
  <c r="R118"/>
  <c r="P118"/>
  <c r="BI117"/>
  <c r="BH117"/>
  <c r="BG117"/>
  <c r="BF117"/>
  <c r="T117"/>
  <c r="R117"/>
  <c r="P117"/>
  <c r="BI116"/>
  <c r="BH116"/>
  <c r="BG116"/>
  <c r="BF116"/>
  <c r="T116"/>
  <c r="R116"/>
  <c r="P116"/>
  <c r="BI115"/>
  <c r="BH115"/>
  <c r="BG115"/>
  <c r="BF115"/>
  <c r="T115"/>
  <c r="R115"/>
  <c r="P115"/>
  <c r="BI114"/>
  <c r="BH114"/>
  <c r="BG114"/>
  <c r="BF114"/>
  <c r="T114"/>
  <c r="R114"/>
  <c r="P114"/>
  <c r="BI113"/>
  <c r="BH113"/>
  <c r="BG113"/>
  <c r="BF113"/>
  <c r="T113"/>
  <c r="R113"/>
  <c r="P113"/>
  <c r="BI112"/>
  <c r="BH112"/>
  <c r="BG112"/>
  <c r="BF112"/>
  <c r="T112"/>
  <c r="R112"/>
  <c r="P112"/>
  <c r="BI111"/>
  <c r="BH111"/>
  <c r="BG111"/>
  <c r="BF111"/>
  <c r="T111"/>
  <c r="R111"/>
  <c r="P111"/>
  <c r="BI108"/>
  <c r="BH108"/>
  <c r="BG108"/>
  <c r="BF108"/>
  <c r="T108"/>
  <c r="R108"/>
  <c r="P108"/>
  <c r="BI107"/>
  <c r="BH107"/>
  <c r="BG107"/>
  <c r="BF107"/>
  <c r="T107"/>
  <c r="R107"/>
  <c r="P107"/>
  <c r="BI106"/>
  <c r="BH106"/>
  <c r="BG106"/>
  <c r="BF106"/>
  <c r="T106"/>
  <c r="R106"/>
  <c r="P106"/>
  <c r="BI105"/>
  <c r="BH105"/>
  <c r="BG105"/>
  <c r="BF105"/>
  <c r="T105"/>
  <c r="R105"/>
  <c r="P105"/>
  <c r="BI104"/>
  <c r="BH104"/>
  <c r="BG104"/>
  <c r="BF104"/>
  <c r="T104"/>
  <c r="R104"/>
  <c r="P104"/>
  <c r="BI103"/>
  <c r="BH103"/>
  <c r="BG103"/>
  <c r="BF103"/>
  <c r="T103"/>
  <c r="R103"/>
  <c r="P103"/>
  <c r="BI102"/>
  <c r="BH102"/>
  <c r="BG102"/>
  <c r="BF102"/>
  <c r="T102"/>
  <c r="R102"/>
  <c r="P102"/>
  <c r="BI101"/>
  <c r="BH101"/>
  <c r="BG101"/>
  <c r="BF101"/>
  <c r="T101"/>
  <c r="R101"/>
  <c r="P101"/>
  <c r="BI100"/>
  <c r="BH100"/>
  <c r="BG100"/>
  <c r="BF100"/>
  <c r="T100"/>
  <c r="R100"/>
  <c r="P100"/>
  <c r="BI99"/>
  <c r="BH99"/>
  <c r="BG99"/>
  <c r="BF99"/>
  <c r="T99"/>
  <c r="R99"/>
  <c r="P99"/>
  <c r="BI98"/>
  <c r="BH98"/>
  <c r="BG98"/>
  <c r="BF98"/>
  <c r="T98"/>
  <c r="R98"/>
  <c r="P98"/>
  <c r="BI97"/>
  <c r="BH97"/>
  <c r="BG97"/>
  <c r="BF97"/>
  <c r="T97"/>
  <c r="R97"/>
  <c r="P97"/>
  <c r="BI96"/>
  <c r="BH96"/>
  <c r="BG96"/>
  <c r="BF96"/>
  <c r="T96"/>
  <c r="R96"/>
  <c r="P96"/>
  <c r="BI95"/>
  <c r="BH95"/>
  <c r="BG95"/>
  <c r="BF95"/>
  <c r="T95"/>
  <c r="R95"/>
  <c r="P95"/>
  <c r="BI94"/>
  <c r="BH94"/>
  <c r="BG94"/>
  <c r="BF94"/>
  <c r="T94"/>
  <c r="R94"/>
  <c r="P94"/>
  <c r="BI93"/>
  <c r="BH93"/>
  <c r="BG93"/>
  <c r="BF93"/>
  <c r="T93"/>
  <c r="R93"/>
  <c r="P93"/>
  <c r="BI92"/>
  <c r="BH92"/>
  <c r="BG92"/>
  <c r="BF92"/>
  <c r="T92"/>
  <c r="R92"/>
  <c r="P92"/>
  <c r="BI91"/>
  <c r="BH91"/>
  <c r="BG91"/>
  <c r="BF91"/>
  <c r="T91"/>
  <c r="R91"/>
  <c r="P91"/>
  <c r="BI90"/>
  <c r="BH90"/>
  <c r="BG90"/>
  <c r="BF90"/>
  <c r="T90"/>
  <c r="R90"/>
  <c r="P90"/>
  <c r="BI89"/>
  <c r="BH89"/>
  <c r="BG89"/>
  <c r="BF89"/>
  <c r="T89"/>
  <c r="R89"/>
  <c r="P89"/>
  <c r="BI88"/>
  <c r="BH88"/>
  <c r="BG88"/>
  <c r="BF88"/>
  <c r="T88"/>
  <c r="R88"/>
  <c r="P88"/>
  <c r="BI87"/>
  <c r="BH87"/>
  <c r="BG87"/>
  <c r="BF87"/>
  <c r="T87"/>
  <c r="R87"/>
  <c r="P87"/>
  <c r="J80"/>
  <c r="F80"/>
  <c r="F78"/>
  <c r="E76"/>
  <c r="J54"/>
  <c r="F54"/>
  <c r="F52"/>
  <c r="E50"/>
  <c r="J24"/>
  <c r="E24"/>
  <c r="J55" s="1"/>
  <c r="J23"/>
  <c r="J18"/>
  <c r="E18"/>
  <c r="F55"/>
  <c r="J17"/>
  <c r="J12"/>
  <c r="J78" s="1"/>
  <c r="E7"/>
  <c r="E74"/>
  <c r="J37" i="3"/>
  <c r="J36"/>
  <c r="AY56" i="1" s="1"/>
  <c r="J35" i="3"/>
  <c r="AX56" i="1"/>
  <c r="BI91" i="3"/>
  <c r="BH91"/>
  <c r="BG91"/>
  <c r="BF91"/>
  <c r="T91"/>
  <c r="R91"/>
  <c r="P91"/>
  <c r="BI90"/>
  <c r="BH90"/>
  <c r="BG90"/>
  <c r="BF90"/>
  <c r="T90"/>
  <c r="R90"/>
  <c r="P90"/>
  <c r="BI89"/>
  <c r="BH89"/>
  <c r="BG89"/>
  <c r="BF89"/>
  <c r="T89"/>
  <c r="R89"/>
  <c r="P89"/>
  <c r="BI87"/>
  <c r="BH87"/>
  <c r="BG87"/>
  <c r="BF87"/>
  <c r="T87"/>
  <c r="R87"/>
  <c r="P87"/>
  <c r="BI86"/>
  <c r="BH86"/>
  <c r="BG86"/>
  <c r="BF86"/>
  <c r="T86"/>
  <c r="R86"/>
  <c r="P86"/>
  <c r="BI85"/>
  <c r="BH85"/>
  <c r="BG85"/>
  <c r="BF85"/>
  <c r="T85"/>
  <c r="R85"/>
  <c r="P85"/>
  <c r="J78"/>
  <c r="F78"/>
  <c r="F76"/>
  <c r="E74"/>
  <c r="J54"/>
  <c r="F54"/>
  <c r="F52"/>
  <c r="E50"/>
  <c r="J24"/>
  <c r="E24"/>
  <c r="J55" s="1"/>
  <c r="J23"/>
  <c r="J18"/>
  <c r="E18"/>
  <c r="F79" s="1"/>
  <c r="J17"/>
  <c r="J12"/>
  <c r="J76" s="1"/>
  <c r="E7"/>
  <c r="E72"/>
  <c r="J37" i="2"/>
  <c r="J36"/>
  <c r="AY55" i="1" s="1"/>
  <c r="J35" i="2"/>
  <c r="AX55" i="1"/>
  <c r="BI124" i="2"/>
  <c r="BH124"/>
  <c r="BG124"/>
  <c r="BF124"/>
  <c r="T124"/>
  <c r="T123"/>
  <c r="R124"/>
  <c r="R123" s="1"/>
  <c r="P124"/>
  <c r="P123" s="1"/>
  <c r="BI119"/>
  <c r="BH119"/>
  <c r="BG119"/>
  <c r="BF119"/>
  <c r="T119"/>
  <c r="T118" s="1"/>
  <c r="R119"/>
  <c r="R118"/>
  <c r="P119"/>
  <c r="P118"/>
  <c r="BI114"/>
  <c r="BH114"/>
  <c r="BG114"/>
  <c r="BF114"/>
  <c r="T114"/>
  <c r="T113" s="1"/>
  <c r="R114"/>
  <c r="R113"/>
  <c r="P114"/>
  <c r="P113"/>
  <c r="BI109"/>
  <c r="BH109"/>
  <c r="BG109"/>
  <c r="BF109"/>
  <c r="T109"/>
  <c r="R109"/>
  <c r="P109"/>
  <c r="BI108"/>
  <c r="BH108"/>
  <c r="BG108"/>
  <c r="BF108"/>
  <c r="T108"/>
  <c r="R108"/>
  <c r="P108"/>
  <c r="BI104"/>
  <c r="BH104"/>
  <c r="BG104"/>
  <c r="BF104"/>
  <c r="T104"/>
  <c r="R104"/>
  <c r="P104"/>
  <c r="BI101"/>
  <c r="BH101"/>
  <c r="BG101"/>
  <c r="BF101"/>
  <c r="T101"/>
  <c r="R101"/>
  <c r="P101"/>
  <c r="BI100"/>
  <c r="BH100"/>
  <c r="BG100"/>
  <c r="BF100"/>
  <c r="T100"/>
  <c r="R100"/>
  <c r="P100"/>
  <c r="BI99"/>
  <c r="BH99"/>
  <c r="BG99"/>
  <c r="BF99"/>
  <c r="T99"/>
  <c r="R99"/>
  <c r="P99"/>
  <c r="BI98"/>
  <c r="BH98"/>
  <c r="BG98"/>
  <c r="BF98"/>
  <c r="T98"/>
  <c r="R98"/>
  <c r="P98"/>
  <c r="BI97"/>
  <c r="BH97"/>
  <c r="BG97"/>
  <c r="BF97"/>
  <c r="T97"/>
  <c r="R97"/>
  <c r="P97"/>
  <c r="BI96"/>
  <c r="BH96"/>
  <c r="BG96"/>
  <c r="BF96"/>
  <c r="T96"/>
  <c r="R96"/>
  <c r="P96"/>
  <c r="BI95"/>
  <c r="BH95"/>
  <c r="BG95"/>
  <c r="BF95"/>
  <c r="T95"/>
  <c r="R95"/>
  <c r="P95"/>
  <c r="BI94"/>
  <c r="BH94"/>
  <c r="BG94"/>
  <c r="BF94"/>
  <c r="T94"/>
  <c r="R94"/>
  <c r="P94"/>
  <c r="BI91"/>
  <c r="BH91"/>
  <c r="BG91"/>
  <c r="BF91"/>
  <c r="T91"/>
  <c r="T90" s="1"/>
  <c r="T89" s="1"/>
  <c r="R91"/>
  <c r="R90"/>
  <c r="R89" s="1"/>
  <c r="P91"/>
  <c r="P90" s="1"/>
  <c r="P89" s="1"/>
  <c r="J84"/>
  <c r="F84"/>
  <c r="F82"/>
  <c r="E80"/>
  <c r="J54"/>
  <c r="F54"/>
  <c r="F52"/>
  <c r="E50"/>
  <c r="J24"/>
  <c r="E24"/>
  <c r="J85"/>
  <c r="J23"/>
  <c r="J18"/>
  <c r="E18"/>
  <c r="F55" s="1"/>
  <c r="J17"/>
  <c r="J12"/>
  <c r="J52" s="1"/>
  <c r="E7"/>
  <c r="E48"/>
  <c r="L50" i="1"/>
  <c r="AM50"/>
  <c r="AM49"/>
  <c r="L49"/>
  <c r="AM47"/>
  <c r="L47"/>
  <c r="L45"/>
  <c r="L44"/>
  <c r="BK104" i="5"/>
  <c r="J96"/>
  <c r="J92" i="4"/>
  <c r="BK100" i="5"/>
  <c r="J133" i="4"/>
  <c r="BK119"/>
  <c r="J101"/>
  <c r="BK124" i="2"/>
  <c r="BK97"/>
  <c r="J102" i="5"/>
  <c r="BK87" i="4"/>
  <c r="BK91" i="2"/>
  <c r="J95" i="5"/>
  <c r="BK84"/>
  <c r="J115" i="4"/>
  <c r="BK103"/>
  <c r="J90"/>
  <c r="BK95" i="2"/>
  <c r="J134" i="4"/>
  <c r="BK120"/>
  <c r="J99"/>
  <c r="J94" i="2"/>
  <c r="BK128" i="4"/>
  <c r="J116"/>
  <c r="J97"/>
  <c r="J86" i="3"/>
  <c r="J99" i="2"/>
  <c r="BK103" i="5"/>
  <c r="J90"/>
  <c r="BK94" i="2"/>
  <c r="J97" i="5"/>
  <c r="BK88"/>
  <c r="BK138" i="4"/>
  <c r="BK121"/>
  <c r="BK107"/>
  <c r="J91"/>
  <c r="J124" i="2"/>
  <c r="J88" i="5"/>
  <c r="J128" i="4"/>
  <c r="BK116"/>
  <c r="BK86" i="3"/>
  <c r="J84" i="5"/>
  <c r="J125" i="4"/>
  <c r="J111"/>
  <c r="BK93"/>
  <c r="BK108" i="2"/>
  <c r="BK105" i="5"/>
  <c r="BK95"/>
  <c r="BK85" i="3"/>
  <c r="BK97" i="5"/>
  <c r="J92"/>
  <c r="J139" i="4"/>
  <c r="J130"/>
  <c r="BK114"/>
  <c r="BK100"/>
  <c r="J85" i="3"/>
  <c r="BK98" i="2"/>
  <c r="J135" i="4"/>
  <c r="BK126"/>
  <c r="J114"/>
  <c r="J93"/>
  <c r="J91" i="2"/>
  <c r="J136" i="4"/>
  <c r="J113"/>
  <c r="BK89" i="3"/>
  <c r="BK102" i="5"/>
  <c r="BK96" i="2"/>
  <c r="J89" i="5"/>
  <c r="J104" i="4"/>
  <c r="BK92" i="5"/>
  <c r="BK124" i="4"/>
  <c r="J100"/>
  <c r="BK137"/>
  <c r="J103"/>
  <c r="BK109" i="2"/>
  <c r="J103" i="5"/>
  <c r="J98"/>
  <c r="J89" i="3"/>
  <c r="BK98" i="5"/>
  <c r="BK91"/>
  <c r="J126" i="4"/>
  <c r="J106"/>
  <c r="BK95"/>
  <c r="BK100" i="2"/>
  <c r="J85" i="5"/>
  <c r="BK130" i="4"/>
  <c r="J122"/>
  <c r="BK105"/>
  <c r="BK91" i="3"/>
  <c r="BK101" i="2"/>
  <c r="J138" i="4"/>
  <c r="BK123"/>
  <c r="J102"/>
  <c r="BK88"/>
  <c r="BK101" i="5"/>
  <c r="BK101" i="4"/>
  <c r="BK104" i="2"/>
  <c r="BK93" i="5"/>
  <c r="BK87"/>
  <c r="BK135" i="4"/>
  <c r="J112"/>
  <c r="BK97"/>
  <c r="BK114" i="2"/>
  <c r="BK139" i="4"/>
  <c r="BK125"/>
  <c r="J107"/>
  <c r="BK90"/>
  <c r="J95" i="2"/>
  <c r="J124" i="4"/>
  <c r="BK99"/>
  <c r="J91" i="3"/>
  <c r="J101" i="2"/>
  <c r="J105" i="5"/>
  <c r="BK99"/>
  <c r="J88" i="4"/>
  <c r="AS54" i="1"/>
  <c r="J137" i="4"/>
  <c r="J117"/>
  <c r="BK108"/>
  <c r="J94"/>
  <c r="J119" i="2"/>
  <c r="BK86" i="5"/>
  <c r="BK133" i="4"/>
  <c r="J123"/>
  <c r="BK104"/>
  <c r="BK91"/>
  <c r="J104" i="2"/>
  <c r="BK134" i="4"/>
  <c r="BK122"/>
  <c r="BK115"/>
  <c r="J96"/>
  <c r="BK119" i="2"/>
  <c r="J104" i="5"/>
  <c r="J99"/>
  <c r="J89" i="4"/>
  <c r="J108" i="2"/>
  <c r="BK96" i="5"/>
  <c r="BK90"/>
  <c r="BK140" i="4"/>
  <c r="J119"/>
  <c r="J98"/>
  <c r="J90" i="3"/>
  <c r="J91" i="5"/>
  <c r="J127" i="4"/>
  <c r="BK112"/>
  <c r="BK94"/>
  <c r="J109" i="2"/>
  <c r="BK89" i="5"/>
  <c r="J118" i="4"/>
  <c r="J108"/>
  <c r="J95"/>
  <c r="J114" i="2"/>
  <c r="J100" i="5"/>
  <c r="BK98" i="4"/>
  <c r="J93" i="5"/>
  <c r="J86"/>
  <c r="BK127" i="4"/>
  <c r="BK113"/>
  <c r="BK102"/>
  <c r="BK92"/>
  <c r="J97" i="2"/>
  <c r="J132" i="4"/>
  <c r="BK118"/>
  <c r="BK96"/>
  <c r="J87" i="3"/>
  <c r="J87" i="5"/>
  <c r="BK132" i="4"/>
  <c r="BK117"/>
  <c r="BK89"/>
  <c r="J100" i="2"/>
  <c r="J101" i="5"/>
  <c r="BK94"/>
  <c r="J98" i="2"/>
  <c r="J94" i="5"/>
  <c r="BK85"/>
  <c r="J120" i="4"/>
  <c r="BK111"/>
  <c r="BK87" i="3"/>
  <c r="J96" i="2"/>
  <c r="BK136" i="4"/>
  <c r="J129"/>
  <c r="J121"/>
  <c r="BK106"/>
  <c r="J87"/>
  <c r="BK99" i="2"/>
  <c r="J140" i="4"/>
  <c r="BK129"/>
  <c r="J105"/>
  <c r="BK90" i="3"/>
  <c r="BK93" i="2" l="1"/>
  <c r="J93" s="1"/>
  <c r="J63" s="1"/>
  <c r="BK103"/>
  <c r="P84" i="3"/>
  <c r="P83" s="1"/>
  <c r="BK88"/>
  <c r="J88"/>
  <c r="J62" s="1"/>
  <c r="T86" i="4"/>
  <c r="T85" s="1"/>
  <c r="T110"/>
  <c r="T109" s="1"/>
  <c r="P131"/>
  <c r="P93" i="2"/>
  <c r="P92"/>
  <c r="R103"/>
  <c r="R102" s="1"/>
  <c r="R88" s="1"/>
  <c r="R84" i="3"/>
  <c r="R83"/>
  <c r="R88"/>
  <c r="BK86" i="4"/>
  <c r="J86" s="1"/>
  <c r="J61" s="1"/>
  <c r="R86"/>
  <c r="R85" s="1"/>
  <c r="P110"/>
  <c r="P109"/>
  <c r="BK131"/>
  <c r="J131" s="1"/>
  <c r="J64" s="1"/>
  <c r="R131"/>
  <c r="T93" i="2"/>
  <c r="T92"/>
  <c r="T103"/>
  <c r="T102" s="1"/>
  <c r="BK84" i="3"/>
  <c r="J84" s="1"/>
  <c r="J61" s="1"/>
  <c r="T84"/>
  <c r="T83" s="1"/>
  <c r="T82" s="1"/>
  <c r="T88"/>
  <c r="P86" i="4"/>
  <c r="P85" s="1"/>
  <c r="P84" s="1"/>
  <c r="AU57" i="1" s="1"/>
  <c r="BK110" i="4"/>
  <c r="BK109" s="1"/>
  <c r="J109" s="1"/>
  <c r="J62" s="1"/>
  <c r="R110"/>
  <c r="R109" s="1"/>
  <c r="T131"/>
  <c r="R93" i="2"/>
  <c r="R92"/>
  <c r="P103"/>
  <c r="P102" s="1"/>
  <c r="P88" i="3"/>
  <c r="BK83" i="5"/>
  <c r="J83" s="1"/>
  <c r="J61" s="1"/>
  <c r="P83"/>
  <c r="P82" s="1"/>
  <c r="P81" s="1"/>
  <c r="AU58" i="1" s="1"/>
  <c r="R83" i="5"/>
  <c r="R82" s="1"/>
  <c r="R81" s="1"/>
  <c r="T83"/>
  <c r="T82" s="1"/>
  <c r="T81" s="1"/>
  <c r="J82" i="2"/>
  <c r="J55"/>
  <c r="F85"/>
  <c r="BE94"/>
  <c r="BE95"/>
  <c r="BE104"/>
  <c r="BK113"/>
  <c r="J113" s="1"/>
  <c r="J66" s="1"/>
  <c r="J52" i="3"/>
  <c r="F55"/>
  <c r="J79"/>
  <c r="BE85"/>
  <c r="BE86"/>
  <c r="BE87"/>
  <c r="F81" i="4"/>
  <c r="BE87"/>
  <c r="BE89"/>
  <c r="BE90"/>
  <c r="BE92"/>
  <c r="BE94"/>
  <c r="BE98"/>
  <c r="BE99"/>
  <c r="BE100"/>
  <c r="BE114"/>
  <c r="BE116"/>
  <c r="BE118"/>
  <c r="BE122"/>
  <c r="BE124"/>
  <c r="BE127"/>
  <c r="BE133"/>
  <c r="BE135"/>
  <c r="BE139"/>
  <c r="BE140"/>
  <c r="J55" i="5"/>
  <c r="J75"/>
  <c r="BE88"/>
  <c r="E78" i="2"/>
  <c r="BE91"/>
  <c r="BE96"/>
  <c r="BE97"/>
  <c r="BE119"/>
  <c r="BE89" i="3"/>
  <c r="J81" i="4"/>
  <c r="BE88"/>
  <c r="BE93"/>
  <c r="BE101"/>
  <c r="BE103"/>
  <c r="BE104"/>
  <c r="BE105"/>
  <c r="BE108"/>
  <c r="BE111"/>
  <c r="BE113"/>
  <c r="BE115"/>
  <c r="BE117"/>
  <c r="BE119"/>
  <c r="BE121"/>
  <c r="BE123"/>
  <c r="BE125"/>
  <c r="BE128"/>
  <c r="BE130"/>
  <c r="BE132"/>
  <c r="BE138"/>
  <c r="E48" i="5"/>
  <c r="F55"/>
  <c r="BE85"/>
  <c r="BE89"/>
  <c r="BE90"/>
  <c r="BE91"/>
  <c r="BE98" i="2"/>
  <c r="BE100"/>
  <c r="BE101"/>
  <c r="BE108"/>
  <c r="BE109"/>
  <c r="BE124"/>
  <c r="BK90"/>
  <c r="BK89" s="1"/>
  <c r="J89" s="1"/>
  <c r="J60" s="1"/>
  <c r="BK123"/>
  <c r="J123" s="1"/>
  <c r="J68" s="1"/>
  <c r="E48" i="3"/>
  <c r="BE90"/>
  <c r="BE91"/>
  <c r="E48" i="4"/>
  <c r="J52"/>
  <c r="BE95"/>
  <c r="BE96"/>
  <c r="BE102"/>
  <c r="BE106"/>
  <c r="BE107"/>
  <c r="BE112"/>
  <c r="BE120"/>
  <c r="BE126"/>
  <c r="BE129"/>
  <c r="BE134"/>
  <c r="BE136"/>
  <c r="BE137"/>
  <c r="BE84" i="5"/>
  <c r="BE86"/>
  <c r="BE87"/>
  <c r="BE92"/>
  <c r="BE93"/>
  <c r="BE94"/>
  <c r="BE95"/>
  <c r="BE99" i="2"/>
  <c r="BE114"/>
  <c r="BK118"/>
  <c r="J118"/>
  <c r="J67"/>
  <c r="BE91" i="4"/>
  <c r="BE97"/>
  <c r="BE96" i="5"/>
  <c r="BE97"/>
  <c r="BE98"/>
  <c r="BE99"/>
  <c r="BE100"/>
  <c r="BE101"/>
  <c r="BE102"/>
  <c r="BE103"/>
  <c r="BE104"/>
  <c r="BE105"/>
  <c r="F34" i="4"/>
  <c r="BA57" i="1" s="1"/>
  <c r="F34" i="3"/>
  <c r="BA56" i="1"/>
  <c r="F35" i="4"/>
  <c r="BB57" i="1" s="1"/>
  <c r="J34" i="5"/>
  <c r="AW58" i="1" s="1"/>
  <c r="J34" i="3"/>
  <c r="AW56" i="1" s="1"/>
  <c r="F37" i="2"/>
  <c r="BD55" i="1"/>
  <c r="F35" i="5"/>
  <c r="BB58" i="1" s="1"/>
  <c r="F36" i="4"/>
  <c r="BC57" i="1"/>
  <c r="J34" i="4"/>
  <c r="AW57" i="1" s="1"/>
  <c r="F34" i="2"/>
  <c r="BA55" i="1" s="1"/>
  <c r="F35" i="3"/>
  <c r="BB56" i="1" s="1"/>
  <c r="F37" i="5"/>
  <c r="BD58" i="1"/>
  <c r="J34" i="2"/>
  <c r="AW55" i="1" s="1"/>
  <c r="F37" i="4"/>
  <c r="BD57" i="1"/>
  <c r="F37" i="3"/>
  <c r="BD56" i="1" s="1"/>
  <c r="F35" i="2"/>
  <c r="BB55" i="1" s="1"/>
  <c r="F36" i="2"/>
  <c r="BC55" i="1" s="1"/>
  <c r="F34" i="5"/>
  <c r="BA58" i="1"/>
  <c r="F36" i="3"/>
  <c r="BC56" i="1" s="1"/>
  <c r="F36" i="5"/>
  <c r="BC58" i="1"/>
  <c r="P88" i="2" l="1"/>
  <c r="AU55" i="1" s="1"/>
  <c r="AU54" s="1"/>
  <c r="R82" i="3"/>
  <c r="T88" i="2"/>
  <c r="T84" i="4"/>
  <c r="P82" i="3"/>
  <c r="AU56" i="1" s="1"/>
  <c r="R84" i="4"/>
  <c r="BK102" i="2"/>
  <c r="J102"/>
  <c r="J64" s="1"/>
  <c r="J103"/>
  <c r="J65" s="1"/>
  <c r="BK85" i="4"/>
  <c r="J85" s="1"/>
  <c r="J60" s="1"/>
  <c r="J110"/>
  <c r="J63" s="1"/>
  <c r="J90" i="2"/>
  <c r="J61"/>
  <c r="BK92"/>
  <c r="J92"/>
  <c r="J62" s="1"/>
  <c r="BK88"/>
  <c r="J88" s="1"/>
  <c r="J59" s="1"/>
  <c r="BK83" i="3"/>
  <c r="BK82"/>
  <c r="J82" s="1"/>
  <c r="J59" s="1"/>
  <c r="BK82" i="5"/>
  <c r="J82"/>
  <c r="J60" s="1"/>
  <c r="F33" i="4"/>
  <c r="AZ57" i="1" s="1"/>
  <c r="F33" i="3"/>
  <c r="AZ56" i="1" s="1"/>
  <c r="BB54"/>
  <c r="AX54"/>
  <c r="F33" i="2"/>
  <c r="AZ55" i="1" s="1"/>
  <c r="BA54"/>
  <c r="W30" s="1"/>
  <c r="BC54"/>
  <c r="AY54"/>
  <c r="J33" i="5"/>
  <c r="AV58" i="1" s="1"/>
  <c r="AT58" s="1"/>
  <c r="BD54"/>
  <c r="W33" s="1"/>
  <c r="F33" i="5"/>
  <c r="AZ58" i="1" s="1"/>
  <c r="J33" i="3"/>
  <c r="AV56" i="1" s="1"/>
  <c r="AT56" s="1"/>
  <c r="J33" i="2"/>
  <c r="AV55" i="1"/>
  <c r="AT55" s="1"/>
  <c r="J33" i="4"/>
  <c r="AV57" i="1" s="1"/>
  <c r="AT57" s="1"/>
  <c r="J83" i="3" l="1"/>
  <c r="J60" s="1"/>
  <c r="BK84" i="4"/>
  <c r="J84" s="1"/>
  <c r="J59" s="1"/>
  <c r="BK81" i="5"/>
  <c r="J81" s="1"/>
  <c r="J59" s="1"/>
  <c r="AZ54" i="1"/>
  <c r="AV54" s="1"/>
  <c r="AK29" s="1"/>
  <c r="J30" i="2"/>
  <c r="AG55" i="1" s="1"/>
  <c r="AN55" s="1"/>
  <c r="J30" i="3"/>
  <c r="AG56" i="1" s="1"/>
  <c r="AN56" s="1"/>
  <c r="W31"/>
  <c r="W32"/>
  <c r="AW54"/>
  <c r="AK30"/>
  <c r="J39" i="3" l="1"/>
  <c r="J39" i="2"/>
  <c r="W29" i="1"/>
  <c r="J30" i="5"/>
  <c r="AG58" i="1" s="1"/>
  <c r="AN58" s="1"/>
  <c r="AT54"/>
  <c r="J30" i="4"/>
  <c r="AG57" i="1" s="1"/>
  <c r="AN57" s="1"/>
  <c r="J39" i="4" l="1"/>
  <c r="J39" i="5"/>
  <c r="AG54" i="1"/>
  <c r="AK26" s="1"/>
  <c r="AK35" s="1"/>
  <c r="AN54" l="1"/>
</calcChain>
</file>

<file path=xl/sharedStrings.xml><?xml version="1.0" encoding="utf-8"?>
<sst xmlns="http://schemas.openxmlformats.org/spreadsheetml/2006/main" count="2221" uniqueCount="516">
  <si>
    <t>Export Komplet</t>
  </si>
  <si>
    <t>VZ</t>
  </si>
  <si>
    <t>2.0</t>
  </si>
  <si>
    <t>ZAMOK</t>
  </si>
  <si>
    <t>False</t>
  </si>
  <si>
    <t>{3423905d-fd29-4176-b4bd-224e4b81d6ae}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</si>
  <si>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</si>
  <si>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</si>
  <si>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</si>
  <si>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</si>
  <si>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</si>
  <si>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</si>
  <si>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</si>
  <si>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</si>
  <si>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4328_2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</si>
  <si>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</si>
  <si>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</si>
  <si>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Pracovní lávky vozovna Moravská Ostrava</t>
  </si>
  <si>
    <t>KSO:</t>
  </si>
  <si>
    <t/>
  </si>
  <si>
    <t>CC-CZ:</t>
  </si>
  <si>
    <t>Místo:</t>
  </si>
  <si>
    <t xml:space="preserve"> </t>
  </si>
  <si>
    <t>Datum:</t>
  </si>
  <si>
    <t>14. 4. 2020</t>
  </si>
  <si>
    <t>Zadavatel:</t>
  </si>
  <si>
    <t>IČ:</t>
  </si>
  <si>
    <t>Dopravní podnik Ostrava, a. s.</t>
  </si>
  <si>
    <t>DIČ:</t>
  </si>
  <si>
    <t>Uchazeč:</t>
  </si>
  <si>
    <t>Vyplň údaj</t>
  </si>
  <si>
    <t>Projektant:</t>
  </si>
  <si>
    <t>PROJEKT HTL s.r.o.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</si>
  <si>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</si>
  <si>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</si>
  <si>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</si>
  <si>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</si>
  <si>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</si>
  <si>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</si>
  <si>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</si>
  <si>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</si>
  <si>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</si>
  <si>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</si>
  <si>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</si>
  <si>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</si>
  <si>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</si>
  <si>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</si>
  <si>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</si>
  <si>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</si>
  <si>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</si>
  <si>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</si>
  <si>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</si>
  <si>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</si>
  <si>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</si>
  <si>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</si>
  <si>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</si>
  <si>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</si>
  <si>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</si>
  <si>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</si>
  <si>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</si>
  <si>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</si>
  <si>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</si>
  <si>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</si>
  <si>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</si>
  <si>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</si>
  <si>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</si>
  <si>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</si>
  <si>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</si>
  <si>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</si>
  <si>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</si>
  <si>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</si>
  <si>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</si>
  <si>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</si>
  <si>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</si>
  <si>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</si>
  <si>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</si>
  <si>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01</t>
  </si>
  <si>
    <t>PS01 Ocelové konstrukce</t>
  </si>
  <si>
    <t>PRO</t>
  </si>
  <si>
    <t>1</t>
  </si>
  <si>
    <t>{189c1b09-a928-4c34-ad74-f74ac4b0ab49}</t>
  </si>
  <si>
    <t>2</t>
  </si>
  <si>
    <t>02</t>
  </si>
  <si>
    <t>PS02 Zařízení pracovní lávky</t>
  </si>
  <si>
    <t>{ca8cc589-3165-4289-9d85-cc5ca34ca9c4}</t>
  </si>
  <si>
    <t>03</t>
  </si>
  <si>
    <t>PS03 Elektroinstalace a zabezpečení</t>
  </si>
  <si>
    <t>{176fcdbe-fcb5-4d89-903a-0b79ca6da2de}</t>
  </si>
  <si>
    <t>04</t>
  </si>
  <si>
    <t>PS04 Rozvod stlačeného vzduchu</t>
  </si>
  <si>
    <t>STA</t>
  </si>
  <si>
    <t>{6a97232b-2bb8-4ba6-a1f7-4d24be9314a7}</t>
  </si>
  <si>
    <t>KRYCÍ LIST SOUPISU PRACÍ</t>
  </si>
  <si>
    <t>Objekt:</t>
  </si>
  <si>
    <t>01 - PS01 Ocelové konstrukce</t>
  </si>
  <si>
    <t>REKAPITULACE ČLENĚNÍ SOUPISU PRACÍ</t>
  </si>
  <si>
    <t>Kód dílu - Popis</t>
  </si>
  <si>
    <t>Cena celkem [CZK]</t>
  </si>
  <si>
    <t>-1</t>
  </si>
  <si>
    <t>PSV - Práce a dodávky PSV</t>
  </si>
  <si>
    <t xml:space="preserve">    789 - Povrchové úpravy ocelových konstrukcí a technologických zařízení</t>
  </si>
  <si>
    <t>M - Práce a dodávky M</t>
  </si>
  <si>
    <t xml:space="preserve">    43-M - Montáž ocelových konstrukcí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</si>
  <si>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</si>
  <si>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</si>
  <si>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</si>
  <si>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VRN7 - Provozní vlivy</t>
  </si>
  <si>
    <t xml:space="preserve">    VRN9 - Ostatní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</si>
  <si>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</si>
  <si>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</si>
  <si>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</si>
  <si>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</si>
  <si>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</si>
  <si>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</si>
  <si>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</si>
  <si>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</si>
  <si>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</si>
  <si>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</si>
  <si>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</si>
  <si>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</si>
  <si>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</si>
  <si>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PSV</t>
  </si>
  <si>
    <t>Práce a dodávky PSV</t>
  </si>
  <si>
    <t>ROZPOCET</t>
  </si>
  <si>
    <t>789</t>
  </si>
  <si>
    <t>Povrchové úpravy ocelových konstrukcí a technologických zařízení</t>
  </si>
  <si>
    <t>3</t>
  </si>
  <si>
    <t>K</t>
  </si>
  <si>
    <t>789-4.R</t>
  </si>
  <si>
    <t>Nátěr ocelové konstrukce stupeň C3 - ocelová konstrukce dle výkazu materiálu HTL-4328-T107 a výkresu HTL-4328-V105, V106</t>
  </si>
  <si>
    <t>m2</t>
  </si>
  <si>
    <t>16</t>
  </si>
  <si>
    <t>-434778960</t>
  </si>
  <si>
    <t>M</t>
  </si>
  <si>
    <t>Práce a dodávky M</t>
  </si>
  <si>
    <t>43-M</t>
  </si>
  <si>
    <t>Montáž ocelových konstrukcí</t>
  </si>
  <si>
    <t>4</t>
  </si>
  <si>
    <t>43-10.R</t>
  </si>
  <si>
    <t>Dodávka ocelové konstrukce - kompletní vč.výroby, dodávky, nátěru, kotevního a spojovacího materiálu - výpis prvků ocelové konstrukce ve výkazu materiálu HTL-4328-T107 a na výkrese HTL-4328-V105, V106</t>
  </si>
  <si>
    <t>kg</t>
  </si>
  <si>
    <t>256</t>
  </si>
  <si>
    <t>64</t>
  </si>
  <si>
    <t>-44138106</t>
  </si>
  <si>
    <t>5</t>
  </si>
  <si>
    <t>43-11.R</t>
  </si>
  <si>
    <t>Doprava ocelové konstrukce - dle výkazu materiálu HTL-4328-T107</t>
  </si>
  <si>
    <t>soub</t>
  </si>
  <si>
    <t>-2111204878</t>
  </si>
  <si>
    <t>6</t>
  </si>
  <si>
    <t>43-12.R</t>
  </si>
  <si>
    <t>Montáž ocelové konstrukce - dle výpisu prvků ocelové konstrukce ve výkazu materiálu HTL-4328-T107 a na výkrese HTL-4328-V105, V106</t>
  </si>
  <si>
    <t>-986071885</t>
  </si>
  <si>
    <t>7</t>
  </si>
  <si>
    <t>43-13.R</t>
  </si>
  <si>
    <t>Výchozí prohlídka ocelové konstrukce po montáži</t>
  </si>
  <si>
    <t>kus</t>
  </si>
  <si>
    <t>194873354</t>
  </si>
  <si>
    <t>8</t>
  </si>
  <si>
    <t>946112114</t>
  </si>
  <si>
    <t>Montáž pojízdných věží trubkových/dílcových š do 1,6 m dl do 3,2 m v do 4,5 m</t>
  </si>
  <si>
    <t>-380152494</t>
  </si>
  <si>
    <t>9</t>
  </si>
  <si>
    <t>946112214</t>
  </si>
  <si>
    <t>Příplatek k pojízdným věžím š do 1,6 m dl do 3,2 m v do 4,5 m za první a ZKD den použití</t>
  </si>
  <si>
    <t>-1963625395</t>
  </si>
  <si>
    <t>10</t>
  </si>
  <si>
    <t>946112814</t>
  </si>
  <si>
    <t>Demontáž pojízdných věží trubkových/dílcových š do 1,2 m dl do 3,2 m v do 4,5 m</t>
  </si>
  <si>
    <t>-1767491961</t>
  </si>
  <si>
    <t>17</t>
  </si>
  <si>
    <t>998011002.R</t>
  </si>
  <si>
    <t>Přesun hmot v místě stavby ve stávající hale - přesun ocelové konstrukce</t>
  </si>
  <si>
    <t>t</t>
  </si>
  <si>
    <t>-407077355</t>
  </si>
  <si>
    <t>VRN</t>
  </si>
  <si>
    <t>Vedlejší rozpočtové náklady</t>
  </si>
  <si>
    <t>VRN1</t>
  </si>
  <si>
    <t>Průzkumné, geodetické a projektové práce</t>
  </si>
  <si>
    <t>11</t>
  </si>
  <si>
    <t>012002000</t>
  </si>
  <si>
    <t>Geodetické práce</t>
  </si>
  <si>
    <t>kpl</t>
  </si>
  <si>
    <t>906508917</t>
  </si>
  <si>
    <t>VV</t>
  </si>
  <si>
    <t>"náklady na vytyčení stavby a sítí"</t>
  </si>
  <si>
    <t>Součet</t>
  </si>
  <si>
    <t>12</t>
  </si>
  <si>
    <t>013254000</t>
  </si>
  <si>
    <t>Dokumentace skutečného provedení stavby</t>
  </si>
  <si>
    <t>CS ÚRS 2020 02</t>
  </si>
  <si>
    <t>-2145433033</t>
  </si>
  <si>
    <t>13</t>
  </si>
  <si>
    <t>013294000</t>
  </si>
  <si>
    <t>Ostatní dokumentace</t>
  </si>
  <si>
    <t>1359639612</t>
  </si>
  <si>
    <t>"dodavatelská dokumentace"</t>
  </si>
  <si>
    <t>VRN3</t>
  </si>
  <si>
    <t>Zařízení staveniště</t>
  </si>
  <si>
    <t>14</t>
  </si>
  <si>
    <t>030001000</t>
  </si>
  <si>
    <t>-1800527421</t>
  </si>
  <si>
    <t>"náklady na zařízení staveniště, spotřeby energií atd."</t>
  </si>
  <si>
    <t>VRN7</t>
  </si>
  <si>
    <t>Provozní vlivy</t>
  </si>
  <si>
    <t>071002000</t>
  </si>
  <si>
    <t>Provoz investora, třetích osob</t>
  </si>
  <si>
    <t>-353256362</t>
  </si>
  <si>
    <t>"provoz investora"</t>
  </si>
  <si>
    <t>VRN9</t>
  </si>
  <si>
    <t>Ostatní náklady</t>
  </si>
  <si>
    <t>090001000</t>
  </si>
  <si>
    <t>1219523641</t>
  </si>
  <si>
    <t>"dle potřeb zhotovitele"</t>
  </si>
  <si>
    <t>02 - PS02 Zařízení pracovní lávky</t>
  </si>
  <si>
    <t xml:space="preserve">    22-M - Montáže technologických zařízení</t>
  </si>
  <si>
    <t>OST - Ostatní</t>
  </si>
  <si>
    <t>22-M</t>
  </si>
  <si>
    <t>Montáže technologických zařízení</t>
  </si>
  <si>
    <t>PS201.01</t>
  </si>
  <si>
    <t>Zdvihací zařízení, nosnost 150 kg, zdvih 3210 mm, plošina 600x1050. _x000D_
Šachta : ocelová konstrukce s mikrotahokovem, v dolní stanici dveře 600x2000mm, v horní stanici branka 600x1100mm – dveře i branka elektromechanicky jištěné. _x000D_
Pohon elektrický, 230V / 3 x 2,5 mm2, jištění 16A + zemnící kabel 4mm2. _x000D_
Včetně kotvení do betonu a uchycení k OK lávky.</t>
  </si>
  <si>
    <t>628273935</t>
  </si>
  <si>
    <t>PS201.02</t>
  </si>
  <si>
    <t>Instalační materál mimo dodávku zdvihacího zařízení</t>
  </si>
  <si>
    <t>660950984</t>
  </si>
  <si>
    <t>PS201.03</t>
  </si>
  <si>
    <t>Montáž zdvíhacího zařízení</t>
  </si>
  <si>
    <t>1574433086</t>
  </si>
  <si>
    <t>OST</t>
  </si>
  <si>
    <t>Ostatní</t>
  </si>
  <si>
    <t>Dokumentace skutečného provedení</t>
  </si>
  <si>
    <t>soubor</t>
  </si>
  <si>
    <t>CS ÚRS 2018 02</t>
  </si>
  <si>
    <t>1024</t>
  </si>
  <si>
    <t>1408707777</t>
  </si>
  <si>
    <t>042903000.R</t>
  </si>
  <si>
    <t>Provozní předpis</t>
  </si>
  <si>
    <t>…</t>
  </si>
  <si>
    <t>933136714</t>
  </si>
  <si>
    <t>043103010</t>
  </si>
  <si>
    <t>Individuální a komplexní vyzkoušení</t>
  </si>
  <si>
    <t>-110084735</t>
  </si>
  <si>
    <t>03 - PS03 Elektroinstalace a zabezpečení</t>
  </si>
  <si>
    <t xml:space="preserve">    741 - Elektroinstalace - silnoproud</t>
  </si>
  <si>
    <t xml:space="preserve">    21-M - Elektromontáže</t>
  </si>
  <si>
    <t>741</t>
  </si>
  <si>
    <t>Elektroinstalace - silnoproud</t>
  </si>
  <si>
    <t>03.001R</t>
  </si>
  <si>
    <t>Rozvaděč  RD1, dle č.1 SM 4328-T113</t>
  </si>
  <si>
    <t>799237366</t>
  </si>
  <si>
    <t>03.002R</t>
  </si>
  <si>
    <t>Dozbrojení rozvaděče  R21, dle č.1 SM 4328-T113</t>
  </si>
  <si>
    <t>-1547071683</t>
  </si>
  <si>
    <t>03.003R</t>
  </si>
  <si>
    <t>Místní skříňka kolej 101, dle č.3 SM 4328-T113</t>
  </si>
  <si>
    <t>-293256825</t>
  </si>
  <si>
    <t>03.004R</t>
  </si>
  <si>
    <t>Místní skříňka kolej 102, dle č.4 SM 4328-T113</t>
  </si>
  <si>
    <t>-1076857116</t>
  </si>
  <si>
    <t>03.005R</t>
  </si>
  <si>
    <t>Zámek dveří kolej 101, dle č.6 SM 4328-T113</t>
  </si>
  <si>
    <t>-532694953</t>
  </si>
  <si>
    <t>03.006R</t>
  </si>
  <si>
    <t>Zámek dveří kolej 102, dle č.7 SM 4328-T113</t>
  </si>
  <si>
    <t>2061716820</t>
  </si>
  <si>
    <t>03.007R</t>
  </si>
  <si>
    <t>čidlo dveří kolej 101 vč. úchytu a kabelu, dle č.8 SM 4328-T113</t>
  </si>
  <si>
    <t>-1509213448</t>
  </si>
  <si>
    <t>03.008R</t>
  </si>
  <si>
    <t>čidlo dveří kolej 102 vč. úchytu a kabelu, dle č.9 SM 4328-T113</t>
  </si>
  <si>
    <t>-1931423248</t>
  </si>
  <si>
    <t>34111036</t>
  </si>
  <si>
    <t>CYKY 3x2,5 kabel silový s Cu jádrem 1 kV 3x2,5mm2</t>
  </si>
  <si>
    <t>m</t>
  </si>
  <si>
    <t>1660401391</t>
  </si>
  <si>
    <t>62</t>
  </si>
  <si>
    <t>34111094</t>
  </si>
  <si>
    <t>CYKY 5x2,5 kabel silový s Cu jádrem 1 kV 5x2,5mm2</t>
  </si>
  <si>
    <t>CS ÚRS 2019 02</t>
  </si>
  <si>
    <t>-2134020166</t>
  </si>
  <si>
    <t>34121582.R4</t>
  </si>
  <si>
    <t>kabel ovládací stíněný ÖLFLEX CLASSIC 110 Black 4G0,75</t>
  </si>
  <si>
    <t>-1804935666</t>
  </si>
  <si>
    <t>34121582.R5</t>
  </si>
  <si>
    <t>kabel ovládací stíněný ÖLFLEX CLASSIC 110 Black 7G0,75</t>
  </si>
  <si>
    <t>-1543245870</t>
  </si>
  <si>
    <t>34121582.R6</t>
  </si>
  <si>
    <t>kabel ovládací stíněný ÖLFLEX CLASSIC 110 Black 12G1</t>
  </si>
  <si>
    <t>-1102830265</t>
  </si>
  <si>
    <t>63</t>
  </si>
  <si>
    <t>34140844</t>
  </si>
  <si>
    <t>CYA 6 ŽZ vodič izolovaný s Cu jádrem 6mm2</t>
  </si>
  <si>
    <t>CS ÚRS 2020 01</t>
  </si>
  <si>
    <t>447829369</t>
  </si>
  <si>
    <t>34142159</t>
  </si>
  <si>
    <t>CYA 16 ŽZ vodič izolovaný s Cu jádrem 16mm2</t>
  </si>
  <si>
    <t>1306460823</t>
  </si>
  <si>
    <t>19</t>
  </si>
  <si>
    <t>03.R23</t>
  </si>
  <si>
    <t>Trubka ocelová, žárový zinek 6036 ZN vč. kolen vývodek a uchycení dle č.12 4328-T113</t>
  </si>
  <si>
    <t>-1366461804</t>
  </si>
  <si>
    <t>20</t>
  </si>
  <si>
    <t>03.R24</t>
  </si>
  <si>
    <t>Žlab drátěný, galv.zinek DZ 60x100 a přísl., dle č.12 SM 4328-T113</t>
  </si>
  <si>
    <t>-1516356557</t>
  </si>
  <si>
    <t>23</t>
  </si>
  <si>
    <t>03.LED13.R</t>
  </si>
  <si>
    <t>LED svítidlo 1x 10 W, 11015 lm, Ra 80, 3000Ksvětlení,  vč. příslušenství, dle č.10 SM 4328-T113</t>
  </si>
  <si>
    <t>-710450808</t>
  </si>
  <si>
    <t>22</t>
  </si>
  <si>
    <t>03.R50</t>
  </si>
  <si>
    <t>Sestava zásuvek 2x230V, dle č.5 SM 4328-T113</t>
  </si>
  <si>
    <t>-1893313637</t>
  </si>
  <si>
    <t>25</t>
  </si>
  <si>
    <t>03.R20</t>
  </si>
  <si>
    <t>Podružný materiál</t>
  </si>
  <si>
    <t>-1613351389</t>
  </si>
  <si>
    <t>26</t>
  </si>
  <si>
    <t>03.R21</t>
  </si>
  <si>
    <t>Různé drobné nespecifikované</t>
  </si>
  <si>
    <t>131122847</t>
  </si>
  <si>
    <t>27</t>
  </si>
  <si>
    <t>130456019600R</t>
  </si>
  <si>
    <t>Pronájem vysokozdvižné plošiny</t>
  </si>
  <si>
    <t>den</t>
  </si>
  <si>
    <t>-1518701042</t>
  </si>
  <si>
    <t>21-M</t>
  </si>
  <si>
    <t>Elektromontáže</t>
  </si>
  <si>
    <t>28</t>
  </si>
  <si>
    <t>741122211</t>
  </si>
  <si>
    <t>Montáž kabelů CYKY 3x1,5-6 měděných bez ukončení uložených volně nebo v liště plných kulatých (CYKY) počtu a průřezu žil 3x1,5 až 6 mm2</t>
  </si>
  <si>
    <t>30818372</t>
  </si>
  <si>
    <t>741122231</t>
  </si>
  <si>
    <t>Montáž kabelů CYKY 5x1,5-2,5 měděných bez ukončení uložených volně nebo v liště plných kulatých (CYKY) počtu a průřezu žil 5x1,5 až 2,5 mm2</t>
  </si>
  <si>
    <t>677456740</t>
  </si>
  <si>
    <t>31</t>
  </si>
  <si>
    <t>742121001</t>
  </si>
  <si>
    <t>Montáž kabelů sdělovacích pro vnitřní rozvody počtu žil do 15</t>
  </si>
  <si>
    <t>143734131</t>
  </si>
  <si>
    <t>32</t>
  </si>
  <si>
    <t>210800411</t>
  </si>
  <si>
    <t>Montáž izolovaných vodičů CYA 6, CYA 16 měděných do 1 kV bez ukončení uložených v trubkách nebo lištách zatažených plných a laněných s PVC pláštěm, bezhalogenových, ohniodolných (CY, CHAH-R(V),...) průřezu žíly 0,5 až 16 mm2</t>
  </si>
  <si>
    <t>-694842129</t>
  </si>
  <si>
    <t>35</t>
  </si>
  <si>
    <t>741110002</t>
  </si>
  <si>
    <t>Montáž trubek elektroinstalačních s nasunutím nebo našroubováním do krabic plastových tuhých, uložených pevně, vnější Ø přes 23 do 35 mm dle č.12 4328-T113</t>
  </si>
  <si>
    <t>263706916</t>
  </si>
  <si>
    <t>36</t>
  </si>
  <si>
    <t>741910412</t>
  </si>
  <si>
    <t>Montáž žlabů bez stojiny a výložníků kovových s podpěrkami a příslušenstvím bez víka, šířky do 100 mm</t>
  </si>
  <si>
    <t>1041032396</t>
  </si>
  <si>
    <t>39</t>
  </si>
  <si>
    <t>741372151</t>
  </si>
  <si>
    <t>Montáž svítidel LED se zapojením vodičů průmyslových, dle č.10 SM 4328-T113</t>
  </si>
  <si>
    <t>1561992321</t>
  </si>
  <si>
    <t>38</t>
  </si>
  <si>
    <t>03.R51</t>
  </si>
  <si>
    <t>Montáž sestavy zásuvek, dle č.5 SM 4328-T113</t>
  </si>
  <si>
    <t>2029068522</t>
  </si>
  <si>
    <t>41</t>
  </si>
  <si>
    <t>741130006</t>
  </si>
  <si>
    <t>Ukončení do 1x16</t>
  </si>
  <si>
    <t>-1039309090</t>
  </si>
  <si>
    <t>44</t>
  </si>
  <si>
    <t>741130134</t>
  </si>
  <si>
    <t>Ukončení do 4x10</t>
  </si>
  <si>
    <t>911190779</t>
  </si>
  <si>
    <t>43</t>
  </si>
  <si>
    <t>741130132</t>
  </si>
  <si>
    <t>Ukončení do 4x1</t>
  </si>
  <si>
    <t>629983079</t>
  </si>
  <si>
    <t>65</t>
  </si>
  <si>
    <t>210100258</t>
  </si>
  <si>
    <t>Ukončení do 5x4</t>
  </si>
  <si>
    <t>547948188</t>
  </si>
  <si>
    <t>66</t>
  </si>
  <si>
    <t>741130151</t>
  </si>
  <si>
    <t>Ukončení do 7x1</t>
  </si>
  <si>
    <t>-1405221951</t>
  </si>
  <si>
    <t>47</t>
  </si>
  <si>
    <t>741130155</t>
  </si>
  <si>
    <t>Ukončení do 16x1</t>
  </si>
  <si>
    <t>-990884278</t>
  </si>
  <si>
    <t>48</t>
  </si>
  <si>
    <t>03.R40</t>
  </si>
  <si>
    <t>Montáž rozvaděče RD1, dle č.1 SM 4328-T113</t>
  </si>
  <si>
    <t>-1914808524</t>
  </si>
  <si>
    <t>49</t>
  </si>
  <si>
    <t>03.R41</t>
  </si>
  <si>
    <t>Montáž zámku a indukčního čidla dveří, dle č. 6 až č.9 SM 4328-T113</t>
  </si>
  <si>
    <t>-1776373499</t>
  </si>
  <si>
    <t>50</t>
  </si>
  <si>
    <t>03.R42</t>
  </si>
  <si>
    <t>Montáž skříňky MS, dle č.3 a č.4 SM 4328-T113</t>
  </si>
  <si>
    <t>-1284412524</t>
  </si>
  <si>
    <t>51</t>
  </si>
  <si>
    <t>03.R43</t>
  </si>
  <si>
    <t>Úprava rozvaděče R21, dle č.2 SM 4328-T113</t>
  </si>
  <si>
    <t>-188226097</t>
  </si>
  <si>
    <t>52</t>
  </si>
  <si>
    <t>03.R34</t>
  </si>
  <si>
    <t>693813373</t>
  </si>
  <si>
    <t>67</t>
  </si>
  <si>
    <t>HZS2222.R</t>
  </si>
  <si>
    <t>Přepojování, přemístění stávající elektroinstalace</t>
  </si>
  <si>
    <t>hod</t>
  </si>
  <si>
    <t>-1901750375</t>
  </si>
  <si>
    <t>53</t>
  </si>
  <si>
    <t>065002000.R</t>
  </si>
  <si>
    <t>Doprava</t>
  </si>
  <si>
    <t>-103577874</t>
  </si>
  <si>
    <t>54</t>
  </si>
  <si>
    <t>091003000.R0</t>
  </si>
  <si>
    <t>PPV</t>
  </si>
  <si>
    <t>-1278087320</t>
  </si>
  <si>
    <t>55</t>
  </si>
  <si>
    <t>998021021.R</t>
  </si>
  <si>
    <t>Přesun</t>
  </si>
  <si>
    <t>884075593</t>
  </si>
  <si>
    <t>56</t>
  </si>
  <si>
    <t>091003000.R1</t>
  </si>
  <si>
    <t>GZS</t>
  </si>
  <si>
    <t>-86881226</t>
  </si>
  <si>
    <t>57</t>
  </si>
  <si>
    <t>Provozní vlivy, provoz investora, třetích osob</t>
  </si>
  <si>
    <t>1582120421</t>
  </si>
  <si>
    <t>58</t>
  </si>
  <si>
    <t>043103000.R</t>
  </si>
  <si>
    <t>Příprava na komplexní zkoušky a jejich provedení</t>
  </si>
  <si>
    <t>-1282260834</t>
  </si>
  <si>
    <t>59</t>
  </si>
  <si>
    <t>741810003.R</t>
  </si>
  <si>
    <t>Výchozí revize</t>
  </si>
  <si>
    <t>-543911606</t>
  </si>
  <si>
    <t>60</t>
  </si>
  <si>
    <t>045203000</t>
  </si>
  <si>
    <t>Kompletační činnost</t>
  </si>
  <si>
    <t>-313069859</t>
  </si>
  <si>
    <t>61</t>
  </si>
  <si>
    <t>-1772489225</t>
  </si>
  <si>
    <t>04 - PS04 Rozvod stlačeného vzduchu</t>
  </si>
  <si>
    <t xml:space="preserve">    23-M - Montáže potrubí</t>
  </si>
  <si>
    <t>23-M</t>
  </si>
  <si>
    <t>Montáže potrubí</t>
  </si>
  <si>
    <t>14011010</t>
  </si>
  <si>
    <t>trubka ocelová bezešvá hladká jakost 11 353 21,3x2,9mm</t>
  </si>
  <si>
    <t>1387087682</t>
  </si>
  <si>
    <t>230011009</t>
  </si>
  <si>
    <t>Montáž potrubí z trub ocelových hladkých tř. 11 až 13 Ø 21,3 mm, tl. 2,9 mm</t>
  </si>
  <si>
    <t>1916426734</t>
  </si>
  <si>
    <t>31630459</t>
  </si>
  <si>
    <t>oblouk trubkový  typ 3D tvar 90° - K3 D 21,3mm tl 2,9mm</t>
  </si>
  <si>
    <t>-1031098847</t>
  </si>
  <si>
    <t>0402.R</t>
  </si>
  <si>
    <t>T-kus DN15/DN15</t>
  </si>
  <si>
    <t>-1608050398</t>
  </si>
  <si>
    <t>48466560.R</t>
  </si>
  <si>
    <t>Kulový kohout ruční DN15 PN16 vnitřní závit 1/2"</t>
  </si>
  <si>
    <t>-2102101581</t>
  </si>
  <si>
    <t>55124389</t>
  </si>
  <si>
    <t>kohout vypouštěcí kulový s hadicovou vývodkou a zátkou PN 10 T 110°C 1/2"</t>
  </si>
  <si>
    <t>1926867523</t>
  </si>
  <si>
    <t>734209112</t>
  </si>
  <si>
    <t>Montáž armatury závitové s jedním závitem 1/2"</t>
  </si>
  <si>
    <t>ks</t>
  </si>
  <si>
    <t>563679308</t>
  </si>
  <si>
    <t>230170001</t>
  </si>
  <si>
    <t>Příprava pro zkoušku těsnosti potrubí DN do 40</t>
  </si>
  <si>
    <t>sada</t>
  </si>
  <si>
    <t>1861720963</t>
  </si>
  <si>
    <t>29</t>
  </si>
  <si>
    <t>230170011</t>
  </si>
  <si>
    <t>Zkouška těsnosti potrubí DN do 40</t>
  </si>
  <si>
    <t>63081585</t>
  </si>
  <si>
    <t>0403.R</t>
  </si>
  <si>
    <t>Rychlospojka 1/4" - závit 1/2"</t>
  </si>
  <si>
    <t>-605101480</t>
  </si>
  <si>
    <t>0404.R</t>
  </si>
  <si>
    <t>Ofukovací pistole, připojení rychlospojka 1/4"</t>
  </si>
  <si>
    <t>-356562413</t>
  </si>
  <si>
    <t>27232040.R</t>
  </si>
  <si>
    <t>hadice pryžové tlakové pro stlačený vzduch 1/4" vč. rychlospojek 1/4" - 1ks, 15m</t>
  </si>
  <si>
    <t>972006257</t>
  </si>
  <si>
    <t>18</t>
  </si>
  <si>
    <t>0412.R</t>
  </si>
  <si>
    <t>Šroub kombi M8x80 + hmoždinka</t>
  </si>
  <si>
    <t>-827569804</t>
  </si>
  <si>
    <t>42390142</t>
  </si>
  <si>
    <t>objímka potrubí dvoušroubová M8 20–23 1/2"</t>
  </si>
  <si>
    <t>-149613287</t>
  </si>
  <si>
    <t>0407.R</t>
  </si>
  <si>
    <t>Potrubní příchytka STAUFF 5 21,3 PP</t>
  </si>
  <si>
    <t>-60922125</t>
  </si>
  <si>
    <t>0408.R</t>
  </si>
  <si>
    <t>Přivařovací plech SP2 DN15</t>
  </si>
  <si>
    <t>-533668384</t>
  </si>
  <si>
    <t>24</t>
  </si>
  <si>
    <t>0410.R</t>
  </si>
  <si>
    <t>Šroub AS5 M6x60 STAUFF</t>
  </si>
  <si>
    <t>1615352379</t>
  </si>
  <si>
    <t>0411.R</t>
  </si>
  <si>
    <t>Montážní a pomocný materiál</t>
  </si>
  <si>
    <t>-1653108929</t>
  </si>
  <si>
    <t>13010204</t>
  </si>
  <si>
    <t>tyč ocelová plochá jakost 11 375 40x6mm</t>
  </si>
  <si>
    <t>-1491690988</t>
  </si>
  <si>
    <t>30</t>
  </si>
  <si>
    <t>789-1</t>
  </si>
  <si>
    <t>Nátěr potrubí stupeň C3</t>
  </si>
  <si>
    <t>1246184146</t>
  </si>
  <si>
    <t>946111113</t>
  </si>
  <si>
    <t>Montáž pojízdných věží trubkových nebo dílcových s maximálním zatížením podlahy do 200 kg/m2 šířky od 0,6 do 0,9 m, délky do 3,2 m, výšky přes 2,5 m do 3,5 m</t>
  </si>
  <si>
    <t>-2086709997</t>
  </si>
  <si>
    <t>946111213</t>
  </si>
  <si>
    <t>Montáž pojízdných věží trubkových nebo dílcových s maximálním zatížením podlahy do 200 kg/m2 Příplatek za první a každý další den použití pojízdného lešení k ceně -1113</t>
  </si>
  <si>
    <t>1815457037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</si>
</sst>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8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8" xfId="0" applyFont="1" applyFill="1" applyBorder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4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3" xfId="0" applyBorder="1" applyAlignment="1">
      <alignment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22" xfId="0" applyFont="1" applyBorder="1" applyAlignment="1" applyProtection="1">
      <alignment horizontal="center" vertical="center"/>
    </xf>
    <xf numFmtId="49" fontId="33" fillId="0" borderId="22" xfId="0" applyNumberFormat="1" applyFont="1" applyBorder="1" applyAlignment="1" applyProtection="1">
      <alignment horizontal="left" vertical="center" wrapText="1"/>
    </xf>
    <xf numFmtId="0" fontId="33" fillId="0" borderId="22" xfId="0" applyFont="1" applyBorder="1" applyAlignment="1" applyProtection="1">
      <alignment horizontal="left" vertical="center" wrapText="1"/>
    </xf>
    <xf numFmtId="0" fontId="33" fillId="0" borderId="22" xfId="0" applyFont="1" applyBorder="1" applyAlignment="1" applyProtection="1">
      <alignment horizontal="center" vertical="center" wrapText="1"/>
    </xf>
    <xf numFmtId="167" fontId="33" fillId="0" borderId="22" xfId="0" applyNumberFormat="1" applyFont="1" applyBorder="1" applyAlignment="1" applyProtection="1">
      <alignment vertical="center"/>
    </xf>
    <xf numFmtId="4" fontId="33" fillId="2" borderId="22" xfId="0" applyNumberFormat="1" applyFont="1" applyFill="1" applyBorder="1" applyAlignment="1" applyProtection="1">
      <alignment vertical="center"/>
      <protection locked="0"/>
    </xf>
    <xf numFmtId="4" fontId="33" fillId="0" borderId="22" xfId="0" applyNumberFormat="1" applyFont="1" applyBorder="1" applyAlignment="1" applyProtection="1">
      <alignment vertical="center"/>
    </xf>
    <xf numFmtId="0" fontId="34" fillId="0" borderId="3" xfId="0" applyFont="1" applyBorder="1" applyAlignment="1">
      <alignment vertical="center"/>
    </xf>
    <xf numFmtId="0" fontId="33" fillId="2" borderId="14" xfId="0" applyFont="1" applyFill="1" applyBorder="1" applyAlignment="1" applyProtection="1">
      <alignment horizontal="left" vertical="center"/>
      <protection locked="0"/>
    </xf>
    <xf numFmtId="0" fontId="33" fillId="0" borderId="0" xfId="0" applyFont="1" applyBorder="1" applyAlignment="1" applyProtection="1">
      <alignment horizontal="center"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1" fillId="0" borderId="19" xfId="0" applyFont="1" applyBorder="1" applyAlignment="1" applyProtection="1">
      <alignment vertical="center"/>
    </xf>
    <xf numFmtId="0" fontId="11" fillId="0" borderId="20" xfId="0" applyFont="1" applyBorder="1" applyAlignment="1" applyProtection="1">
      <alignment vertical="center"/>
    </xf>
    <xf numFmtId="0" fontId="11" fillId="0" borderId="21" xfId="0" applyFont="1" applyBorder="1" applyAlignment="1" applyProtection="1">
      <alignment vertical="center"/>
    </xf>
    <xf numFmtId="0" fontId="22" fillId="2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2" fillId="0" borderId="20" xfId="0" applyNumberFormat="1" applyFont="1" applyBorder="1" applyAlignment="1" applyProtection="1">
      <alignment vertical="center"/>
    </xf>
    <xf numFmtId="166" fontId="22" fillId="0" borderId="21" xfId="0" applyNumberFormat="1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7" xfId="0" applyFont="1" applyFill="1" applyBorder="1" applyAlignment="1" applyProtection="1">
      <alignment horizontal="center" vertical="center"/>
    </xf>
    <xf numFmtId="0" fontId="26" fillId="0" borderId="0" xfId="0" applyFont="1" applyAlignment="1" applyProtection="1">
      <alignment horizontal="left" vertical="center" wrapText="1"/>
    </xf>
    <xf numFmtId="4" fontId="27" fillId="0" borderId="0" xfId="0" applyNumberFormat="1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7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8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7" xfId="0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M60"/>
  <sheetViews>
    <sheetView showGridLines="0" tabSelected="1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pans="1:74" s="1" customFormat="1" ht="36.950000000000003" customHeight="1">
      <c r="AR2" s="276"/>
      <c r="AS2" s="276"/>
      <c r="AT2" s="276"/>
      <c r="AU2" s="276"/>
      <c r="AV2" s="276"/>
      <c r="AW2" s="276"/>
      <c r="AX2" s="276"/>
      <c r="AY2" s="276"/>
      <c r="AZ2" s="276"/>
      <c r="BA2" s="276"/>
      <c r="BB2" s="276"/>
      <c r="BC2" s="276"/>
      <c r="BD2" s="276"/>
      <c r="BE2" s="276"/>
      <c r="BS2" s="17" t="s">
        <v>6</v>
      </c>
      <c r="BT2" s="17" t="s">
        <v>7</v>
      </c>
    </row>
    <row r="3" spans="1:74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s="1" customFormat="1" ht="24.95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pans="1:74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60" t="s">
        <v>14</v>
      </c>
      <c r="L5" s="261"/>
      <c r="M5" s="261"/>
      <c r="N5" s="261"/>
      <c r="O5" s="261"/>
      <c r="P5" s="261"/>
      <c r="Q5" s="261"/>
      <c r="R5" s="261"/>
      <c r="S5" s="261"/>
      <c r="T5" s="261"/>
      <c r="U5" s="261"/>
      <c r="V5" s="261"/>
      <c r="W5" s="261"/>
      <c r="X5" s="261"/>
      <c r="Y5" s="261"/>
      <c r="Z5" s="261"/>
      <c r="AA5" s="261"/>
      <c r="AB5" s="261"/>
      <c r="AC5" s="261"/>
      <c r="AD5" s="261"/>
      <c r="AE5" s="261"/>
      <c r="AF5" s="261"/>
      <c r="AG5" s="261"/>
      <c r="AH5" s="261"/>
      <c r="AI5" s="261"/>
      <c r="AJ5" s="261"/>
      <c r="AK5" s="261"/>
      <c r="AL5" s="261"/>
      <c r="AM5" s="261"/>
      <c r="AN5" s="261"/>
      <c r="AO5" s="261"/>
      <c r="AP5" s="22"/>
      <c r="AQ5" s="22"/>
      <c r="AR5" s="20"/>
      <c r="BE5" s="257" t="s">
        <v>15</v>
      </c>
      <c r="BS5" s="17" t="s">
        <v>6</v>
      </c>
    </row>
    <row r="6" spans="1:74" s="1" customFormat="1" ht="36.950000000000003" customHeight="1">
      <c r="B6" s="21"/>
      <c r="C6" s="22"/>
      <c r="D6" s="28" t="s">
        <v>16</v>
      </c>
      <c r="E6" s="22"/>
      <c r="F6" s="22"/>
      <c r="G6" s="22"/>
      <c r="H6" s="22"/>
      <c r="I6" s="22"/>
      <c r="J6" s="22"/>
      <c r="K6" s="262" t="s">
        <v>17</v>
      </c>
      <c r="L6" s="261"/>
      <c r="M6" s="261"/>
      <c r="N6" s="261"/>
      <c r="O6" s="261"/>
      <c r="P6" s="261"/>
      <c r="Q6" s="261"/>
      <c r="R6" s="261"/>
      <c r="S6" s="261"/>
      <c r="T6" s="261"/>
      <c r="U6" s="261"/>
      <c r="V6" s="261"/>
      <c r="W6" s="261"/>
      <c r="X6" s="261"/>
      <c r="Y6" s="261"/>
      <c r="Z6" s="261"/>
      <c r="AA6" s="261"/>
      <c r="AB6" s="261"/>
      <c r="AC6" s="261"/>
      <c r="AD6" s="261"/>
      <c r="AE6" s="261"/>
      <c r="AF6" s="261"/>
      <c r="AG6" s="261"/>
      <c r="AH6" s="261"/>
      <c r="AI6" s="261"/>
      <c r="AJ6" s="261"/>
      <c r="AK6" s="261"/>
      <c r="AL6" s="261"/>
      <c r="AM6" s="261"/>
      <c r="AN6" s="261"/>
      <c r="AO6" s="261"/>
      <c r="AP6" s="22"/>
      <c r="AQ6" s="22"/>
      <c r="AR6" s="20"/>
      <c r="BE6" s="258"/>
      <c r="BS6" s="17" t="s">
        <v>6</v>
      </c>
    </row>
    <row r="7" spans="1:74" s="1" customFormat="1" ht="12" customHeight="1">
      <c r="B7" s="21"/>
      <c r="C7" s="22"/>
      <c r="D7" s="29" t="s">
        <v>18</v>
      </c>
      <c r="E7" s="22"/>
      <c r="F7" s="22"/>
      <c r="G7" s="22"/>
      <c r="H7" s="22"/>
      <c r="I7" s="22"/>
      <c r="J7" s="22"/>
      <c r="K7" s="27" t="s">
        <v>19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9" t="s">
        <v>20</v>
      </c>
      <c r="AL7" s="22"/>
      <c r="AM7" s="22"/>
      <c r="AN7" s="27" t="s">
        <v>19</v>
      </c>
      <c r="AO7" s="22"/>
      <c r="AP7" s="22"/>
      <c r="AQ7" s="22"/>
      <c r="AR7" s="20"/>
      <c r="BE7" s="258"/>
      <c r="BS7" s="17" t="s">
        <v>6</v>
      </c>
    </row>
    <row r="8" spans="1:74" s="1" customFormat="1" ht="12" customHeight="1">
      <c r="B8" s="21"/>
      <c r="C8" s="22"/>
      <c r="D8" s="29" t="s">
        <v>21</v>
      </c>
      <c r="E8" s="22"/>
      <c r="F8" s="22"/>
      <c r="G8" s="22"/>
      <c r="H8" s="22"/>
      <c r="I8" s="22"/>
      <c r="J8" s="22"/>
      <c r="K8" s="27" t="s">
        <v>22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9" t="s">
        <v>23</v>
      </c>
      <c r="AL8" s="22"/>
      <c r="AM8" s="22"/>
      <c r="AN8" s="30" t="s">
        <v>24</v>
      </c>
      <c r="AO8" s="22"/>
      <c r="AP8" s="22"/>
      <c r="AQ8" s="22"/>
      <c r="AR8" s="20"/>
      <c r="BE8" s="258"/>
      <c r="BS8" s="17" t="s">
        <v>6</v>
      </c>
    </row>
    <row r="9" spans="1:74" s="1" customFormat="1" ht="14.45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258"/>
      <c r="BS9" s="17" t="s">
        <v>6</v>
      </c>
    </row>
    <row r="10" spans="1:74" s="1" customFormat="1" ht="12" customHeight="1">
      <c r="B10" s="21"/>
      <c r="C10" s="22"/>
      <c r="D10" s="29" t="s">
        <v>25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9" t="s">
        <v>26</v>
      </c>
      <c r="AL10" s="22"/>
      <c r="AM10" s="22"/>
      <c r="AN10" s="27" t="s">
        <v>19</v>
      </c>
      <c r="AO10" s="22"/>
      <c r="AP10" s="22"/>
      <c r="AQ10" s="22"/>
      <c r="AR10" s="20"/>
      <c r="BE10" s="258"/>
      <c r="BS10" s="17" t="s">
        <v>6</v>
      </c>
    </row>
    <row r="11" spans="1:74" s="1" customFormat="1" ht="18.399999999999999" customHeight="1">
      <c r="B11" s="21"/>
      <c r="C11" s="22"/>
      <c r="D11" s="22"/>
      <c r="E11" s="27" t="s">
        <v>27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29" t="s">
        <v>28</v>
      </c>
      <c r="AL11" s="22"/>
      <c r="AM11" s="22"/>
      <c r="AN11" s="27" t="s">
        <v>19</v>
      </c>
      <c r="AO11" s="22"/>
      <c r="AP11" s="22"/>
      <c r="AQ11" s="22"/>
      <c r="AR11" s="20"/>
      <c r="BE11" s="258"/>
      <c r="BS11" s="17" t="s">
        <v>6</v>
      </c>
    </row>
    <row r="12" spans="1:74" s="1" customFormat="1" ht="6.95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258"/>
      <c r="BS12" s="17" t="s">
        <v>6</v>
      </c>
    </row>
    <row r="13" spans="1:74" s="1" customFormat="1" ht="12" customHeight="1">
      <c r="B13" s="21"/>
      <c r="C13" s="22"/>
      <c r="D13" s="29" t="s">
        <v>29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29" t="s">
        <v>26</v>
      </c>
      <c r="AL13" s="22"/>
      <c r="AM13" s="22"/>
      <c r="AN13" s="31" t="s">
        <v>30</v>
      </c>
      <c r="AO13" s="22"/>
      <c r="AP13" s="22"/>
      <c r="AQ13" s="22"/>
      <c r="AR13" s="20"/>
      <c r="BE13" s="258"/>
      <c r="BS13" s="17" t="s">
        <v>6</v>
      </c>
    </row>
    <row r="14" spans="1:74" ht="12.75">
      <c r="B14" s="21"/>
      <c r="C14" s="22"/>
      <c r="D14" s="22"/>
      <c r="E14" s="263" t="s">
        <v>30</v>
      </c>
      <c r="F14" s="264"/>
      <c r="G14" s="264"/>
      <c r="H14" s="264"/>
      <c r="I14" s="264"/>
      <c r="J14" s="264"/>
      <c r="K14" s="264"/>
      <c r="L14" s="264"/>
      <c r="M14" s="264"/>
      <c r="N14" s="264"/>
      <c r="O14" s="264"/>
      <c r="P14" s="264"/>
      <c r="Q14" s="264"/>
      <c r="R14" s="264"/>
      <c r="S14" s="264"/>
      <c r="T14" s="264"/>
      <c r="U14" s="264"/>
      <c r="V14" s="264"/>
      <c r="W14" s="264"/>
      <c r="X14" s="264"/>
      <c r="Y14" s="264"/>
      <c r="Z14" s="264"/>
      <c r="AA14" s="264"/>
      <c r="AB14" s="264"/>
      <c r="AC14" s="264"/>
      <c r="AD14" s="264"/>
      <c r="AE14" s="264"/>
      <c r="AF14" s="264"/>
      <c r="AG14" s="264"/>
      <c r="AH14" s="264"/>
      <c r="AI14" s="264"/>
      <c r="AJ14" s="264"/>
      <c r="AK14" s="29" t="s">
        <v>28</v>
      </c>
      <c r="AL14" s="22"/>
      <c r="AM14" s="22"/>
      <c r="AN14" s="31" t="s">
        <v>30</v>
      </c>
      <c r="AO14" s="22"/>
      <c r="AP14" s="22"/>
      <c r="AQ14" s="22"/>
      <c r="AR14" s="20"/>
      <c r="BE14" s="258"/>
      <c r="BS14" s="17" t="s">
        <v>6</v>
      </c>
    </row>
    <row r="15" spans="1:74" s="1" customFormat="1" ht="6.95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258"/>
      <c r="BS15" s="17" t="s">
        <v>4</v>
      </c>
    </row>
    <row r="16" spans="1:74" s="1" customFormat="1" ht="12" customHeight="1">
      <c r="B16" s="21"/>
      <c r="C16" s="22"/>
      <c r="D16" s="29" t="s">
        <v>31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29" t="s">
        <v>26</v>
      </c>
      <c r="AL16" s="22"/>
      <c r="AM16" s="22"/>
      <c r="AN16" s="27" t="s">
        <v>19</v>
      </c>
      <c r="AO16" s="22"/>
      <c r="AP16" s="22"/>
      <c r="AQ16" s="22"/>
      <c r="AR16" s="20"/>
      <c r="BE16" s="258"/>
      <c r="BS16" s="17" t="s">
        <v>4</v>
      </c>
    </row>
    <row r="17" spans="1:71" s="1" customFormat="1" ht="18.399999999999999" customHeight="1">
      <c r="B17" s="21"/>
      <c r="C17" s="22"/>
      <c r="D17" s="22"/>
      <c r="E17" s="27" t="s">
        <v>32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29" t="s">
        <v>28</v>
      </c>
      <c r="AL17" s="22"/>
      <c r="AM17" s="22"/>
      <c r="AN17" s="27" t="s">
        <v>19</v>
      </c>
      <c r="AO17" s="22"/>
      <c r="AP17" s="22"/>
      <c r="AQ17" s="22"/>
      <c r="AR17" s="20"/>
      <c r="BE17" s="258"/>
      <c r="BS17" s="17" t="s">
        <v>33</v>
      </c>
    </row>
    <row r="18" spans="1:71" s="1" customFormat="1" ht="6.95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258"/>
      <c r="BS18" s="17" t="s">
        <v>6</v>
      </c>
    </row>
    <row r="19" spans="1:71" s="1" customFormat="1" ht="12" customHeight="1">
      <c r="B19" s="21"/>
      <c r="C19" s="22"/>
      <c r="D19" s="29" t="s">
        <v>34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29" t="s">
        <v>26</v>
      </c>
      <c r="AL19" s="22"/>
      <c r="AM19" s="22"/>
      <c r="AN19" s="27" t="s">
        <v>19</v>
      </c>
      <c r="AO19" s="22"/>
      <c r="AP19" s="22"/>
      <c r="AQ19" s="22"/>
      <c r="AR19" s="20"/>
      <c r="BE19" s="258"/>
      <c r="BS19" s="17" t="s">
        <v>6</v>
      </c>
    </row>
    <row r="20" spans="1:71" s="1" customFormat="1" ht="18.399999999999999" customHeight="1">
      <c r="B20" s="21"/>
      <c r="C20" s="22"/>
      <c r="D20" s="22"/>
      <c r="E20" s="27" t="s">
        <v>22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29" t="s">
        <v>28</v>
      </c>
      <c r="AL20" s="22"/>
      <c r="AM20" s="22"/>
      <c r="AN20" s="27" t="s">
        <v>19</v>
      </c>
      <c r="AO20" s="22"/>
      <c r="AP20" s="22"/>
      <c r="AQ20" s="22"/>
      <c r="AR20" s="20"/>
      <c r="BE20" s="258"/>
      <c r="BS20" s="17" t="s">
        <v>4</v>
      </c>
    </row>
    <row r="21" spans="1:71" s="1" customFormat="1" ht="6.95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258"/>
    </row>
    <row r="22" spans="1:71" s="1" customFormat="1" ht="12" customHeight="1">
      <c r="B22" s="21"/>
      <c r="C22" s="22"/>
      <c r="D22" s="29" t="s">
        <v>35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258"/>
    </row>
    <row r="23" spans="1:71" s="1" customFormat="1" ht="47.25" customHeight="1">
      <c r="B23" s="21"/>
      <c r="C23" s="22"/>
      <c r="D23" s="22"/>
      <c r="E23" s="265" t="s">
        <v>36</v>
      </c>
      <c r="F23" s="265"/>
      <c r="G23" s="265"/>
      <c r="H23" s="265"/>
      <c r="I23" s="265"/>
      <c r="J23" s="265"/>
      <c r="K23" s="265"/>
      <c r="L23" s="265"/>
      <c r="M23" s="265"/>
      <c r="N23" s="265"/>
      <c r="O23" s="265"/>
      <c r="P23" s="265"/>
      <c r="Q23" s="265"/>
      <c r="R23" s="265"/>
      <c r="S23" s="265"/>
      <c r="T23" s="265"/>
      <c r="U23" s="265"/>
      <c r="V23" s="265"/>
      <c r="W23" s="265"/>
      <c r="X23" s="265"/>
      <c r="Y23" s="265"/>
      <c r="Z23" s="265"/>
      <c r="AA23" s="265"/>
      <c r="AB23" s="265"/>
      <c r="AC23" s="265"/>
      <c r="AD23" s="265"/>
      <c r="AE23" s="265"/>
      <c r="AF23" s="265"/>
      <c r="AG23" s="265"/>
      <c r="AH23" s="265"/>
      <c r="AI23" s="265"/>
      <c r="AJ23" s="265"/>
      <c r="AK23" s="265"/>
      <c r="AL23" s="265"/>
      <c r="AM23" s="265"/>
      <c r="AN23" s="265"/>
      <c r="AO23" s="22"/>
      <c r="AP23" s="22"/>
      <c r="AQ23" s="22"/>
      <c r="AR23" s="20"/>
      <c r="BE23" s="258"/>
    </row>
    <row r="24" spans="1:71" s="1" customFormat="1" ht="6.95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258"/>
    </row>
    <row r="25" spans="1:71" s="1" customFormat="1" ht="6.95" customHeight="1">
      <c r="B25" s="21"/>
      <c r="C25" s="22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22"/>
      <c r="AQ25" s="22"/>
      <c r="AR25" s="20"/>
      <c r="BE25" s="258"/>
    </row>
    <row r="26" spans="1:71" s="2" customFormat="1" ht="25.9" customHeight="1">
      <c r="A26" s="34"/>
      <c r="B26" s="35"/>
      <c r="C26" s="36"/>
      <c r="D26" s="37" t="s">
        <v>37</v>
      </c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266">
        <f>ROUND(AG54,2)</f>
        <v>0</v>
      </c>
      <c r="AL26" s="267"/>
      <c r="AM26" s="267"/>
      <c r="AN26" s="267"/>
      <c r="AO26" s="267"/>
      <c r="AP26" s="36"/>
      <c r="AQ26" s="36"/>
      <c r="AR26" s="39"/>
      <c r="BE26" s="258"/>
    </row>
    <row r="27" spans="1:71" s="2" customFormat="1" ht="6.95" customHeight="1">
      <c r="A27" s="34"/>
      <c r="B27" s="35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39"/>
      <c r="BE27" s="258"/>
    </row>
    <row r="28" spans="1:71" s="2" customFormat="1" ht="12.75">
      <c r="A28" s="34"/>
      <c r="B28" s="35"/>
      <c r="C28" s="36"/>
      <c r="D28" s="36"/>
      <c r="E28" s="36"/>
      <c r="F28" s="36"/>
      <c r="G28" s="36"/>
      <c r="H28" s="36"/>
      <c r="I28" s="36"/>
      <c r="J28" s="36"/>
      <c r="K28" s="36"/>
      <c r="L28" s="268" t="s">
        <v>38</v>
      </c>
      <c r="M28" s="268"/>
      <c r="N28" s="268"/>
      <c r="O28" s="268"/>
      <c r="P28" s="268"/>
      <c r="Q28" s="36"/>
      <c r="R28" s="36"/>
      <c r="S28" s="36"/>
      <c r="T28" s="36"/>
      <c r="U28" s="36"/>
      <c r="V28" s="36"/>
      <c r="W28" s="268" t="s">
        <v>39</v>
      </c>
      <c r="X28" s="268"/>
      <c r="Y28" s="268"/>
      <c r="Z28" s="268"/>
      <c r="AA28" s="268"/>
      <c r="AB28" s="268"/>
      <c r="AC28" s="268"/>
      <c r="AD28" s="268"/>
      <c r="AE28" s="268"/>
      <c r="AF28" s="36"/>
      <c r="AG28" s="36"/>
      <c r="AH28" s="36"/>
      <c r="AI28" s="36"/>
      <c r="AJ28" s="36"/>
      <c r="AK28" s="268" t="s">
        <v>40</v>
      </c>
      <c r="AL28" s="268"/>
      <c r="AM28" s="268"/>
      <c r="AN28" s="268"/>
      <c r="AO28" s="268"/>
      <c r="AP28" s="36"/>
      <c r="AQ28" s="36"/>
      <c r="AR28" s="39"/>
      <c r="BE28" s="258"/>
    </row>
    <row r="29" spans="1:71" s="3" customFormat="1" ht="14.45" customHeight="1">
      <c r="B29" s="40"/>
      <c r="C29" s="41"/>
      <c r="D29" s="29" t="s">
        <v>41</v>
      </c>
      <c r="E29" s="41"/>
      <c r="F29" s="29" t="s">
        <v>42</v>
      </c>
      <c r="G29" s="41"/>
      <c r="H29" s="41"/>
      <c r="I29" s="41"/>
      <c r="J29" s="41"/>
      <c r="K29" s="41"/>
      <c r="L29" s="271">
        <v>0.21</v>
      </c>
      <c r="M29" s="270"/>
      <c r="N29" s="270"/>
      <c r="O29" s="270"/>
      <c r="P29" s="270"/>
      <c r="Q29" s="41"/>
      <c r="R29" s="41"/>
      <c r="S29" s="41"/>
      <c r="T29" s="41"/>
      <c r="U29" s="41"/>
      <c r="V29" s="41"/>
      <c r="W29" s="269">
        <f>ROUND(AZ54, 2)</f>
        <v>0</v>
      </c>
      <c r="X29" s="270"/>
      <c r="Y29" s="270"/>
      <c r="Z29" s="270"/>
      <c r="AA29" s="270"/>
      <c r="AB29" s="270"/>
      <c r="AC29" s="270"/>
      <c r="AD29" s="270"/>
      <c r="AE29" s="270"/>
      <c r="AF29" s="41"/>
      <c r="AG29" s="41"/>
      <c r="AH29" s="41"/>
      <c r="AI29" s="41"/>
      <c r="AJ29" s="41"/>
      <c r="AK29" s="269">
        <f>ROUND(AV54, 2)</f>
        <v>0</v>
      </c>
      <c r="AL29" s="270"/>
      <c r="AM29" s="270"/>
      <c r="AN29" s="270"/>
      <c r="AO29" s="270"/>
      <c r="AP29" s="41"/>
      <c r="AQ29" s="41"/>
      <c r="AR29" s="42"/>
      <c r="BE29" s="259"/>
    </row>
    <row r="30" spans="1:71" s="3" customFormat="1" ht="14.45" customHeight="1">
      <c r="B30" s="40"/>
      <c r="C30" s="41"/>
      <c r="D30" s="41"/>
      <c r="E30" s="41"/>
      <c r="F30" s="29" t="s">
        <v>43</v>
      </c>
      <c r="G30" s="41"/>
      <c r="H30" s="41"/>
      <c r="I30" s="41"/>
      <c r="J30" s="41"/>
      <c r="K30" s="41"/>
      <c r="L30" s="271">
        <v>0.15</v>
      </c>
      <c r="M30" s="270"/>
      <c r="N30" s="270"/>
      <c r="O30" s="270"/>
      <c r="P30" s="270"/>
      <c r="Q30" s="41"/>
      <c r="R30" s="41"/>
      <c r="S30" s="41"/>
      <c r="T30" s="41"/>
      <c r="U30" s="41"/>
      <c r="V30" s="41"/>
      <c r="W30" s="269">
        <f>ROUND(BA54, 2)</f>
        <v>0</v>
      </c>
      <c r="X30" s="270"/>
      <c r="Y30" s="270"/>
      <c r="Z30" s="270"/>
      <c r="AA30" s="270"/>
      <c r="AB30" s="270"/>
      <c r="AC30" s="270"/>
      <c r="AD30" s="270"/>
      <c r="AE30" s="270"/>
      <c r="AF30" s="41"/>
      <c r="AG30" s="41"/>
      <c r="AH30" s="41"/>
      <c r="AI30" s="41"/>
      <c r="AJ30" s="41"/>
      <c r="AK30" s="269">
        <f>ROUND(AW54, 2)</f>
        <v>0</v>
      </c>
      <c r="AL30" s="270"/>
      <c r="AM30" s="270"/>
      <c r="AN30" s="270"/>
      <c r="AO30" s="270"/>
      <c r="AP30" s="41"/>
      <c r="AQ30" s="41"/>
      <c r="AR30" s="42"/>
      <c r="BE30" s="259"/>
    </row>
    <row r="31" spans="1:71" s="3" customFormat="1" ht="14.45" hidden="1" customHeight="1">
      <c r="B31" s="40"/>
      <c r="C31" s="41"/>
      <c r="D31" s="41"/>
      <c r="E31" s="41"/>
      <c r="F31" s="29" t="s">
        <v>44</v>
      </c>
      <c r="G31" s="41"/>
      <c r="H31" s="41"/>
      <c r="I31" s="41"/>
      <c r="J31" s="41"/>
      <c r="K31" s="41"/>
      <c r="L31" s="271">
        <v>0.21</v>
      </c>
      <c r="M31" s="270"/>
      <c r="N31" s="270"/>
      <c r="O31" s="270"/>
      <c r="P31" s="270"/>
      <c r="Q31" s="41"/>
      <c r="R31" s="41"/>
      <c r="S31" s="41"/>
      <c r="T31" s="41"/>
      <c r="U31" s="41"/>
      <c r="V31" s="41"/>
      <c r="W31" s="269">
        <f>ROUND(BB54, 2)</f>
        <v>0</v>
      </c>
      <c r="X31" s="270"/>
      <c r="Y31" s="270"/>
      <c r="Z31" s="270"/>
      <c r="AA31" s="270"/>
      <c r="AB31" s="270"/>
      <c r="AC31" s="270"/>
      <c r="AD31" s="270"/>
      <c r="AE31" s="270"/>
      <c r="AF31" s="41"/>
      <c r="AG31" s="41"/>
      <c r="AH31" s="41"/>
      <c r="AI31" s="41"/>
      <c r="AJ31" s="41"/>
      <c r="AK31" s="269">
        <v>0</v>
      </c>
      <c r="AL31" s="270"/>
      <c r="AM31" s="270"/>
      <c r="AN31" s="270"/>
      <c r="AO31" s="270"/>
      <c r="AP31" s="41"/>
      <c r="AQ31" s="41"/>
      <c r="AR31" s="42"/>
      <c r="BE31" s="259"/>
    </row>
    <row r="32" spans="1:71" s="3" customFormat="1" ht="14.45" hidden="1" customHeight="1">
      <c r="B32" s="40"/>
      <c r="C32" s="41"/>
      <c r="D32" s="41"/>
      <c r="E32" s="41"/>
      <c r="F32" s="29" t="s">
        <v>45</v>
      </c>
      <c r="G32" s="41"/>
      <c r="H32" s="41"/>
      <c r="I32" s="41"/>
      <c r="J32" s="41"/>
      <c r="K32" s="41"/>
      <c r="L32" s="271">
        <v>0.15</v>
      </c>
      <c r="M32" s="270"/>
      <c r="N32" s="270"/>
      <c r="O32" s="270"/>
      <c r="P32" s="270"/>
      <c r="Q32" s="41"/>
      <c r="R32" s="41"/>
      <c r="S32" s="41"/>
      <c r="T32" s="41"/>
      <c r="U32" s="41"/>
      <c r="V32" s="41"/>
      <c r="W32" s="269">
        <f>ROUND(BC54, 2)</f>
        <v>0</v>
      </c>
      <c r="X32" s="270"/>
      <c r="Y32" s="270"/>
      <c r="Z32" s="270"/>
      <c r="AA32" s="270"/>
      <c r="AB32" s="270"/>
      <c r="AC32" s="270"/>
      <c r="AD32" s="270"/>
      <c r="AE32" s="270"/>
      <c r="AF32" s="41"/>
      <c r="AG32" s="41"/>
      <c r="AH32" s="41"/>
      <c r="AI32" s="41"/>
      <c r="AJ32" s="41"/>
      <c r="AK32" s="269">
        <v>0</v>
      </c>
      <c r="AL32" s="270"/>
      <c r="AM32" s="270"/>
      <c r="AN32" s="270"/>
      <c r="AO32" s="270"/>
      <c r="AP32" s="41"/>
      <c r="AQ32" s="41"/>
      <c r="AR32" s="42"/>
      <c r="BE32" s="259"/>
    </row>
    <row r="33" spans="1:57" s="3" customFormat="1" ht="14.45" hidden="1" customHeight="1">
      <c r="B33" s="40"/>
      <c r="C33" s="41"/>
      <c r="D33" s="41"/>
      <c r="E33" s="41"/>
      <c r="F33" s="29" t="s">
        <v>46</v>
      </c>
      <c r="G33" s="41"/>
      <c r="H33" s="41"/>
      <c r="I33" s="41"/>
      <c r="J33" s="41"/>
      <c r="K33" s="41"/>
      <c r="L33" s="271">
        <v>0</v>
      </c>
      <c r="M33" s="270"/>
      <c r="N33" s="270"/>
      <c r="O33" s="270"/>
      <c r="P33" s="270"/>
      <c r="Q33" s="41"/>
      <c r="R33" s="41"/>
      <c r="S33" s="41"/>
      <c r="T33" s="41"/>
      <c r="U33" s="41"/>
      <c r="V33" s="41"/>
      <c r="W33" s="269">
        <f>ROUND(BD54, 2)</f>
        <v>0</v>
      </c>
      <c r="X33" s="270"/>
      <c r="Y33" s="270"/>
      <c r="Z33" s="270"/>
      <c r="AA33" s="270"/>
      <c r="AB33" s="270"/>
      <c r="AC33" s="270"/>
      <c r="AD33" s="270"/>
      <c r="AE33" s="270"/>
      <c r="AF33" s="41"/>
      <c r="AG33" s="41"/>
      <c r="AH33" s="41"/>
      <c r="AI33" s="41"/>
      <c r="AJ33" s="41"/>
      <c r="AK33" s="269">
        <v>0</v>
      </c>
      <c r="AL33" s="270"/>
      <c r="AM33" s="270"/>
      <c r="AN33" s="270"/>
      <c r="AO33" s="270"/>
      <c r="AP33" s="41"/>
      <c r="AQ33" s="41"/>
      <c r="AR33" s="42"/>
    </row>
    <row r="34" spans="1:57" s="2" customFormat="1" ht="6.95" customHeight="1">
      <c r="A34" s="34"/>
      <c r="B34" s="35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39"/>
      <c r="BE34" s="34"/>
    </row>
    <row r="35" spans="1:57" s="2" customFormat="1" ht="25.9" customHeight="1">
      <c r="A35" s="34"/>
      <c r="B35" s="35"/>
      <c r="C35" s="43"/>
      <c r="D35" s="44" t="s">
        <v>47</v>
      </c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45"/>
      <c r="S35" s="45"/>
      <c r="T35" s="46" t="s">
        <v>48</v>
      </c>
      <c r="U35" s="45"/>
      <c r="V35" s="45"/>
      <c r="W35" s="45"/>
      <c r="X35" s="275" t="s">
        <v>49</v>
      </c>
      <c r="Y35" s="273"/>
      <c r="Z35" s="273"/>
      <c r="AA35" s="273"/>
      <c r="AB35" s="273"/>
      <c r="AC35" s="45"/>
      <c r="AD35" s="45"/>
      <c r="AE35" s="45"/>
      <c r="AF35" s="45"/>
      <c r="AG35" s="45"/>
      <c r="AH35" s="45"/>
      <c r="AI35" s="45"/>
      <c r="AJ35" s="45"/>
      <c r="AK35" s="272">
        <f>SUM(AK26:AK33)</f>
        <v>0</v>
      </c>
      <c r="AL35" s="273"/>
      <c r="AM35" s="273"/>
      <c r="AN35" s="273"/>
      <c r="AO35" s="274"/>
      <c r="AP35" s="43"/>
      <c r="AQ35" s="43"/>
      <c r="AR35" s="39"/>
      <c r="BE35" s="34"/>
    </row>
    <row r="36" spans="1:57" s="2" customFormat="1" ht="6.95" customHeight="1">
      <c r="A36" s="34"/>
      <c r="B36" s="35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39"/>
      <c r="BE36" s="34"/>
    </row>
    <row r="37" spans="1:57" s="2" customFormat="1" ht="6.95" customHeight="1">
      <c r="A37" s="34"/>
      <c r="B37" s="47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39"/>
      <c r="BE37" s="34"/>
    </row>
    <row r="41" spans="1:57" s="2" customFormat="1" ht="6.95" customHeight="1">
      <c r="A41" s="34"/>
      <c r="B41" s="49"/>
      <c r="C41" s="50"/>
      <c r="D41" s="50"/>
      <c r="E41" s="50"/>
      <c r="F41" s="50"/>
      <c r="G41" s="50"/>
      <c r="H41" s="50"/>
      <c r="I41" s="50"/>
      <c r="J41" s="50"/>
      <c r="K41" s="50"/>
      <c r="L41" s="50"/>
      <c r="M41" s="50"/>
      <c r="N41" s="50"/>
      <c r="O41" s="50"/>
      <c r="P41" s="50"/>
      <c r="Q41" s="50"/>
      <c r="R41" s="50"/>
      <c r="S41" s="50"/>
      <c r="T41" s="50"/>
      <c r="U41" s="50"/>
      <c r="V41" s="50"/>
      <c r="W41" s="50"/>
      <c r="X41" s="50"/>
      <c r="Y41" s="50"/>
      <c r="Z41" s="50"/>
      <c r="AA41" s="50"/>
      <c r="AB41" s="50"/>
      <c r="AC41" s="50"/>
      <c r="AD41" s="50"/>
      <c r="AE41" s="50"/>
      <c r="AF41" s="50"/>
      <c r="AG41" s="50"/>
      <c r="AH41" s="50"/>
      <c r="AI41" s="50"/>
      <c r="AJ41" s="50"/>
      <c r="AK41" s="50"/>
      <c r="AL41" s="50"/>
      <c r="AM41" s="50"/>
      <c r="AN41" s="50"/>
      <c r="AO41" s="50"/>
      <c r="AP41" s="50"/>
      <c r="AQ41" s="50"/>
      <c r="AR41" s="39"/>
      <c r="BE41" s="34"/>
    </row>
    <row r="42" spans="1:57" s="2" customFormat="1" ht="24.95" customHeight="1">
      <c r="A42" s="34"/>
      <c r="B42" s="35"/>
      <c r="C42" s="23" t="s">
        <v>50</v>
      </c>
      <c r="D42" s="36"/>
      <c r="E42" s="36"/>
      <c r="F42" s="36"/>
      <c r="G42" s="36"/>
      <c r="H42" s="36"/>
      <c r="I42" s="36"/>
      <c r="J42" s="36"/>
      <c r="K42" s="36"/>
      <c r="L42" s="36"/>
      <c r="M42" s="36"/>
      <c r="N42" s="36"/>
      <c r="O42" s="36"/>
      <c r="P42" s="36"/>
      <c r="Q42" s="36"/>
      <c r="R42" s="36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  <c r="AF42" s="36"/>
      <c r="AG42" s="36"/>
      <c r="AH42" s="36"/>
      <c r="AI42" s="36"/>
      <c r="AJ42" s="36"/>
      <c r="AK42" s="36"/>
      <c r="AL42" s="36"/>
      <c r="AM42" s="36"/>
      <c r="AN42" s="36"/>
      <c r="AO42" s="36"/>
      <c r="AP42" s="36"/>
      <c r="AQ42" s="36"/>
      <c r="AR42" s="39"/>
      <c r="BE42" s="34"/>
    </row>
    <row r="43" spans="1:57" s="2" customFormat="1" ht="6.95" customHeight="1">
      <c r="A43" s="34"/>
      <c r="B43" s="35"/>
      <c r="C43" s="36"/>
      <c r="D43" s="36"/>
      <c r="E43" s="36"/>
      <c r="F43" s="36"/>
      <c r="G43" s="36"/>
      <c r="H43" s="36"/>
      <c r="I43" s="36"/>
      <c r="J43" s="36"/>
      <c r="K43" s="36"/>
      <c r="L43" s="36"/>
      <c r="M43" s="36"/>
      <c r="N43" s="36"/>
      <c r="O43" s="36"/>
      <c r="P43" s="36"/>
      <c r="Q43" s="36"/>
      <c r="R43" s="36"/>
      <c r="S43" s="36"/>
      <c r="T43" s="36"/>
      <c r="U43" s="36"/>
      <c r="V43" s="36"/>
      <c r="W43" s="36"/>
      <c r="X43" s="36"/>
      <c r="Y43" s="36"/>
      <c r="Z43" s="36"/>
      <c r="AA43" s="36"/>
      <c r="AB43" s="36"/>
      <c r="AC43" s="36"/>
      <c r="AD43" s="36"/>
      <c r="AE43" s="36"/>
      <c r="AF43" s="36"/>
      <c r="AG43" s="36"/>
      <c r="AH43" s="36"/>
      <c r="AI43" s="36"/>
      <c r="AJ43" s="36"/>
      <c r="AK43" s="36"/>
      <c r="AL43" s="36"/>
      <c r="AM43" s="36"/>
      <c r="AN43" s="36"/>
      <c r="AO43" s="36"/>
      <c r="AP43" s="36"/>
      <c r="AQ43" s="36"/>
      <c r="AR43" s="39"/>
      <c r="BE43" s="34"/>
    </row>
    <row r="44" spans="1:57" s="4" customFormat="1" ht="12" customHeight="1">
      <c r="B44" s="51"/>
      <c r="C44" s="29" t="s">
        <v>13</v>
      </c>
      <c r="D44" s="52"/>
      <c r="E44" s="52"/>
      <c r="F44" s="52"/>
      <c r="G44" s="52"/>
      <c r="H44" s="52"/>
      <c r="I44" s="52"/>
      <c r="J44" s="52"/>
      <c r="K44" s="52"/>
      <c r="L44" s="52" t="str">
        <f>K5</f>
        <v>4328_2</v>
      </c>
      <c r="M44" s="52"/>
      <c r="N44" s="52"/>
      <c r="O44" s="52"/>
      <c r="P44" s="52"/>
      <c r="Q44" s="52"/>
      <c r="R44" s="52"/>
      <c r="S44" s="52"/>
      <c r="T44" s="52"/>
      <c r="U44" s="52"/>
      <c r="V44" s="52"/>
      <c r="W44" s="52"/>
      <c r="X44" s="52"/>
      <c r="Y44" s="52"/>
      <c r="Z44" s="52"/>
      <c r="AA44" s="52"/>
      <c r="AB44" s="52"/>
      <c r="AC44" s="52"/>
      <c r="AD44" s="52"/>
      <c r="AE44" s="52"/>
      <c r="AF44" s="52"/>
      <c r="AG44" s="52"/>
      <c r="AH44" s="52"/>
      <c r="AI44" s="52"/>
      <c r="AJ44" s="52"/>
      <c r="AK44" s="52"/>
      <c r="AL44" s="52"/>
      <c r="AM44" s="52"/>
      <c r="AN44" s="52"/>
      <c r="AO44" s="52"/>
      <c r="AP44" s="52"/>
      <c r="AQ44" s="52"/>
      <c r="AR44" s="53"/>
    </row>
    <row r="45" spans="1:57" s="5" customFormat="1" ht="36.950000000000003" customHeight="1">
      <c r="B45" s="54"/>
      <c r="C45" s="55" t="s">
        <v>16</v>
      </c>
      <c r="D45" s="56"/>
      <c r="E45" s="56"/>
      <c r="F45" s="56"/>
      <c r="G45" s="56"/>
      <c r="H45" s="56"/>
      <c r="I45" s="56"/>
      <c r="J45" s="56"/>
      <c r="K45" s="56"/>
      <c r="L45" s="237" t="str">
        <f>K6</f>
        <v>Pracovní lávky vozovna Moravská Ostrava</v>
      </c>
      <c r="M45" s="238"/>
      <c r="N45" s="238"/>
      <c r="O45" s="238"/>
      <c r="P45" s="238"/>
      <c r="Q45" s="238"/>
      <c r="R45" s="238"/>
      <c r="S45" s="238"/>
      <c r="T45" s="238"/>
      <c r="U45" s="238"/>
      <c r="V45" s="238"/>
      <c r="W45" s="238"/>
      <c r="X45" s="238"/>
      <c r="Y45" s="238"/>
      <c r="Z45" s="238"/>
      <c r="AA45" s="238"/>
      <c r="AB45" s="238"/>
      <c r="AC45" s="238"/>
      <c r="AD45" s="238"/>
      <c r="AE45" s="238"/>
      <c r="AF45" s="238"/>
      <c r="AG45" s="238"/>
      <c r="AH45" s="238"/>
      <c r="AI45" s="238"/>
      <c r="AJ45" s="238"/>
      <c r="AK45" s="238"/>
      <c r="AL45" s="238"/>
      <c r="AM45" s="238"/>
      <c r="AN45" s="238"/>
      <c r="AO45" s="238"/>
      <c r="AP45" s="56"/>
      <c r="AQ45" s="56"/>
      <c r="AR45" s="57"/>
    </row>
    <row r="46" spans="1:57" s="2" customFormat="1" ht="6.95" customHeight="1">
      <c r="A46" s="34"/>
      <c r="B46" s="35"/>
      <c r="C46" s="36"/>
      <c r="D46" s="36"/>
      <c r="E46" s="36"/>
      <c r="F46" s="36"/>
      <c r="G46" s="36"/>
      <c r="H46" s="36"/>
      <c r="I46" s="36"/>
      <c r="J46" s="36"/>
      <c r="K46" s="36"/>
      <c r="L46" s="36"/>
      <c r="M46" s="36"/>
      <c r="N46" s="36"/>
      <c r="O46" s="36"/>
      <c r="P46" s="36"/>
      <c r="Q46" s="36"/>
      <c r="R46" s="36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  <c r="AF46" s="36"/>
      <c r="AG46" s="36"/>
      <c r="AH46" s="36"/>
      <c r="AI46" s="36"/>
      <c r="AJ46" s="36"/>
      <c r="AK46" s="36"/>
      <c r="AL46" s="36"/>
      <c r="AM46" s="36"/>
      <c r="AN46" s="36"/>
      <c r="AO46" s="36"/>
      <c r="AP46" s="36"/>
      <c r="AQ46" s="36"/>
      <c r="AR46" s="39"/>
      <c r="BE46" s="34"/>
    </row>
    <row r="47" spans="1:57" s="2" customFormat="1" ht="12" customHeight="1">
      <c r="A47" s="34"/>
      <c r="B47" s="35"/>
      <c r="C47" s="29" t="s">
        <v>21</v>
      </c>
      <c r="D47" s="36"/>
      <c r="E47" s="36"/>
      <c r="F47" s="36"/>
      <c r="G47" s="36"/>
      <c r="H47" s="36"/>
      <c r="I47" s="36"/>
      <c r="J47" s="36"/>
      <c r="K47" s="36"/>
      <c r="L47" s="58" t="str">
        <f>IF(K8="","",K8)</f>
        <v xml:space="preserve"> </v>
      </c>
      <c r="M47" s="36"/>
      <c r="N47" s="36"/>
      <c r="O47" s="36"/>
      <c r="P47" s="36"/>
      <c r="Q47" s="36"/>
      <c r="R47" s="36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  <c r="AF47" s="36"/>
      <c r="AG47" s="36"/>
      <c r="AH47" s="36"/>
      <c r="AI47" s="29" t="s">
        <v>23</v>
      </c>
      <c r="AJ47" s="36"/>
      <c r="AK47" s="36"/>
      <c r="AL47" s="36"/>
      <c r="AM47" s="239" t="str">
        <f>IF(AN8= "","",AN8)</f>
        <v>14. 4. 2020</v>
      </c>
      <c r="AN47" s="239"/>
      <c r="AO47" s="36"/>
      <c r="AP47" s="36"/>
      <c r="AQ47" s="36"/>
      <c r="AR47" s="39"/>
      <c r="BE47" s="34"/>
    </row>
    <row r="48" spans="1:57" s="2" customFormat="1" ht="6.95" customHeight="1">
      <c r="A48" s="34"/>
      <c r="B48" s="35"/>
      <c r="C48" s="36"/>
      <c r="D48" s="36"/>
      <c r="E48" s="36"/>
      <c r="F48" s="36"/>
      <c r="G48" s="36"/>
      <c r="H48" s="36"/>
      <c r="I48" s="36"/>
      <c r="J48" s="36"/>
      <c r="K48" s="36"/>
      <c r="L48" s="36"/>
      <c r="M48" s="36"/>
      <c r="N48" s="36"/>
      <c r="O48" s="36"/>
      <c r="P48" s="36"/>
      <c r="Q48" s="36"/>
      <c r="R48" s="36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  <c r="AF48" s="36"/>
      <c r="AG48" s="36"/>
      <c r="AH48" s="36"/>
      <c r="AI48" s="36"/>
      <c r="AJ48" s="36"/>
      <c r="AK48" s="36"/>
      <c r="AL48" s="36"/>
      <c r="AM48" s="36"/>
      <c r="AN48" s="36"/>
      <c r="AO48" s="36"/>
      <c r="AP48" s="36"/>
      <c r="AQ48" s="36"/>
      <c r="AR48" s="39"/>
      <c r="BE48" s="34"/>
    </row>
    <row r="49" spans="1:91" s="2" customFormat="1" ht="15.2" customHeight="1">
      <c r="A49" s="34"/>
      <c r="B49" s="35"/>
      <c r="C49" s="29" t="s">
        <v>25</v>
      </c>
      <c r="D49" s="36"/>
      <c r="E49" s="36"/>
      <c r="F49" s="36"/>
      <c r="G49" s="36"/>
      <c r="H49" s="36"/>
      <c r="I49" s="36"/>
      <c r="J49" s="36"/>
      <c r="K49" s="36"/>
      <c r="L49" s="52" t="str">
        <f>IF(E11= "","",E11)</f>
        <v>Dopravní podnik Ostrava, a. s.</v>
      </c>
      <c r="M49" s="36"/>
      <c r="N49" s="36"/>
      <c r="O49" s="36"/>
      <c r="P49" s="36"/>
      <c r="Q49" s="36"/>
      <c r="R49" s="36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  <c r="AF49" s="36"/>
      <c r="AG49" s="36"/>
      <c r="AH49" s="36"/>
      <c r="AI49" s="29" t="s">
        <v>31</v>
      </c>
      <c r="AJ49" s="36"/>
      <c r="AK49" s="36"/>
      <c r="AL49" s="36"/>
      <c r="AM49" s="240" t="str">
        <f>IF(E17="","",E17)</f>
        <v>PROJEKT HTL s.r.o.</v>
      </c>
      <c r="AN49" s="241"/>
      <c r="AO49" s="241"/>
      <c r="AP49" s="241"/>
      <c r="AQ49" s="36"/>
      <c r="AR49" s="39"/>
      <c r="AS49" s="242" t="s">
        <v>51</v>
      </c>
      <c r="AT49" s="243"/>
      <c r="AU49" s="60"/>
      <c r="AV49" s="60"/>
      <c r="AW49" s="60"/>
      <c r="AX49" s="60"/>
      <c r="AY49" s="60"/>
      <c r="AZ49" s="60"/>
      <c r="BA49" s="60"/>
      <c r="BB49" s="60"/>
      <c r="BC49" s="60"/>
      <c r="BD49" s="61"/>
      <c r="BE49" s="34"/>
    </row>
    <row r="50" spans="1:91" s="2" customFormat="1" ht="15.2" customHeight="1">
      <c r="A50" s="34"/>
      <c r="B50" s="35"/>
      <c r="C50" s="29" t="s">
        <v>29</v>
      </c>
      <c r="D50" s="36"/>
      <c r="E50" s="36"/>
      <c r="F50" s="36"/>
      <c r="G50" s="36"/>
      <c r="H50" s="36"/>
      <c r="I50" s="36"/>
      <c r="J50" s="36"/>
      <c r="K50" s="36"/>
      <c r="L50" s="52" t="str">
        <f>IF(E14= "Vyplň údaj","",E14)</f>
        <v/>
      </c>
      <c r="M50" s="36"/>
      <c r="N50" s="36"/>
      <c r="O50" s="36"/>
      <c r="P50" s="36"/>
      <c r="Q50" s="36"/>
      <c r="R50" s="36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  <c r="AF50" s="36"/>
      <c r="AG50" s="36"/>
      <c r="AH50" s="36"/>
      <c r="AI50" s="29" t="s">
        <v>34</v>
      </c>
      <c r="AJ50" s="36"/>
      <c r="AK50" s="36"/>
      <c r="AL50" s="36"/>
      <c r="AM50" s="240" t="str">
        <f>IF(E20="","",E20)</f>
        <v xml:space="preserve"> </v>
      </c>
      <c r="AN50" s="241"/>
      <c r="AO50" s="241"/>
      <c r="AP50" s="241"/>
      <c r="AQ50" s="36"/>
      <c r="AR50" s="39"/>
      <c r="AS50" s="244"/>
      <c r="AT50" s="245"/>
      <c r="AU50" s="62"/>
      <c r="AV50" s="62"/>
      <c r="AW50" s="62"/>
      <c r="AX50" s="62"/>
      <c r="AY50" s="62"/>
      <c r="AZ50" s="62"/>
      <c r="BA50" s="62"/>
      <c r="BB50" s="62"/>
      <c r="BC50" s="62"/>
      <c r="BD50" s="63"/>
      <c r="BE50" s="34"/>
    </row>
    <row r="51" spans="1:91" s="2" customFormat="1" ht="10.9" customHeight="1">
      <c r="A51" s="34"/>
      <c r="B51" s="35"/>
      <c r="C51" s="36"/>
      <c r="D51" s="36"/>
      <c r="E51" s="36"/>
      <c r="F51" s="36"/>
      <c r="G51" s="36"/>
      <c r="H51" s="36"/>
      <c r="I51" s="36"/>
      <c r="J51" s="36"/>
      <c r="K51" s="36"/>
      <c r="L51" s="36"/>
      <c r="M51" s="36"/>
      <c r="N51" s="36"/>
      <c r="O51" s="36"/>
      <c r="P51" s="36"/>
      <c r="Q51" s="36"/>
      <c r="R51" s="36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  <c r="AF51" s="36"/>
      <c r="AG51" s="36"/>
      <c r="AH51" s="36"/>
      <c r="AI51" s="36"/>
      <c r="AJ51" s="36"/>
      <c r="AK51" s="36"/>
      <c r="AL51" s="36"/>
      <c r="AM51" s="36"/>
      <c r="AN51" s="36"/>
      <c r="AO51" s="36"/>
      <c r="AP51" s="36"/>
      <c r="AQ51" s="36"/>
      <c r="AR51" s="39"/>
      <c r="AS51" s="246"/>
      <c r="AT51" s="247"/>
      <c r="AU51" s="64"/>
      <c r="AV51" s="64"/>
      <c r="AW51" s="64"/>
      <c r="AX51" s="64"/>
      <c r="AY51" s="64"/>
      <c r="AZ51" s="64"/>
      <c r="BA51" s="64"/>
      <c r="BB51" s="64"/>
      <c r="BC51" s="64"/>
      <c r="BD51" s="65"/>
      <c r="BE51" s="34"/>
    </row>
    <row r="52" spans="1:91" s="2" customFormat="1" ht="29.25" customHeight="1">
      <c r="A52" s="34"/>
      <c r="B52" s="35"/>
      <c r="C52" s="248" t="s">
        <v>52</v>
      </c>
      <c r="D52" s="249"/>
      <c r="E52" s="249"/>
      <c r="F52" s="249"/>
      <c r="G52" s="249"/>
      <c r="H52" s="66"/>
      <c r="I52" s="251" t="s">
        <v>53</v>
      </c>
      <c r="J52" s="249"/>
      <c r="K52" s="249"/>
      <c r="L52" s="249"/>
      <c r="M52" s="249"/>
      <c r="N52" s="249"/>
      <c r="O52" s="249"/>
      <c r="P52" s="249"/>
      <c r="Q52" s="249"/>
      <c r="R52" s="249"/>
      <c r="S52" s="249"/>
      <c r="T52" s="249"/>
      <c r="U52" s="249"/>
      <c r="V52" s="249"/>
      <c r="W52" s="249"/>
      <c r="X52" s="249"/>
      <c r="Y52" s="249"/>
      <c r="Z52" s="249"/>
      <c r="AA52" s="249"/>
      <c r="AB52" s="249"/>
      <c r="AC52" s="249"/>
      <c r="AD52" s="249"/>
      <c r="AE52" s="249"/>
      <c r="AF52" s="249"/>
      <c r="AG52" s="250" t="s">
        <v>54</v>
      </c>
      <c r="AH52" s="249"/>
      <c r="AI52" s="249"/>
      <c r="AJ52" s="249"/>
      <c r="AK52" s="249"/>
      <c r="AL52" s="249"/>
      <c r="AM52" s="249"/>
      <c r="AN52" s="251" t="s">
        <v>55</v>
      </c>
      <c r="AO52" s="249"/>
      <c r="AP52" s="249"/>
      <c r="AQ52" s="67" t="s">
        <v>56</v>
      </c>
      <c r="AR52" s="39"/>
      <c r="AS52" s="68" t="s">
        <v>57</v>
      </c>
      <c r="AT52" s="69" t="s">
        <v>58</v>
      </c>
      <c r="AU52" s="69" t="s">
        <v>59</v>
      </c>
      <c r="AV52" s="69" t="s">
        <v>60</v>
      </c>
      <c r="AW52" s="69" t="s">
        <v>61</v>
      </c>
      <c r="AX52" s="69" t="s">
        <v>62</v>
      </c>
      <c r="AY52" s="69" t="s">
        <v>63</v>
      </c>
      <c r="AZ52" s="69" t="s">
        <v>64</v>
      </c>
      <c r="BA52" s="69" t="s">
        <v>65</v>
      </c>
      <c r="BB52" s="69" t="s">
        <v>66</v>
      </c>
      <c r="BC52" s="69" t="s">
        <v>67</v>
      </c>
      <c r="BD52" s="70" t="s">
        <v>68</v>
      </c>
      <c r="BE52" s="34"/>
    </row>
    <row r="53" spans="1:91" s="2" customFormat="1" ht="10.9" customHeight="1">
      <c r="A53" s="34"/>
      <c r="B53" s="35"/>
      <c r="C53" s="36"/>
      <c r="D53" s="36"/>
      <c r="E53" s="36"/>
      <c r="F53" s="36"/>
      <c r="G53" s="36"/>
      <c r="H53" s="36"/>
      <c r="I53" s="36"/>
      <c r="J53" s="36"/>
      <c r="K53" s="36"/>
      <c r="L53" s="36"/>
      <c r="M53" s="36"/>
      <c r="N53" s="36"/>
      <c r="O53" s="36"/>
      <c r="P53" s="36"/>
      <c r="Q53" s="36"/>
      <c r="R53" s="36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  <c r="AF53" s="36"/>
      <c r="AG53" s="36"/>
      <c r="AH53" s="36"/>
      <c r="AI53" s="36"/>
      <c r="AJ53" s="36"/>
      <c r="AK53" s="36"/>
      <c r="AL53" s="36"/>
      <c r="AM53" s="36"/>
      <c r="AN53" s="36"/>
      <c r="AO53" s="36"/>
      <c r="AP53" s="36"/>
      <c r="AQ53" s="36"/>
      <c r="AR53" s="39"/>
      <c r="AS53" s="71"/>
      <c r="AT53" s="72"/>
      <c r="AU53" s="72"/>
      <c r="AV53" s="72"/>
      <c r="AW53" s="72"/>
      <c r="AX53" s="72"/>
      <c r="AY53" s="72"/>
      <c r="AZ53" s="72"/>
      <c r="BA53" s="72"/>
      <c r="BB53" s="72"/>
      <c r="BC53" s="72"/>
      <c r="BD53" s="73"/>
      <c r="BE53" s="34"/>
    </row>
    <row r="54" spans="1:91" s="6" customFormat="1" ht="32.450000000000003" customHeight="1">
      <c r="B54" s="74"/>
      <c r="C54" s="75" t="s">
        <v>69</v>
      </c>
      <c r="D54" s="76"/>
      <c r="E54" s="76"/>
      <c r="F54" s="76"/>
      <c r="G54" s="76"/>
      <c r="H54" s="76"/>
      <c r="I54" s="76"/>
      <c r="J54" s="76"/>
      <c r="K54" s="76"/>
      <c r="L54" s="76"/>
      <c r="M54" s="76"/>
      <c r="N54" s="76"/>
      <c r="O54" s="76"/>
      <c r="P54" s="76"/>
      <c r="Q54" s="76"/>
      <c r="R54" s="76"/>
      <c r="S54" s="76"/>
      <c r="T54" s="76"/>
      <c r="U54" s="76"/>
      <c r="V54" s="76"/>
      <c r="W54" s="76"/>
      <c r="X54" s="76"/>
      <c r="Y54" s="76"/>
      <c r="Z54" s="76"/>
      <c r="AA54" s="76"/>
      <c r="AB54" s="76"/>
      <c r="AC54" s="76"/>
      <c r="AD54" s="76"/>
      <c r="AE54" s="76"/>
      <c r="AF54" s="76"/>
      <c r="AG54" s="255">
        <f>ROUND(SUM(AG55:AG58),2)</f>
        <v>0</v>
      </c>
      <c r="AH54" s="255"/>
      <c r="AI54" s="255"/>
      <c r="AJ54" s="255"/>
      <c r="AK54" s="255"/>
      <c r="AL54" s="255"/>
      <c r="AM54" s="255"/>
      <c r="AN54" s="256">
        <f>SUM(AG54,AT54)</f>
        <v>0</v>
      </c>
      <c r="AO54" s="256"/>
      <c r="AP54" s="256"/>
      <c r="AQ54" s="78" t="s">
        <v>19</v>
      </c>
      <c r="AR54" s="79"/>
      <c r="AS54" s="80">
        <f>ROUND(SUM(AS55:AS58),2)</f>
        <v>0</v>
      </c>
      <c r="AT54" s="81">
        <f>ROUND(SUM(AV54:AW54),2)</f>
        <v>0</v>
      </c>
      <c r="AU54" s="82">
        <f>ROUND(SUM(AU55:AU58),5)</f>
        <v>0</v>
      </c>
      <c r="AV54" s="81">
        <f>ROUND(AZ54*L29,2)</f>
        <v>0</v>
      </c>
      <c r="AW54" s="81">
        <f>ROUND(BA54*L30,2)</f>
        <v>0</v>
      </c>
      <c r="AX54" s="81">
        <f>ROUND(BB54*L29,2)</f>
        <v>0</v>
      </c>
      <c r="AY54" s="81">
        <f>ROUND(BC54*L30,2)</f>
        <v>0</v>
      </c>
      <c r="AZ54" s="81">
        <f>ROUND(SUM(AZ55:AZ58),2)</f>
        <v>0</v>
      </c>
      <c r="BA54" s="81">
        <f>ROUND(SUM(BA55:BA58),2)</f>
        <v>0</v>
      </c>
      <c r="BB54" s="81">
        <f>ROUND(SUM(BB55:BB58),2)</f>
        <v>0</v>
      </c>
      <c r="BC54" s="81">
        <f>ROUND(SUM(BC55:BC58),2)</f>
        <v>0</v>
      </c>
      <c r="BD54" s="83">
        <f>ROUND(SUM(BD55:BD58),2)</f>
        <v>0</v>
      </c>
      <c r="BS54" s="84" t="s">
        <v>70</v>
      </c>
      <c r="BT54" s="84" t="s">
        <v>71</v>
      </c>
      <c r="BU54" s="85" t="s">
        <v>72</v>
      </c>
      <c r="BV54" s="84" t="s">
        <v>73</v>
      </c>
      <c r="BW54" s="84" t="s">
        <v>5</v>
      </c>
      <c r="BX54" s="84" t="s">
        <v>74</v>
      </c>
      <c r="CL54" s="84" t="s">
        <v>19</v>
      </c>
    </row>
    <row r="55" spans="1:91" s="7" customFormat="1" ht="16.5" customHeight="1">
      <c r="A55" s="86" t="s">
        <v>75</v>
      </c>
      <c r="B55" s="87"/>
      <c r="C55" s="88"/>
      <c r="D55" s="252" t="s">
        <v>76</v>
      </c>
      <c r="E55" s="252"/>
      <c r="F55" s="252"/>
      <c r="G55" s="252"/>
      <c r="H55" s="252"/>
      <c r="I55" s="89"/>
      <c r="J55" s="252" t="s">
        <v>77</v>
      </c>
      <c r="K55" s="252"/>
      <c r="L55" s="252"/>
      <c r="M55" s="252"/>
      <c r="N55" s="252"/>
      <c r="O55" s="252"/>
      <c r="P55" s="252"/>
      <c r="Q55" s="252"/>
      <c r="R55" s="252"/>
      <c r="S55" s="252"/>
      <c r="T55" s="252"/>
      <c r="U55" s="252"/>
      <c r="V55" s="252"/>
      <c r="W55" s="252"/>
      <c r="X55" s="252"/>
      <c r="Y55" s="252"/>
      <c r="Z55" s="252"/>
      <c r="AA55" s="252"/>
      <c r="AB55" s="252"/>
      <c r="AC55" s="252"/>
      <c r="AD55" s="252"/>
      <c r="AE55" s="252"/>
      <c r="AF55" s="252"/>
      <c r="AG55" s="253">
        <f>'01 - PS01 Ocelové konstrukce'!J30</f>
        <v>0</v>
      </c>
      <c r="AH55" s="254"/>
      <c r="AI55" s="254"/>
      <c r="AJ55" s="254"/>
      <c r="AK55" s="254"/>
      <c r="AL55" s="254"/>
      <c r="AM55" s="254"/>
      <c r="AN55" s="253">
        <f>SUM(AG55,AT55)</f>
        <v>0</v>
      </c>
      <c r="AO55" s="254"/>
      <c r="AP55" s="254"/>
      <c r="AQ55" s="90" t="s">
        <v>78</v>
      </c>
      <c r="AR55" s="91"/>
      <c r="AS55" s="92">
        <v>0</v>
      </c>
      <c r="AT55" s="93">
        <f>ROUND(SUM(AV55:AW55),2)</f>
        <v>0</v>
      </c>
      <c r="AU55" s="94">
        <f>'01 - PS01 Ocelové konstrukce'!P88</f>
        <v>0</v>
      </c>
      <c r="AV55" s="93">
        <f>'01 - PS01 Ocelové konstrukce'!J33</f>
        <v>0</v>
      </c>
      <c r="AW55" s="93">
        <f>'01 - PS01 Ocelové konstrukce'!J34</f>
        <v>0</v>
      </c>
      <c r="AX55" s="93">
        <f>'01 - PS01 Ocelové konstrukce'!J35</f>
        <v>0</v>
      </c>
      <c r="AY55" s="93">
        <f>'01 - PS01 Ocelové konstrukce'!J36</f>
        <v>0</v>
      </c>
      <c r="AZ55" s="93">
        <f>'01 - PS01 Ocelové konstrukce'!F33</f>
        <v>0</v>
      </c>
      <c r="BA55" s="93">
        <f>'01 - PS01 Ocelové konstrukce'!F34</f>
        <v>0</v>
      </c>
      <c r="BB55" s="93">
        <f>'01 - PS01 Ocelové konstrukce'!F35</f>
        <v>0</v>
      </c>
      <c r="BC55" s="93">
        <f>'01 - PS01 Ocelové konstrukce'!F36</f>
        <v>0</v>
      </c>
      <c r="BD55" s="95">
        <f>'01 - PS01 Ocelové konstrukce'!F37</f>
        <v>0</v>
      </c>
      <c r="BT55" s="96" t="s">
        <v>79</v>
      </c>
      <c r="BV55" s="96" t="s">
        <v>73</v>
      </c>
      <c r="BW55" s="96" t="s">
        <v>80</v>
      </c>
      <c r="BX55" s="96" t="s">
        <v>5</v>
      </c>
      <c r="CL55" s="96" t="s">
        <v>19</v>
      </c>
      <c r="CM55" s="96" t="s">
        <v>81</v>
      </c>
    </row>
    <row r="56" spans="1:91" s="7" customFormat="1" ht="16.5" customHeight="1">
      <c r="A56" s="86" t="s">
        <v>75</v>
      </c>
      <c r="B56" s="87"/>
      <c r="C56" s="88"/>
      <c r="D56" s="252" t="s">
        <v>82</v>
      </c>
      <c r="E56" s="252"/>
      <c r="F56" s="252"/>
      <c r="G56" s="252"/>
      <c r="H56" s="252"/>
      <c r="I56" s="89"/>
      <c r="J56" s="252" t="s">
        <v>83</v>
      </c>
      <c r="K56" s="252"/>
      <c r="L56" s="252"/>
      <c r="M56" s="252"/>
      <c r="N56" s="252"/>
      <c r="O56" s="252"/>
      <c r="P56" s="252"/>
      <c r="Q56" s="252"/>
      <c r="R56" s="252"/>
      <c r="S56" s="252"/>
      <c r="T56" s="252"/>
      <c r="U56" s="252"/>
      <c r="V56" s="252"/>
      <c r="W56" s="252"/>
      <c r="X56" s="252"/>
      <c r="Y56" s="252"/>
      <c r="Z56" s="252"/>
      <c r="AA56" s="252"/>
      <c r="AB56" s="252"/>
      <c r="AC56" s="252"/>
      <c r="AD56" s="252"/>
      <c r="AE56" s="252"/>
      <c r="AF56" s="252"/>
      <c r="AG56" s="253">
        <f>'02 - PS02 Zařízení pracov...'!J30</f>
        <v>0</v>
      </c>
      <c r="AH56" s="254"/>
      <c r="AI56" s="254"/>
      <c r="AJ56" s="254"/>
      <c r="AK56" s="254"/>
      <c r="AL56" s="254"/>
      <c r="AM56" s="254"/>
      <c r="AN56" s="253">
        <f>SUM(AG56,AT56)</f>
        <v>0</v>
      </c>
      <c r="AO56" s="254"/>
      <c r="AP56" s="254"/>
      <c r="AQ56" s="90" t="s">
        <v>78</v>
      </c>
      <c r="AR56" s="91"/>
      <c r="AS56" s="92">
        <v>0</v>
      </c>
      <c r="AT56" s="93">
        <f>ROUND(SUM(AV56:AW56),2)</f>
        <v>0</v>
      </c>
      <c r="AU56" s="94">
        <f>'02 - PS02 Zařízení pracov...'!P82</f>
        <v>0</v>
      </c>
      <c r="AV56" s="93">
        <f>'02 - PS02 Zařízení pracov...'!J33</f>
        <v>0</v>
      </c>
      <c r="AW56" s="93">
        <f>'02 - PS02 Zařízení pracov...'!J34</f>
        <v>0</v>
      </c>
      <c r="AX56" s="93">
        <f>'02 - PS02 Zařízení pracov...'!J35</f>
        <v>0</v>
      </c>
      <c r="AY56" s="93">
        <f>'02 - PS02 Zařízení pracov...'!J36</f>
        <v>0</v>
      </c>
      <c r="AZ56" s="93">
        <f>'02 - PS02 Zařízení pracov...'!F33</f>
        <v>0</v>
      </c>
      <c r="BA56" s="93">
        <f>'02 - PS02 Zařízení pracov...'!F34</f>
        <v>0</v>
      </c>
      <c r="BB56" s="93">
        <f>'02 - PS02 Zařízení pracov...'!F35</f>
        <v>0</v>
      </c>
      <c r="BC56" s="93">
        <f>'02 - PS02 Zařízení pracov...'!F36</f>
        <v>0</v>
      </c>
      <c r="BD56" s="95">
        <f>'02 - PS02 Zařízení pracov...'!F37</f>
        <v>0</v>
      </c>
      <c r="BT56" s="96" t="s">
        <v>79</v>
      </c>
      <c r="BV56" s="96" t="s">
        <v>73</v>
      </c>
      <c r="BW56" s="96" t="s">
        <v>84</v>
      </c>
      <c r="BX56" s="96" t="s">
        <v>5</v>
      </c>
      <c r="CL56" s="96" t="s">
        <v>19</v>
      </c>
      <c r="CM56" s="96" t="s">
        <v>81</v>
      </c>
    </row>
    <row r="57" spans="1:91" s="7" customFormat="1" ht="16.5" customHeight="1">
      <c r="A57" s="86" t="s">
        <v>75</v>
      </c>
      <c r="B57" s="87"/>
      <c r="C57" s="88"/>
      <c r="D57" s="252" t="s">
        <v>85</v>
      </c>
      <c r="E57" s="252"/>
      <c r="F57" s="252"/>
      <c r="G57" s="252"/>
      <c r="H57" s="252"/>
      <c r="I57" s="89"/>
      <c r="J57" s="252" t="s">
        <v>86</v>
      </c>
      <c r="K57" s="252"/>
      <c r="L57" s="252"/>
      <c r="M57" s="252"/>
      <c r="N57" s="252"/>
      <c r="O57" s="252"/>
      <c r="P57" s="252"/>
      <c r="Q57" s="252"/>
      <c r="R57" s="252"/>
      <c r="S57" s="252"/>
      <c r="T57" s="252"/>
      <c r="U57" s="252"/>
      <c r="V57" s="252"/>
      <c r="W57" s="252"/>
      <c r="X57" s="252"/>
      <c r="Y57" s="252"/>
      <c r="Z57" s="252"/>
      <c r="AA57" s="252"/>
      <c r="AB57" s="252"/>
      <c r="AC57" s="252"/>
      <c r="AD57" s="252"/>
      <c r="AE57" s="252"/>
      <c r="AF57" s="252"/>
      <c r="AG57" s="253">
        <f>'03 - PS03 Elektroinstalac...'!J30</f>
        <v>0</v>
      </c>
      <c r="AH57" s="254"/>
      <c r="AI57" s="254"/>
      <c r="AJ57" s="254"/>
      <c r="AK57" s="254"/>
      <c r="AL57" s="254"/>
      <c r="AM57" s="254"/>
      <c r="AN57" s="253">
        <f>SUM(AG57,AT57)</f>
        <v>0</v>
      </c>
      <c r="AO57" s="254"/>
      <c r="AP57" s="254"/>
      <c r="AQ57" s="90" t="s">
        <v>78</v>
      </c>
      <c r="AR57" s="91"/>
      <c r="AS57" s="92">
        <v>0</v>
      </c>
      <c r="AT57" s="93">
        <f>ROUND(SUM(AV57:AW57),2)</f>
        <v>0</v>
      </c>
      <c r="AU57" s="94">
        <f>'03 - PS03 Elektroinstalac...'!P84</f>
        <v>0</v>
      </c>
      <c r="AV57" s="93">
        <f>'03 - PS03 Elektroinstalac...'!J33</f>
        <v>0</v>
      </c>
      <c r="AW57" s="93">
        <f>'03 - PS03 Elektroinstalac...'!J34</f>
        <v>0</v>
      </c>
      <c r="AX57" s="93">
        <f>'03 - PS03 Elektroinstalac...'!J35</f>
        <v>0</v>
      </c>
      <c r="AY57" s="93">
        <f>'03 - PS03 Elektroinstalac...'!J36</f>
        <v>0</v>
      </c>
      <c r="AZ57" s="93">
        <f>'03 - PS03 Elektroinstalac...'!F33</f>
        <v>0</v>
      </c>
      <c r="BA57" s="93">
        <f>'03 - PS03 Elektroinstalac...'!F34</f>
        <v>0</v>
      </c>
      <c r="BB57" s="93">
        <f>'03 - PS03 Elektroinstalac...'!F35</f>
        <v>0</v>
      </c>
      <c r="BC57" s="93">
        <f>'03 - PS03 Elektroinstalac...'!F36</f>
        <v>0</v>
      </c>
      <c r="BD57" s="95">
        <f>'03 - PS03 Elektroinstalac...'!F37</f>
        <v>0</v>
      </c>
      <c r="BT57" s="96" t="s">
        <v>79</v>
      </c>
      <c r="BV57" s="96" t="s">
        <v>73</v>
      </c>
      <c r="BW57" s="96" t="s">
        <v>87</v>
      </c>
      <c r="BX57" s="96" t="s">
        <v>5</v>
      </c>
      <c r="CL57" s="96" t="s">
        <v>19</v>
      </c>
      <c r="CM57" s="96" t="s">
        <v>81</v>
      </c>
    </row>
    <row r="58" spans="1:91" s="7" customFormat="1" ht="16.5" customHeight="1">
      <c r="A58" s="86" t="s">
        <v>75</v>
      </c>
      <c r="B58" s="87"/>
      <c r="C58" s="88"/>
      <c r="D58" s="252" t="s">
        <v>88</v>
      </c>
      <c r="E58" s="252"/>
      <c r="F58" s="252"/>
      <c r="G58" s="252"/>
      <c r="H58" s="252"/>
      <c r="I58" s="89"/>
      <c r="J58" s="252" t="s">
        <v>89</v>
      </c>
      <c r="K58" s="252"/>
      <c r="L58" s="252"/>
      <c r="M58" s="252"/>
      <c r="N58" s="252"/>
      <c r="O58" s="252"/>
      <c r="P58" s="252"/>
      <c r="Q58" s="252"/>
      <c r="R58" s="252"/>
      <c r="S58" s="252"/>
      <c r="T58" s="252"/>
      <c r="U58" s="252"/>
      <c r="V58" s="252"/>
      <c r="W58" s="252"/>
      <c r="X58" s="252"/>
      <c r="Y58" s="252"/>
      <c r="Z58" s="252"/>
      <c r="AA58" s="252"/>
      <c r="AB58" s="252"/>
      <c r="AC58" s="252"/>
      <c r="AD58" s="252"/>
      <c r="AE58" s="252"/>
      <c r="AF58" s="252"/>
      <c r="AG58" s="253">
        <f>'04 - PS04 Rozvod stlačené...'!J30</f>
        <v>0</v>
      </c>
      <c r="AH58" s="254"/>
      <c r="AI58" s="254"/>
      <c r="AJ58" s="254"/>
      <c r="AK58" s="254"/>
      <c r="AL58" s="254"/>
      <c r="AM58" s="254"/>
      <c r="AN58" s="253">
        <f>SUM(AG58,AT58)</f>
        <v>0</v>
      </c>
      <c r="AO58" s="254"/>
      <c r="AP58" s="254"/>
      <c r="AQ58" s="90" t="s">
        <v>90</v>
      </c>
      <c r="AR58" s="91"/>
      <c r="AS58" s="97">
        <v>0</v>
      </c>
      <c r="AT58" s="98">
        <f>ROUND(SUM(AV58:AW58),2)</f>
        <v>0</v>
      </c>
      <c r="AU58" s="99">
        <f>'04 - PS04 Rozvod stlačené...'!P81</f>
        <v>0</v>
      </c>
      <c r="AV58" s="98">
        <f>'04 - PS04 Rozvod stlačené...'!J33</f>
        <v>0</v>
      </c>
      <c r="AW58" s="98">
        <f>'04 - PS04 Rozvod stlačené...'!J34</f>
        <v>0</v>
      </c>
      <c r="AX58" s="98">
        <f>'04 - PS04 Rozvod stlačené...'!J35</f>
        <v>0</v>
      </c>
      <c r="AY58" s="98">
        <f>'04 - PS04 Rozvod stlačené...'!J36</f>
        <v>0</v>
      </c>
      <c r="AZ58" s="98">
        <f>'04 - PS04 Rozvod stlačené...'!F33</f>
        <v>0</v>
      </c>
      <c r="BA58" s="98">
        <f>'04 - PS04 Rozvod stlačené...'!F34</f>
        <v>0</v>
      </c>
      <c r="BB58" s="98">
        <f>'04 - PS04 Rozvod stlačené...'!F35</f>
        <v>0</v>
      </c>
      <c r="BC58" s="98">
        <f>'04 - PS04 Rozvod stlačené...'!F36</f>
        <v>0</v>
      </c>
      <c r="BD58" s="100">
        <f>'04 - PS04 Rozvod stlačené...'!F37</f>
        <v>0</v>
      </c>
      <c r="BT58" s="96" t="s">
        <v>79</v>
      </c>
      <c r="BV58" s="96" t="s">
        <v>73</v>
      </c>
      <c r="BW58" s="96" t="s">
        <v>91</v>
      </c>
      <c r="BX58" s="96" t="s">
        <v>5</v>
      </c>
      <c r="CL58" s="96" t="s">
        <v>19</v>
      </c>
      <c r="CM58" s="96" t="s">
        <v>81</v>
      </c>
    </row>
    <row r="59" spans="1:91" s="2" customFormat="1" ht="30" customHeight="1">
      <c r="A59" s="34"/>
      <c r="B59" s="35"/>
      <c r="C59" s="36"/>
      <c r="D59" s="36"/>
      <c r="E59" s="36"/>
      <c r="F59" s="36"/>
      <c r="G59" s="36"/>
      <c r="H59" s="36"/>
      <c r="I59" s="36"/>
      <c r="J59" s="36"/>
      <c r="K59" s="36"/>
      <c r="L59" s="36"/>
      <c r="M59" s="36"/>
      <c r="N59" s="36"/>
      <c r="O59" s="36"/>
      <c r="P59" s="36"/>
      <c r="Q59" s="36"/>
      <c r="R59" s="36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F59" s="36"/>
      <c r="AG59" s="36"/>
      <c r="AH59" s="36"/>
      <c r="AI59" s="36"/>
      <c r="AJ59" s="36"/>
      <c r="AK59" s="36"/>
      <c r="AL59" s="36"/>
      <c r="AM59" s="36"/>
      <c r="AN59" s="36"/>
      <c r="AO59" s="36"/>
      <c r="AP59" s="36"/>
      <c r="AQ59" s="36"/>
      <c r="AR59" s="39"/>
      <c r="AS59" s="34"/>
      <c r="AT59" s="34"/>
      <c r="AU59" s="34"/>
      <c r="AV59" s="34"/>
      <c r="AW59" s="34"/>
      <c r="AX59" s="34"/>
      <c r="AY59" s="34"/>
      <c r="AZ59" s="34"/>
      <c r="BA59" s="34"/>
      <c r="BB59" s="34"/>
      <c r="BC59" s="34"/>
      <c r="BD59" s="34"/>
      <c r="BE59" s="34"/>
    </row>
    <row r="60" spans="1:91" s="2" customFormat="1" ht="6.95" customHeight="1">
      <c r="A60" s="34"/>
      <c r="B60" s="47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39"/>
      <c r="AS60" s="34"/>
      <c r="AT60" s="34"/>
      <c r="AU60" s="34"/>
      <c r="AV60" s="34"/>
      <c r="AW60" s="34"/>
      <c r="AX60" s="34"/>
      <c r="AY60" s="34"/>
      <c r="AZ60" s="34"/>
      <c r="BA60" s="34"/>
      <c r="BB60" s="34"/>
      <c r="BC60" s="34"/>
      <c r="BD60" s="34"/>
      <c r="BE60" s="34"/>
    </row>
  </sheetData>
  <sheetProtection algorithmName="SHA-512" hashValue="qaZ2+fInewMVExHgQ8E50LpQIVFi6D43eRvI5MVl8KiWLqmNHHQow83LfBepHUYcUp1WOiU2ZwWq4rihAIDxQw==" saltValue="4e8T1bD6drtBqyFsMSDoKus1i6UCgjL7VsSIG/RjE5hQbK3+PbW39YhBOgVFFuc2mcMEKNpnQIOEo3sisGXltg==" spinCount="100000" sheet="1" objects="1" scenarios="1" formatColumns="0" formatRows="0"/>
  <mergeCells count="54">
    <mergeCell ref="AR2:BE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AN58:AP58"/>
    <mergeCell ref="AG58:AM58"/>
    <mergeCell ref="D58:H58"/>
    <mergeCell ref="J58:AF58"/>
    <mergeCell ref="AG54:AM54"/>
    <mergeCell ref="AN54:AP54"/>
    <mergeCell ref="J56:AF56"/>
    <mergeCell ref="D56:H56"/>
    <mergeCell ref="AG56:AM56"/>
    <mergeCell ref="AN56:AP56"/>
    <mergeCell ref="AN57:AP57"/>
    <mergeCell ref="D57:H57"/>
    <mergeCell ref="J57:AF57"/>
    <mergeCell ref="AG57:AM57"/>
    <mergeCell ref="C52:G52"/>
    <mergeCell ref="AG52:AM52"/>
    <mergeCell ref="I52:AF52"/>
    <mergeCell ref="AN52:AP52"/>
    <mergeCell ref="D55:H55"/>
    <mergeCell ref="AG55:AM55"/>
    <mergeCell ref="J55:AF55"/>
    <mergeCell ref="AN55:AP55"/>
    <mergeCell ref="L45:AO45"/>
    <mergeCell ref="AM47:AN47"/>
    <mergeCell ref="AM49:AP49"/>
    <mergeCell ref="AS49:AT51"/>
    <mergeCell ref="AM50:AP50"/>
  </mergeCells>
  <hyperlinks>
    <hyperlink ref="A55" location="'01 - PS01 Ocelové konstrukce'!C2" display="/"/>
    <hyperlink ref="A56" location="'02 - PS02 Zařízení pracov...'!C2" display="/"/>
    <hyperlink ref="A57" location="'03 - PS03 Elektroinstalac...'!C2" display="/"/>
    <hyperlink ref="A58" location="'04 - PS04 Rozvod stlačené...'!C2" display="/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128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76"/>
      <c r="M2" s="276"/>
      <c r="N2" s="276"/>
      <c r="O2" s="276"/>
      <c r="P2" s="276"/>
      <c r="Q2" s="276"/>
      <c r="R2" s="276"/>
      <c r="S2" s="276"/>
      <c r="T2" s="276"/>
      <c r="U2" s="276"/>
      <c r="V2" s="276"/>
      <c r="AT2" s="17" t="s">
        <v>80</v>
      </c>
    </row>
    <row r="3" spans="1:46" s="1" customFormat="1" ht="6.95" customHeight="1">
      <c r="B3" s="101"/>
      <c r="C3" s="102"/>
      <c r="D3" s="102"/>
      <c r="E3" s="102"/>
      <c r="F3" s="102"/>
      <c r="G3" s="102"/>
      <c r="H3" s="102"/>
      <c r="I3" s="102"/>
      <c r="J3" s="102"/>
      <c r="K3" s="102"/>
      <c r="L3" s="20"/>
      <c r="AT3" s="17" t="s">
        <v>81</v>
      </c>
    </row>
    <row r="4" spans="1:46" s="1" customFormat="1" ht="24.95" customHeight="1">
      <c r="B4" s="20"/>
      <c r="D4" s="103" t="s">
        <v>92</v>
      </c>
      <c r="L4" s="20"/>
      <c r="M4" s="104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05" t="s">
        <v>16</v>
      </c>
      <c r="L6" s="20"/>
    </row>
    <row r="7" spans="1:46" s="1" customFormat="1" ht="16.5" customHeight="1">
      <c r="B7" s="20"/>
      <c r="E7" s="277" t="str">
        <f>'Rekapitulace stavby'!K6</f>
        <v>Pracovní lávky vozovna Moravská Ostrava</v>
      </c>
      <c r="F7" s="278"/>
      <c r="G7" s="278"/>
      <c r="H7" s="278"/>
      <c r="L7" s="20"/>
    </row>
    <row r="8" spans="1:46" s="2" customFormat="1" ht="12" customHeight="1">
      <c r="A8" s="34"/>
      <c r="B8" s="39"/>
      <c r="C8" s="34"/>
      <c r="D8" s="105" t="s">
        <v>93</v>
      </c>
      <c r="E8" s="34"/>
      <c r="F8" s="34"/>
      <c r="G8" s="34"/>
      <c r="H8" s="34"/>
      <c r="I8" s="34"/>
      <c r="J8" s="34"/>
      <c r="K8" s="34"/>
      <c r="L8" s="106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279" t="s">
        <v>94</v>
      </c>
      <c r="F9" s="280"/>
      <c r="G9" s="280"/>
      <c r="H9" s="280"/>
      <c r="I9" s="34"/>
      <c r="J9" s="34"/>
      <c r="K9" s="34"/>
      <c r="L9" s="106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1.25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106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05" t="s">
        <v>18</v>
      </c>
      <c r="E11" s="34"/>
      <c r="F11" s="107" t="s">
        <v>19</v>
      </c>
      <c r="G11" s="34"/>
      <c r="H11" s="34"/>
      <c r="I11" s="105" t="s">
        <v>20</v>
      </c>
      <c r="J11" s="107" t="s">
        <v>19</v>
      </c>
      <c r="K11" s="34"/>
      <c r="L11" s="106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05" t="s">
        <v>21</v>
      </c>
      <c r="E12" s="34"/>
      <c r="F12" s="107" t="s">
        <v>22</v>
      </c>
      <c r="G12" s="34"/>
      <c r="H12" s="34"/>
      <c r="I12" s="105" t="s">
        <v>23</v>
      </c>
      <c r="J12" s="108" t="str">
        <f>'Rekapitulace stavby'!AN8</f>
        <v>14. 4. 2020</v>
      </c>
      <c r="K12" s="34"/>
      <c r="L12" s="106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106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05" t="s">
        <v>25</v>
      </c>
      <c r="E14" s="34"/>
      <c r="F14" s="34"/>
      <c r="G14" s="34"/>
      <c r="H14" s="34"/>
      <c r="I14" s="105" t="s">
        <v>26</v>
      </c>
      <c r="J14" s="107" t="s">
        <v>19</v>
      </c>
      <c r="K14" s="34"/>
      <c r="L14" s="106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07" t="s">
        <v>27</v>
      </c>
      <c r="F15" s="34"/>
      <c r="G15" s="34"/>
      <c r="H15" s="34"/>
      <c r="I15" s="105" t="s">
        <v>28</v>
      </c>
      <c r="J15" s="107" t="s">
        <v>19</v>
      </c>
      <c r="K15" s="34"/>
      <c r="L15" s="106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106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05" t="s">
        <v>29</v>
      </c>
      <c r="E17" s="34"/>
      <c r="F17" s="34"/>
      <c r="G17" s="34"/>
      <c r="H17" s="34"/>
      <c r="I17" s="105" t="s">
        <v>26</v>
      </c>
      <c r="J17" s="30" t="str">
        <f>'Rekapitulace stavby'!AN13</f>
        <v>Vyplň údaj</v>
      </c>
      <c r="K17" s="34"/>
      <c r="L17" s="106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281" t="str">
        <f>'Rekapitulace stavby'!E14</f>
        <v>Vyplň údaj</v>
      </c>
      <c r="F18" s="282"/>
      <c r="G18" s="282"/>
      <c r="H18" s="282"/>
      <c r="I18" s="105" t="s">
        <v>28</v>
      </c>
      <c r="J18" s="30" t="str">
        <f>'Rekapitulace stavby'!AN14</f>
        <v>Vyplň údaj</v>
      </c>
      <c r="K18" s="34"/>
      <c r="L18" s="106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106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05" t="s">
        <v>31</v>
      </c>
      <c r="E20" s="34"/>
      <c r="F20" s="34"/>
      <c r="G20" s="34"/>
      <c r="H20" s="34"/>
      <c r="I20" s="105" t="s">
        <v>26</v>
      </c>
      <c r="J20" s="107" t="s">
        <v>19</v>
      </c>
      <c r="K20" s="34"/>
      <c r="L20" s="106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07" t="s">
        <v>32</v>
      </c>
      <c r="F21" s="34"/>
      <c r="G21" s="34"/>
      <c r="H21" s="34"/>
      <c r="I21" s="105" t="s">
        <v>28</v>
      </c>
      <c r="J21" s="107" t="s">
        <v>19</v>
      </c>
      <c r="K21" s="34"/>
      <c r="L21" s="106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106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05" t="s">
        <v>34</v>
      </c>
      <c r="E23" s="34"/>
      <c r="F23" s="34"/>
      <c r="G23" s="34"/>
      <c r="H23" s="34"/>
      <c r="I23" s="105" t="s">
        <v>26</v>
      </c>
      <c r="J23" s="107" t="str">
        <f>IF('Rekapitulace stavby'!AN19="","",'Rekapitulace stavby'!AN19)</f>
        <v/>
      </c>
      <c r="K23" s="34"/>
      <c r="L23" s="106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07" t="str">
        <f>IF('Rekapitulace stavby'!E20="","",'Rekapitulace stavby'!E20)</f>
        <v xml:space="preserve"> </v>
      </c>
      <c r="F24" s="34"/>
      <c r="G24" s="34"/>
      <c r="H24" s="34"/>
      <c r="I24" s="105" t="s">
        <v>28</v>
      </c>
      <c r="J24" s="107" t="str">
        <f>IF('Rekapitulace stavby'!AN20="","",'Rekapitulace stavby'!AN20)</f>
        <v/>
      </c>
      <c r="K24" s="34"/>
      <c r="L24" s="106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106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05" t="s">
        <v>35</v>
      </c>
      <c r="E26" s="34"/>
      <c r="F26" s="34"/>
      <c r="G26" s="34"/>
      <c r="H26" s="34"/>
      <c r="I26" s="34"/>
      <c r="J26" s="34"/>
      <c r="K26" s="34"/>
      <c r="L26" s="106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09"/>
      <c r="B27" s="110"/>
      <c r="C27" s="109"/>
      <c r="D27" s="109"/>
      <c r="E27" s="283" t="s">
        <v>19</v>
      </c>
      <c r="F27" s="283"/>
      <c r="G27" s="283"/>
      <c r="H27" s="283"/>
      <c r="I27" s="109"/>
      <c r="J27" s="109"/>
      <c r="K27" s="109"/>
      <c r="L27" s="111"/>
      <c r="S27" s="109"/>
      <c r="T27" s="109"/>
      <c r="U27" s="109"/>
      <c r="V27" s="109"/>
      <c r="W27" s="109"/>
      <c r="X27" s="109"/>
      <c r="Y27" s="109"/>
      <c r="Z27" s="109"/>
      <c r="AA27" s="109"/>
      <c r="AB27" s="109"/>
      <c r="AC27" s="109"/>
      <c r="AD27" s="109"/>
      <c r="AE27" s="109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106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12"/>
      <c r="E29" s="112"/>
      <c r="F29" s="112"/>
      <c r="G29" s="112"/>
      <c r="H29" s="112"/>
      <c r="I29" s="112"/>
      <c r="J29" s="112"/>
      <c r="K29" s="112"/>
      <c r="L29" s="106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13" t="s">
        <v>37</v>
      </c>
      <c r="E30" s="34"/>
      <c r="F30" s="34"/>
      <c r="G30" s="34"/>
      <c r="H30" s="34"/>
      <c r="I30" s="34"/>
      <c r="J30" s="114">
        <f>ROUND(J88, 2)</f>
        <v>0</v>
      </c>
      <c r="K30" s="34"/>
      <c r="L30" s="106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12"/>
      <c r="E31" s="112"/>
      <c r="F31" s="112"/>
      <c r="G31" s="112"/>
      <c r="H31" s="112"/>
      <c r="I31" s="112"/>
      <c r="J31" s="112"/>
      <c r="K31" s="112"/>
      <c r="L31" s="106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15" t="s">
        <v>39</v>
      </c>
      <c r="G32" s="34"/>
      <c r="H32" s="34"/>
      <c r="I32" s="115" t="s">
        <v>38</v>
      </c>
      <c r="J32" s="115" t="s">
        <v>40</v>
      </c>
      <c r="K32" s="34"/>
      <c r="L32" s="106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16" t="s">
        <v>41</v>
      </c>
      <c r="E33" s="105" t="s">
        <v>42</v>
      </c>
      <c r="F33" s="117">
        <f>ROUND((SUM(BE88:BE127)),  2)</f>
        <v>0</v>
      </c>
      <c r="G33" s="34"/>
      <c r="H33" s="34"/>
      <c r="I33" s="118">
        <v>0.21</v>
      </c>
      <c r="J33" s="117">
        <f>ROUND(((SUM(BE88:BE127))*I33),  2)</f>
        <v>0</v>
      </c>
      <c r="K33" s="34"/>
      <c r="L33" s="106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05" t="s">
        <v>43</v>
      </c>
      <c r="F34" s="117">
        <f>ROUND((SUM(BF88:BF127)),  2)</f>
        <v>0</v>
      </c>
      <c r="G34" s="34"/>
      <c r="H34" s="34"/>
      <c r="I34" s="118">
        <v>0.15</v>
      </c>
      <c r="J34" s="117">
        <f>ROUND(((SUM(BF88:BF127))*I34),  2)</f>
        <v>0</v>
      </c>
      <c r="K34" s="34"/>
      <c r="L34" s="106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05" t="s">
        <v>44</v>
      </c>
      <c r="F35" s="117">
        <f>ROUND((SUM(BG88:BG127)),  2)</f>
        <v>0</v>
      </c>
      <c r="G35" s="34"/>
      <c r="H35" s="34"/>
      <c r="I35" s="118">
        <v>0.21</v>
      </c>
      <c r="J35" s="117">
        <f>0</f>
        <v>0</v>
      </c>
      <c r="K35" s="34"/>
      <c r="L35" s="106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05" t="s">
        <v>45</v>
      </c>
      <c r="F36" s="117">
        <f>ROUND((SUM(BH88:BH127)),  2)</f>
        <v>0</v>
      </c>
      <c r="G36" s="34"/>
      <c r="H36" s="34"/>
      <c r="I36" s="118">
        <v>0.15</v>
      </c>
      <c r="J36" s="117">
        <f>0</f>
        <v>0</v>
      </c>
      <c r="K36" s="34"/>
      <c r="L36" s="106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05" t="s">
        <v>46</v>
      </c>
      <c r="F37" s="117">
        <f>ROUND((SUM(BI88:BI127)),  2)</f>
        <v>0</v>
      </c>
      <c r="G37" s="34"/>
      <c r="H37" s="34"/>
      <c r="I37" s="118">
        <v>0</v>
      </c>
      <c r="J37" s="117">
        <f>0</f>
        <v>0</v>
      </c>
      <c r="K37" s="34"/>
      <c r="L37" s="106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106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19"/>
      <c r="D39" s="120" t="s">
        <v>47</v>
      </c>
      <c r="E39" s="121"/>
      <c r="F39" s="121"/>
      <c r="G39" s="122" t="s">
        <v>48</v>
      </c>
      <c r="H39" s="123" t="s">
        <v>49</v>
      </c>
      <c r="I39" s="121"/>
      <c r="J39" s="124">
        <f>SUM(J30:J37)</f>
        <v>0</v>
      </c>
      <c r="K39" s="125"/>
      <c r="L39" s="106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126"/>
      <c r="C40" s="127"/>
      <c r="D40" s="127"/>
      <c r="E40" s="127"/>
      <c r="F40" s="127"/>
      <c r="G40" s="127"/>
      <c r="H40" s="127"/>
      <c r="I40" s="127"/>
      <c r="J40" s="127"/>
      <c r="K40" s="127"/>
      <c r="L40" s="106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4" spans="1:31" s="2" customFormat="1" ht="6.95" customHeight="1">
      <c r="A44" s="34"/>
      <c r="B44" s="128"/>
      <c r="C44" s="129"/>
      <c r="D44" s="129"/>
      <c r="E44" s="129"/>
      <c r="F44" s="129"/>
      <c r="G44" s="129"/>
      <c r="H44" s="129"/>
      <c r="I44" s="129"/>
      <c r="J44" s="129"/>
      <c r="K44" s="129"/>
      <c r="L44" s="106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pans="1:31" s="2" customFormat="1" ht="24.95" customHeight="1">
      <c r="A45" s="34"/>
      <c r="B45" s="35"/>
      <c r="C45" s="23" t="s">
        <v>95</v>
      </c>
      <c r="D45" s="36"/>
      <c r="E45" s="36"/>
      <c r="F45" s="36"/>
      <c r="G45" s="36"/>
      <c r="H45" s="36"/>
      <c r="I45" s="36"/>
      <c r="J45" s="36"/>
      <c r="K45" s="36"/>
      <c r="L45" s="106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</row>
    <row r="46" spans="1:31" s="2" customFormat="1" ht="6.95" customHeight="1">
      <c r="A46" s="34"/>
      <c r="B46" s="35"/>
      <c r="C46" s="36"/>
      <c r="D46" s="36"/>
      <c r="E46" s="36"/>
      <c r="F46" s="36"/>
      <c r="G46" s="36"/>
      <c r="H46" s="36"/>
      <c r="I46" s="36"/>
      <c r="J46" s="36"/>
      <c r="K46" s="36"/>
      <c r="L46" s="106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pans="1:31" s="2" customFormat="1" ht="12" customHeight="1">
      <c r="A47" s="34"/>
      <c r="B47" s="35"/>
      <c r="C47" s="29" t="s">
        <v>16</v>
      </c>
      <c r="D47" s="36"/>
      <c r="E47" s="36"/>
      <c r="F47" s="36"/>
      <c r="G47" s="36"/>
      <c r="H47" s="36"/>
      <c r="I47" s="36"/>
      <c r="J47" s="36"/>
      <c r="K47" s="36"/>
      <c r="L47" s="106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pans="1:31" s="2" customFormat="1" ht="16.5" customHeight="1">
      <c r="A48" s="34"/>
      <c r="B48" s="35"/>
      <c r="C48" s="36"/>
      <c r="D48" s="36"/>
      <c r="E48" s="284" t="str">
        <f>E7</f>
        <v>Pracovní lávky vozovna Moravská Ostrava</v>
      </c>
      <c r="F48" s="285"/>
      <c r="G48" s="285"/>
      <c r="H48" s="285"/>
      <c r="I48" s="36"/>
      <c r="J48" s="36"/>
      <c r="K48" s="36"/>
      <c r="L48" s="106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pans="1:47" s="2" customFormat="1" ht="12" customHeight="1">
      <c r="A49" s="34"/>
      <c r="B49" s="35"/>
      <c r="C49" s="29" t="s">
        <v>93</v>
      </c>
      <c r="D49" s="36"/>
      <c r="E49" s="36"/>
      <c r="F49" s="36"/>
      <c r="G49" s="36"/>
      <c r="H49" s="36"/>
      <c r="I49" s="36"/>
      <c r="J49" s="36"/>
      <c r="K49" s="36"/>
      <c r="L49" s="106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pans="1:47" s="2" customFormat="1" ht="16.5" customHeight="1">
      <c r="A50" s="34"/>
      <c r="B50" s="35"/>
      <c r="C50" s="36"/>
      <c r="D50" s="36"/>
      <c r="E50" s="237" t="str">
        <f>E9</f>
        <v>01 - PS01 Ocelové konstrukce</v>
      </c>
      <c r="F50" s="286"/>
      <c r="G50" s="286"/>
      <c r="H50" s="286"/>
      <c r="I50" s="36"/>
      <c r="J50" s="36"/>
      <c r="K50" s="36"/>
      <c r="L50" s="106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pans="1:47" s="2" customFormat="1" ht="6.95" customHeight="1">
      <c r="A51" s="34"/>
      <c r="B51" s="35"/>
      <c r="C51" s="36"/>
      <c r="D51" s="36"/>
      <c r="E51" s="36"/>
      <c r="F51" s="36"/>
      <c r="G51" s="36"/>
      <c r="H51" s="36"/>
      <c r="I51" s="36"/>
      <c r="J51" s="36"/>
      <c r="K51" s="36"/>
      <c r="L51" s="106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</row>
    <row r="52" spans="1:47" s="2" customFormat="1" ht="12" customHeight="1">
      <c r="A52" s="34"/>
      <c r="B52" s="35"/>
      <c r="C52" s="29" t="s">
        <v>21</v>
      </c>
      <c r="D52" s="36"/>
      <c r="E52" s="36"/>
      <c r="F52" s="27" t="str">
        <f>F12</f>
        <v xml:space="preserve"> </v>
      </c>
      <c r="G52" s="36"/>
      <c r="H52" s="36"/>
      <c r="I52" s="29" t="s">
        <v>23</v>
      </c>
      <c r="J52" s="59" t="str">
        <f>IF(J12="","",J12)</f>
        <v>14. 4. 2020</v>
      </c>
      <c r="K52" s="36"/>
      <c r="L52" s="106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pans="1:47" s="2" customFormat="1" ht="6.95" customHeight="1">
      <c r="A53" s="34"/>
      <c r="B53" s="35"/>
      <c r="C53" s="36"/>
      <c r="D53" s="36"/>
      <c r="E53" s="36"/>
      <c r="F53" s="36"/>
      <c r="G53" s="36"/>
      <c r="H53" s="36"/>
      <c r="I53" s="36"/>
      <c r="J53" s="36"/>
      <c r="K53" s="36"/>
      <c r="L53" s="106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pans="1:47" s="2" customFormat="1" ht="25.7" customHeight="1">
      <c r="A54" s="34"/>
      <c r="B54" s="35"/>
      <c r="C54" s="29" t="s">
        <v>25</v>
      </c>
      <c r="D54" s="36"/>
      <c r="E54" s="36"/>
      <c r="F54" s="27" t="str">
        <f>E15</f>
        <v>Dopravní podnik Ostrava, a. s.</v>
      </c>
      <c r="G54" s="36"/>
      <c r="H54" s="36"/>
      <c r="I54" s="29" t="s">
        <v>31</v>
      </c>
      <c r="J54" s="32" t="str">
        <f>E21</f>
        <v>PROJEKT HTL s.r.o.</v>
      </c>
      <c r="K54" s="36"/>
      <c r="L54" s="106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pans="1:47" s="2" customFormat="1" ht="15.2" customHeight="1">
      <c r="A55" s="34"/>
      <c r="B55" s="35"/>
      <c r="C55" s="29" t="s">
        <v>29</v>
      </c>
      <c r="D55" s="36"/>
      <c r="E55" s="36"/>
      <c r="F55" s="27" t="str">
        <f>IF(E18="","",E18)</f>
        <v>Vyplň údaj</v>
      </c>
      <c r="G55" s="36"/>
      <c r="H55" s="36"/>
      <c r="I55" s="29" t="s">
        <v>34</v>
      </c>
      <c r="J55" s="32" t="str">
        <f>E24</f>
        <v xml:space="preserve"> </v>
      </c>
      <c r="K55" s="36"/>
      <c r="L55" s="106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pans="1:47" s="2" customFormat="1" ht="10.35" customHeight="1">
      <c r="A56" s="34"/>
      <c r="B56" s="35"/>
      <c r="C56" s="36"/>
      <c r="D56" s="36"/>
      <c r="E56" s="36"/>
      <c r="F56" s="36"/>
      <c r="G56" s="36"/>
      <c r="H56" s="36"/>
      <c r="I56" s="36"/>
      <c r="J56" s="36"/>
      <c r="K56" s="36"/>
      <c r="L56" s="106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pans="1:47" s="2" customFormat="1" ht="29.25" customHeight="1">
      <c r="A57" s="34"/>
      <c r="B57" s="35"/>
      <c r="C57" s="130" t="s">
        <v>96</v>
      </c>
      <c r="D57" s="131"/>
      <c r="E57" s="131"/>
      <c r="F57" s="131"/>
      <c r="G57" s="131"/>
      <c r="H57" s="131"/>
      <c r="I57" s="131"/>
      <c r="J57" s="132" t="s">
        <v>97</v>
      </c>
      <c r="K57" s="131"/>
      <c r="L57" s="106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pans="1:47" s="2" customFormat="1" ht="10.35" customHeight="1">
      <c r="A58" s="34"/>
      <c r="B58" s="35"/>
      <c r="C58" s="36"/>
      <c r="D58" s="36"/>
      <c r="E58" s="36"/>
      <c r="F58" s="36"/>
      <c r="G58" s="36"/>
      <c r="H58" s="36"/>
      <c r="I58" s="36"/>
      <c r="J58" s="36"/>
      <c r="K58" s="36"/>
      <c r="L58" s="106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pans="1:47" s="2" customFormat="1" ht="22.9" customHeight="1">
      <c r="A59" s="34"/>
      <c r="B59" s="35"/>
      <c r="C59" s="133" t="s">
        <v>69</v>
      </c>
      <c r="D59" s="36"/>
      <c r="E59" s="36"/>
      <c r="F59" s="36"/>
      <c r="G59" s="36"/>
      <c r="H59" s="36"/>
      <c r="I59" s="36"/>
      <c r="J59" s="77">
        <f>J88</f>
        <v>0</v>
      </c>
      <c r="K59" s="36"/>
      <c r="L59" s="106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U59" s="17" t="s">
        <v>98</v>
      </c>
    </row>
    <row r="60" spans="1:47" s="9" customFormat="1" ht="24.95" customHeight="1">
      <c r="B60" s="134"/>
      <c r="C60" s="135"/>
      <c r="D60" s="136" t="s">
        <v>99</v>
      </c>
      <c r="E60" s="137"/>
      <c r="F60" s="137"/>
      <c r="G60" s="137"/>
      <c r="H60" s="137"/>
      <c r="I60" s="137"/>
      <c r="J60" s="138">
        <f>J89</f>
        <v>0</v>
      </c>
      <c r="K60" s="135"/>
      <c r="L60" s="139"/>
    </row>
    <row r="61" spans="1:47" s="10" customFormat="1" ht="19.899999999999999" customHeight="1">
      <c r="B61" s="140"/>
      <c r="C61" s="141"/>
      <c r="D61" s="142" t="s">
        <v>100</v>
      </c>
      <c r="E61" s="143"/>
      <c r="F61" s="143"/>
      <c r="G61" s="143"/>
      <c r="H61" s="143"/>
      <c r="I61" s="143"/>
      <c r="J61" s="144">
        <f>J90</f>
        <v>0</v>
      </c>
      <c r="K61" s="141"/>
      <c r="L61" s="145"/>
    </row>
    <row r="62" spans="1:47" s="9" customFormat="1" ht="24.95" customHeight="1">
      <c r="B62" s="134"/>
      <c r="C62" s="135"/>
      <c r="D62" s="136" t="s">
        <v>101</v>
      </c>
      <c r="E62" s="137"/>
      <c r="F62" s="137"/>
      <c r="G62" s="137"/>
      <c r="H62" s="137"/>
      <c r="I62" s="137"/>
      <c r="J62" s="138">
        <f>J92</f>
        <v>0</v>
      </c>
      <c r="K62" s="135"/>
      <c r="L62" s="139"/>
    </row>
    <row r="63" spans="1:47" s="10" customFormat="1" ht="19.899999999999999" customHeight="1">
      <c r="B63" s="140"/>
      <c r="C63" s="141"/>
      <c r="D63" s="142" t="s">
        <v>102</v>
      </c>
      <c r="E63" s="143"/>
      <c r="F63" s="143"/>
      <c r="G63" s="143"/>
      <c r="H63" s="143"/>
      <c r="I63" s="143"/>
      <c r="J63" s="144">
        <f>J93</f>
        <v>0</v>
      </c>
      <c r="K63" s="141"/>
      <c r="L63" s="145"/>
    </row>
    <row r="64" spans="1:47" s="9" customFormat="1" ht="24.95" customHeight="1">
      <c r="B64" s="134"/>
      <c r="C64" s="135"/>
      <c r="D64" s="136" t="s">
        <v>103</v>
      </c>
      <c r="E64" s="137"/>
      <c r="F64" s="137"/>
      <c r="G64" s="137"/>
      <c r="H64" s="137"/>
      <c r="I64" s="137"/>
      <c r="J64" s="138">
        <f>J102</f>
        <v>0</v>
      </c>
      <c r="K64" s="135"/>
      <c r="L64" s="139"/>
    </row>
    <row r="65" spans="1:31" s="10" customFormat="1" ht="19.899999999999999" customHeight="1">
      <c r="B65" s="140"/>
      <c r="C65" s="141"/>
      <c r="D65" s="142" t="s">
        <v>104</v>
      </c>
      <c r="E65" s="143"/>
      <c r="F65" s="143"/>
      <c r="G65" s="143"/>
      <c r="H65" s="143"/>
      <c r="I65" s="143"/>
      <c r="J65" s="144">
        <f>J103</f>
        <v>0</v>
      </c>
      <c r="K65" s="141"/>
      <c r="L65" s="145"/>
    </row>
    <row r="66" spans="1:31" s="10" customFormat="1" ht="19.899999999999999" customHeight="1">
      <c r="B66" s="140"/>
      <c r="C66" s="141"/>
      <c r="D66" s="142" t="s">
        <v>105</v>
      </c>
      <c r="E66" s="143"/>
      <c r="F66" s="143"/>
      <c r="G66" s="143"/>
      <c r="H66" s="143"/>
      <c r="I66" s="143"/>
      <c r="J66" s="144">
        <f>J113</f>
        <v>0</v>
      </c>
      <c r="K66" s="141"/>
      <c r="L66" s="145"/>
    </row>
    <row r="67" spans="1:31" s="10" customFormat="1" ht="19.899999999999999" customHeight="1">
      <c r="B67" s="140"/>
      <c r="C67" s="141"/>
      <c r="D67" s="142" t="s">
        <v>106</v>
      </c>
      <c r="E67" s="143"/>
      <c r="F67" s="143"/>
      <c r="G67" s="143"/>
      <c r="H67" s="143"/>
      <c r="I67" s="143"/>
      <c r="J67" s="144">
        <f>J118</f>
        <v>0</v>
      </c>
      <c r="K67" s="141"/>
      <c r="L67" s="145"/>
    </row>
    <row r="68" spans="1:31" s="10" customFormat="1" ht="19.899999999999999" customHeight="1">
      <c r="B68" s="140"/>
      <c r="C68" s="141"/>
      <c r="D68" s="142" t="s">
        <v>107</v>
      </c>
      <c r="E68" s="143"/>
      <c r="F68" s="143"/>
      <c r="G68" s="143"/>
      <c r="H68" s="143"/>
      <c r="I68" s="143"/>
      <c r="J68" s="144">
        <f>J123</f>
        <v>0</v>
      </c>
      <c r="K68" s="141"/>
      <c r="L68" s="145"/>
    </row>
    <row r="69" spans="1:31" s="2" customFormat="1" ht="21.75" customHeight="1">
      <c r="A69" s="34"/>
      <c r="B69" s="35"/>
      <c r="C69" s="36"/>
      <c r="D69" s="36"/>
      <c r="E69" s="36"/>
      <c r="F69" s="36"/>
      <c r="G69" s="36"/>
      <c r="H69" s="36"/>
      <c r="I69" s="36"/>
      <c r="J69" s="36"/>
      <c r="K69" s="36"/>
      <c r="L69" s="106"/>
      <c r="S69" s="34"/>
      <c r="T69" s="34"/>
      <c r="U69" s="34"/>
      <c r="V69" s="34"/>
      <c r="W69" s="34"/>
      <c r="X69" s="34"/>
      <c r="Y69" s="34"/>
      <c r="Z69" s="34"/>
      <c r="AA69" s="34"/>
      <c r="AB69" s="34"/>
      <c r="AC69" s="34"/>
      <c r="AD69" s="34"/>
      <c r="AE69" s="34"/>
    </row>
    <row r="70" spans="1:31" s="2" customFormat="1" ht="6.95" customHeight="1">
      <c r="A70" s="34"/>
      <c r="B70" s="47"/>
      <c r="C70" s="48"/>
      <c r="D70" s="48"/>
      <c r="E70" s="48"/>
      <c r="F70" s="48"/>
      <c r="G70" s="48"/>
      <c r="H70" s="48"/>
      <c r="I70" s="48"/>
      <c r="J70" s="48"/>
      <c r="K70" s="48"/>
      <c r="L70" s="106"/>
      <c r="S70" s="34"/>
      <c r="T70" s="34"/>
      <c r="U70" s="34"/>
      <c r="V70" s="34"/>
      <c r="W70" s="34"/>
      <c r="X70" s="34"/>
      <c r="Y70" s="34"/>
      <c r="Z70" s="34"/>
      <c r="AA70" s="34"/>
      <c r="AB70" s="34"/>
      <c r="AC70" s="34"/>
      <c r="AD70" s="34"/>
      <c r="AE70" s="34"/>
    </row>
    <row r="74" spans="1:31" s="2" customFormat="1" ht="6.95" customHeight="1">
      <c r="A74" s="34"/>
      <c r="B74" s="49"/>
      <c r="C74" s="50"/>
      <c r="D74" s="50"/>
      <c r="E74" s="50"/>
      <c r="F74" s="50"/>
      <c r="G74" s="50"/>
      <c r="H74" s="50"/>
      <c r="I74" s="50"/>
      <c r="J74" s="50"/>
      <c r="K74" s="50"/>
      <c r="L74" s="106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</row>
    <row r="75" spans="1:31" s="2" customFormat="1" ht="24.95" customHeight="1">
      <c r="A75" s="34"/>
      <c r="B75" s="35"/>
      <c r="C75" s="23" t="s">
        <v>108</v>
      </c>
      <c r="D75" s="36"/>
      <c r="E75" s="36"/>
      <c r="F75" s="36"/>
      <c r="G75" s="36"/>
      <c r="H75" s="36"/>
      <c r="I75" s="36"/>
      <c r="J75" s="36"/>
      <c r="K75" s="36"/>
      <c r="L75" s="106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6" spans="1:31" s="2" customFormat="1" ht="6.95" customHeight="1">
      <c r="A76" s="34"/>
      <c r="B76" s="35"/>
      <c r="C76" s="36"/>
      <c r="D76" s="36"/>
      <c r="E76" s="36"/>
      <c r="F76" s="36"/>
      <c r="G76" s="36"/>
      <c r="H76" s="36"/>
      <c r="I76" s="36"/>
      <c r="J76" s="36"/>
      <c r="K76" s="36"/>
      <c r="L76" s="106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2" customHeight="1">
      <c r="A77" s="34"/>
      <c r="B77" s="35"/>
      <c r="C77" s="29" t="s">
        <v>16</v>
      </c>
      <c r="D77" s="36"/>
      <c r="E77" s="36"/>
      <c r="F77" s="36"/>
      <c r="G77" s="36"/>
      <c r="H77" s="36"/>
      <c r="I77" s="36"/>
      <c r="J77" s="36"/>
      <c r="K77" s="36"/>
      <c r="L77" s="106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pans="1:31" s="2" customFormat="1" ht="16.5" customHeight="1">
      <c r="A78" s="34"/>
      <c r="B78" s="35"/>
      <c r="C78" s="36"/>
      <c r="D78" s="36"/>
      <c r="E78" s="284" t="str">
        <f>E7</f>
        <v>Pracovní lávky vozovna Moravská Ostrava</v>
      </c>
      <c r="F78" s="285"/>
      <c r="G78" s="285"/>
      <c r="H78" s="285"/>
      <c r="I78" s="36"/>
      <c r="J78" s="36"/>
      <c r="K78" s="36"/>
      <c r="L78" s="106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</row>
    <row r="79" spans="1:31" s="2" customFormat="1" ht="12" customHeight="1">
      <c r="A79" s="34"/>
      <c r="B79" s="35"/>
      <c r="C79" s="29" t="s">
        <v>93</v>
      </c>
      <c r="D79" s="36"/>
      <c r="E79" s="36"/>
      <c r="F79" s="36"/>
      <c r="G79" s="36"/>
      <c r="H79" s="36"/>
      <c r="I79" s="36"/>
      <c r="J79" s="36"/>
      <c r="K79" s="36"/>
      <c r="L79" s="106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</row>
    <row r="80" spans="1:31" s="2" customFormat="1" ht="16.5" customHeight="1">
      <c r="A80" s="34"/>
      <c r="B80" s="35"/>
      <c r="C80" s="36"/>
      <c r="D80" s="36"/>
      <c r="E80" s="237" t="str">
        <f>E9</f>
        <v>01 - PS01 Ocelové konstrukce</v>
      </c>
      <c r="F80" s="286"/>
      <c r="G80" s="286"/>
      <c r="H80" s="286"/>
      <c r="I80" s="36"/>
      <c r="J80" s="36"/>
      <c r="K80" s="36"/>
      <c r="L80" s="106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</row>
    <row r="81" spans="1:65" s="2" customFormat="1" ht="6.95" customHeight="1">
      <c r="A81" s="34"/>
      <c r="B81" s="35"/>
      <c r="C81" s="36"/>
      <c r="D81" s="36"/>
      <c r="E81" s="36"/>
      <c r="F81" s="36"/>
      <c r="G81" s="36"/>
      <c r="H81" s="36"/>
      <c r="I81" s="36"/>
      <c r="J81" s="36"/>
      <c r="K81" s="36"/>
      <c r="L81" s="106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65" s="2" customFormat="1" ht="12" customHeight="1">
      <c r="A82" s="34"/>
      <c r="B82" s="35"/>
      <c r="C82" s="29" t="s">
        <v>21</v>
      </c>
      <c r="D82" s="36"/>
      <c r="E82" s="36"/>
      <c r="F82" s="27" t="str">
        <f>F12</f>
        <v xml:space="preserve"> </v>
      </c>
      <c r="G82" s="36"/>
      <c r="H82" s="36"/>
      <c r="I82" s="29" t="s">
        <v>23</v>
      </c>
      <c r="J82" s="59" t="str">
        <f>IF(J12="","",J12)</f>
        <v>14. 4. 2020</v>
      </c>
      <c r="K82" s="36"/>
      <c r="L82" s="106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65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106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65" s="2" customFormat="1" ht="25.7" customHeight="1">
      <c r="A84" s="34"/>
      <c r="B84" s="35"/>
      <c r="C84" s="29" t="s">
        <v>25</v>
      </c>
      <c r="D84" s="36"/>
      <c r="E84" s="36"/>
      <c r="F84" s="27" t="str">
        <f>E15</f>
        <v>Dopravní podnik Ostrava, a. s.</v>
      </c>
      <c r="G84" s="36"/>
      <c r="H84" s="36"/>
      <c r="I84" s="29" t="s">
        <v>31</v>
      </c>
      <c r="J84" s="32" t="str">
        <f>E21</f>
        <v>PROJEKT HTL s.r.o.</v>
      </c>
      <c r="K84" s="36"/>
      <c r="L84" s="106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65" s="2" customFormat="1" ht="15.2" customHeight="1">
      <c r="A85" s="34"/>
      <c r="B85" s="35"/>
      <c r="C85" s="29" t="s">
        <v>29</v>
      </c>
      <c r="D85" s="36"/>
      <c r="E85" s="36"/>
      <c r="F85" s="27" t="str">
        <f>IF(E18="","",E18)</f>
        <v>Vyplň údaj</v>
      </c>
      <c r="G85" s="36"/>
      <c r="H85" s="36"/>
      <c r="I85" s="29" t="s">
        <v>34</v>
      </c>
      <c r="J85" s="32" t="str">
        <f>E24</f>
        <v xml:space="preserve"> </v>
      </c>
      <c r="K85" s="36"/>
      <c r="L85" s="106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65" s="2" customFormat="1" ht="10.35" customHeight="1">
      <c r="A86" s="34"/>
      <c r="B86" s="35"/>
      <c r="C86" s="36"/>
      <c r="D86" s="36"/>
      <c r="E86" s="36"/>
      <c r="F86" s="36"/>
      <c r="G86" s="36"/>
      <c r="H86" s="36"/>
      <c r="I86" s="36"/>
      <c r="J86" s="36"/>
      <c r="K86" s="36"/>
      <c r="L86" s="106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65" s="11" customFormat="1" ht="29.25" customHeight="1">
      <c r="A87" s="146"/>
      <c r="B87" s="147"/>
      <c r="C87" s="148" t="s">
        <v>109</v>
      </c>
      <c r="D87" s="149" t="s">
        <v>56</v>
      </c>
      <c r="E87" s="149" t="s">
        <v>52</v>
      </c>
      <c r="F87" s="149" t="s">
        <v>53</v>
      </c>
      <c r="G87" s="149" t="s">
        <v>110</v>
      </c>
      <c r="H87" s="149" t="s">
        <v>111</v>
      </c>
      <c r="I87" s="149" t="s">
        <v>112</v>
      </c>
      <c r="J87" s="149" t="s">
        <v>97</v>
      </c>
      <c r="K87" s="150" t="s">
        <v>113</v>
      </c>
      <c r="L87" s="151"/>
      <c r="M87" s="68" t="s">
        <v>19</v>
      </c>
      <c r="N87" s="69" t="s">
        <v>41</v>
      </c>
      <c r="O87" s="69" t="s">
        <v>114</v>
      </c>
      <c r="P87" s="69" t="s">
        <v>115</v>
      </c>
      <c r="Q87" s="69" t="s">
        <v>116</v>
      </c>
      <c r="R87" s="69" t="s">
        <v>117</v>
      </c>
      <c r="S87" s="69" t="s">
        <v>118</v>
      </c>
      <c r="T87" s="70" t="s">
        <v>119</v>
      </c>
      <c r="U87" s="146"/>
      <c r="V87" s="146"/>
      <c r="W87" s="146"/>
      <c r="X87" s="146"/>
      <c r="Y87" s="146"/>
      <c r="Z87" s="146"/>
      <c r="AA87" s="146"/>
      <c r="AB87" s="146"/>
      <c r="AC87" s="146"/>
      <c r="AD87" s="146"/>
      <c r="AE87" s="146"/>
    </row>
    <row r="88" spans="1:65" s="2" customFormat="1" ht="22.9" customHeight="1">
      <c r="A88" s="34"/>
      <c r="B88" s="35"/>
      <c r="C88" s="75" t="s">
        <v>120</v>
      </c>
      <c r="D88" s="36"/>
      <c r="E88" s="36"/>
      <c r="F88" s="36"/>
      <c r="G88" s="36"/>
      <c r="H88" s="36"/>
      <c r="I88" s="36"/>
      <c r="J88" s="152">
        <f>BK88</f>
        <v>0</v>
      </c>
      <c r="K88" s="36"/>
      <c r="L88" s="39"/>
      <c r="M88" s="71"/>
      <c r="N88" s="153"/>
      <c r="O88" s="72"/>
      <c r="P88" s="154">
        <f>P89+P92+P102</f>
        <v>0</v>
      </c>
      <c r="Q88" s="72"/>
      <c r="R88" s="154">
        <f>R89+R92+R102</f>
        <v>0</v>
      </c>
      <c r="S88" s="72"/>
      <c r="T88" s="155">
        <f>T89+T92+T102</f>
        <v>0</v>
      </c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T88" s="17" t="s">
        <v>70</v>
      </c>
      <c r="AU88" s="17" t="s">
        <v>98</v>
      </c>
      <c r="BK88" s="156">
        <f>BK89+BK92+BK102</f>
        <v>0</v>
      </c>
    </row>
    <row r="89" spans="1:65" s="12" customFormat="1" ht="25.9" customHeight="1">
      <c r="B89" s="157"/>
      <c r="C89" s="158"/>
      <c r="D89" s="159" t="s">
        <v>70</v>
      </c>
      <c r="E89" s="160" t="s">
        <v>121</v>
      </c>
      <c r="F89" s="160" t="s">
        <v>122</v>
      </c>
      <c r="G89" s="158"/>
      <c r="H89" s="158"/>
      <c r="I89" s="161"/>
      <c r="J89" s="162">
        <f>BK89</f>
        <v>0</v>
      </c>
      <c r="K89" s="158"/>
      <c r="L89" s="163"/>
      <c r="M89" s="164"/>
      <c r="N89" s="165"/>
      <c r="O89" s="165"/>
      <c r="P89" s="166">
        <f>P90</f>
        <v>0</v>
      </c>
      <c r="Q89" s="165"/>
      <c r="R89" s="166">
        <f>R90</f>
        <v>0</v>
      </c>
      <c r="S89" s="165"/>
      <c r="T89" s="167">
        <f>T90</f>
        <v>0</v>
      </c>
      <c r="AR89" s="168" t="s">
        <v>81</v>
      </c>
      <c r="AT89" s="169" t="s">
        <v>70</v>
      </c>
      <c r="AU89" s="169" t="s">
        <v>71</v>
      </c>
      <c r="AY89" s="168" t="s">
        <v>123</v>
      </c>
      <c r="BK89" s="170">
        <f>BK90</f>
        <v>0</v>
      </c>
    </row>
    <row r="90" spans="1:65" s="12" customFormat="1" ht="22.9" customHeight="1">
      <c r="B90" s="157"/>
      <c r="C90" s="158"/>
      <c r="D90" s="159" t="s">
        <v>70</v>
      </c>
      <c r="E90" s="171" t="s">
        <v>124</v>
      </c>
      <c r="F90" s="171" t="s">
        <v>125</v>
      </c>
      <c r="G90" s="158"/>
      <c r="H90" s="158"/>
      <c r="I90" s="161"/>
      <c r="J90" s="172">
        <f>BK90</f>
        <v>0</v>
      </c>
      <c r="K90" s="158"/>
      <c r="L90" s="163"/>
      <c r="M90" s="164"/>
      <c r="N90" s="165"/>
      <c r="O90" s="165"/>
      <c r="P90" s="166">
        <f>P91</f>
        <v>0</v>
      </c>
      <c r="Q90" s="165"/>
      <c r="R90" s="166">
        <f>R91</f>
        <v>0</v>
      </c>
      <c r="S90" s="165"/>
      <c r="T90" s="167">
        <f>T91</f>
        <v>0</v>
      </c>
      <c r="AR90" s="168" t="s">
        <v>81</v>
      </c>
      <c r="AT90" s="169" t="s">
        <v>70</v>
      </c>
      <c r="AU90" s="169" t="s">
        <v>79</v>
      </c>
      <c r="AY90" s="168" t="s">
        <v>123</v>
      </c>
      <c r="BK90" s="170">
        <f>BK91</f>
        <v>0</v>
      </c>
    </row>
    <row r="91" spans="1:65" s="2" customFormat="1" ht="24.2" customHeight="1">
      <c r="A91" s="34"/>
      <c r="B91" s="35"/>
      <c r="C91" s="173" t="s">
        <v>126</v>
      </c>
      <c r="D91" s="173" t="s">
        <v>127</v>
      </c>
      <c r="E91" s="174" t="s">
        <v>128</v>
      </c>
      <c r="F91" s="175" t="s">
        <v>129</v>
      </c>
      <c r="G91" s="176" t="s">
        <v>130</v>
      </c>
      <c r="H91" s="177">
        <v>138</v>
      </c>
      <c r="I91" s="178"/>
      <c r="J91" s="179">
        <f>ROUND(I91*H91,2)</f>
        <v>0</v>
      </c>
      <c r="K91" s="175" t="s">
        <v>19</v>
      </c>
      <c r="L91" s="39"/>
      <c r="M91" s="180" t="s">
        <v>19</v>
      </c>
      <c r="N91" s="181" t="s">
        <v>42</v>
      </c>
      <c r="O91" s="64"/>
      <c r="P91" s="182">
        <f>O91*H91</f>
        <v>0</v>
      </c>
      <c r="Q91" s="182">
        <v>0</v>
      </c>
      <c r="R91" s="182">
        <f>Q91*H91</f>
        <v>0</v>
      </c>
      <c r="S91" s="182">
        <v>0</v>
      </c>
      <c r="T91" s="183">
        <f>S91*H91</f>
        <v>0</v>
      </c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R91" s="184" t="s">
        <v>131</v>
      </c>
      <c r="AT91" s="184" t="s">
        <v>127</v>
      </c>
      <c r="AU91" s="184" t="s">
        <v>81</v>
      </c>
      <c r="AY91" s="17" t="s">
        <v>123</v>
      </c>
      <c r="BE91" s="185">
        <f>IF(N91="základní",J91,0)</f>
        <v>0</v>
      </c>
      <c r="BF91" s="185">
        <f>IF(N91="snížená",J91,0)</f>
        <v>0</v>
      </c>
      <c r="BG91" s="185">
        <f>IF(N91="zákl. přenesená",J91,0)</f>
        <v>0</v>
      </c>
      <c r="BH91" s="185">
        <f>IF(N91="sníž. přenesená",J91,0)</f>
        <v>0</v>
      </c>
      <c r="BI91" s="185">
        <f>IF(N91="nulová",J91,0)</f>
        <v>0</v>
      </c>
      <c r="BJ91" s="17" t="s">
        <v>79</v>
      </c>
      <c r="BK91" s="185">
        <f>ROUND(I91*H91,2)</f>
        <v>0</v>
      </c>
      <c r="BL91" s="17" t="s">
        <v>131</v>
      </c>
      <c r="BM91" s="184" t="s">
        <v>132</v>
      </c>
    </row>
    <row r="92" spans="1:65" s="12" customFormat="1" ht="25.9" customHeight="1">
      <c r="B92" s="157"/>
      <c r="C92" s="158"/>
      <c r="D92" s="159" t="s">
        <v>70</v>
      </c>
      <c r="E92" s="160" t="s">
        <v>133</v>
      </c>
      <c r="F92" s="160" t="s">
        <v>134</v>
      </c>
      <c r="G92" s="158"/>
      <c r="H92" s="158"/>
      <c r="I92" s="161"/>
      <c r="J92" s="162">
        <f>BK92</f>
        <v>0</v>
      </c>
      <c r="K92" s="158"/>
      <c r="L92" s="163"/>
      <c r="M92" s="164"/>
      <c r="N92" s="165"/>
      <c r="O92" s="165"/>
      <c r="P92" s="166">
        <f>P93</f>
        <v>0</v>
      </c>
      <c r="Q92" s="165"/>
      <c r="R92" s="166">
        <f>R93</f>
        <v>0</v>
      </c>
      <c r="S92" s="165"/>
      <c r="T92" s="167">
        <f>T93</f>
        <v>0</v>
      </c>
      <c r="AR92" s="168" t="s">
        <v>126</v>
      </c>
      <c r="AT92" s="169" t="s">
        <v>70</v>
      </c>
      <c r="AU92" s="169" t="s">
        <v>71</v>
      </c>
      <c r="AY92" s="168" t="s">
        <v>123</v>
      </c>
      <c r="BK92" s="170">
        <f>BK93</f>
        <v>0</v>
      </c>
    </row>
    <row r="93" spans="1:65" s="12" customFormat="1" ht="22.9" customHeight="1">
      <c r="B93" s="157"/>
      <c r="C93" s="158"/>
      <c r="D93" s="159" t="s">
        <v>70</v>
      </c>
      <c r="E93" s="171" t="s">
        <v>135</v>
      </c>
      <c r="F93" s="171" t="s">
        <v>136</v>
      </c>
      <c r="G93" s="158"/>
      <c r="H93" s="158"/>
      <c r="I93" s="161"/>
      <c r="J93" s="172">
        <f>BK93</f>
        <v>0</v>
      </c>
      <c r="K93" s="158"/>
      <c r="L93" s="163"/>
      <c r="M93" s="164"/>
      <c r="N93" s="165"/>
      <c r="O93" s="165"/>
      <c r="P93" s="166">
        <f>SUM(P94:P101)</f>
        <v>0</v>
      </c>
      <c r="Q93" s="165"/>
      <c r="R93" s="166">
        <f>SUM(R94:R101)</f>
        <v>0</v>
      </c>
      <c r="S93" s="165"/>
      <c r="T93" s="167">
        <f>SUM(T94:T101)</f>
        <v>0</v>
      </c>
      <c r="AR93" s="168" t="s">
        <v>126</v>
      </c>
      <c r="AT93" s="169" t="s">
        <v>70</v>
      </c>
      <c r="AU93" s="169" t="s">
        <v>79</v>
      </c>
      <c r="AY93" s="168" t="s">
        <v>123</v>
      </c>
      <c r="BK93" s="170">
        <f>SUM(BK94:BK101)</f>
        <v>0</v>
      </c>
    </row>
    <row r="94" spans="1:65" s="2" customFormat="1" ht="24.2" customHeight="1">
      <c r="A94" s="34"/>
      <c r="B94" s="35"/>
      <c r="C94" s="186" t="s">
        <v>137</v>
      </c>
      <c r="D94" s="186" t="s">
        <v>133</v>
      </c>
      <c r="E94" s="187" t="s">
        <v>138</v>
      </c>
      <c r="F94" s="188" t="s">
        <v>139</v>
      </c>
      <c r="G94" s="189" t="s">
        <v>140</v>
      </c>
      <c r="H94" s="190">
        <v>4850</v>
      </c>
      <c r="I94" s="191"/>
      <c r="J94" s="192">
        <f t="shared" ref="J94:J101" si="0">ROUND(I94*H94,2)</f>
        <v>0</v>
      </c>
      <c r="K94" s="188" t="s">
        <v>19</v>
      </c>
      <c r="L94" s="193"/>
      <c r="M94" s="194" t="s">
        <v>19</v>
      </c>
      <c r="N94" s="195" t="s">
        <v>42</v>
      </c>
      <c r="O94" s="64"/>
      <c r="P94" s="182">
        <f t="shared" ref="P94:P101" si="1">O94*H94</f>
        <v>0</v>
      </c>
      <c r="Q94" s="182">
        <v>0</v>
      </c>
      <c r="R94" s="182">
        <f t="shared" ref="R94:R101" si="2">Q94*H94</f>
        <v>0</v>
      </c>
      <c r="S94" s="182">
        <v>0</v>
      </c>
      <c r="T94" s="183">
        <f t="shared" ref="T94:T101" si="3">S94*H94</f>
        <v>0</v>
      </c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  <c r="AR94" s="184" t="s">
        <v>141</v>
      </c>
      <c r="AT94" s="184" t="s">
        <v>133</v>
      </c>
      <c r="AU94" s="184" t="s">
        <v>81</v>
      </c>
      <c r="AY94" s="17" t="s">
        <v>123</v>
      </c>
      <c r="BE94" s="185">
        <f t="shared" ref="BE94:BE101" si="4">IF(N94="základní",J94,0)</f>
        <v>0</v>
      </c>
      <c r="BF94" s="185">
        <f t="shared" ref="BF94:BF101" si="5">IF(N94="snížená",J94,0)</f>
        <v>0</v>
      </c>
      <c r="BG94" s="185">
        <f t="shared" ref="BG94:BG101" si="6">IF(N94="zákl. přenesená",J94,0)</f>
        <v>0</v>
      </c>
      <c r="BH94" s="185">
        <f t="shared" ref="BH94:BH101" si="7">IF(N94="sníž. přenesená",J94,0)</f>
        <v>0</v>
      </c>
      <c r="BI94" s="185">
        <f t="shared" ref="BI94:BI101" si="8">IF(N94="nulová",J94,0)</f>
        <v>0</v>
      </c>
      <c r="BJ94" s="17" t="s">
        <v>79</v>
      </c>
      <c r="BK94" s="185">
        <f t="shared" ref="BK94:BK101" si="9">ROUND(I94*H94,2)</f>
        <v>0</v>
      </c>
      <c r="BL94" s="17" t="s">
        <v>142</v>
      </c>
      <c r="BM94" s="184" t="s">
        <v>143</v>
      </c>
    </row>
    <row r="95" spans="1:65" s="2" customFormat="1" ht="14.45" customHeight="1">
      <c r="A95" s="34"/>
      <c r="B95" s="35"/>
      <c r="C95" s="186" t="s">
        <v>144</v>
      </c>
      <c r="D95" s="186" t="s">
        <v>133</v>
      </c>
      <c r="E95" s="187" t="s">
        <v>145</v>
      </c>
      <c r="F95" s="188" t="s">
        <v>146</v>
      </c>
      <c r="G95" s="189" t="s">
        <v>147</v>
      </c>
      <c r="H95" s="190">
        <v>1</v>
      </c>
      <c r="I95" s="191"/>
      <c r="J95" s="192">
        <f t="shared" si="0"/>
        <v>0</v>
      </c>
      <c r="K95" s="188" t="s">
        <v>19</v>
      </c>
      <c r="L95" s="193"/>
      <c r="M95" s="194" t="s">
        <v>19</v>
      </c>
      <c r="N95" s="195" t="s">
        <v>42</v>
      </c>
      <c r="O95" s="64"/>
      <c r="P95" s="182">
        <f t="shared" si="1"/>
        <v>0</v>
      </c>
      <c r="Q95" s="182">
        <v>0</v>
      </c>
      <c r="R95" s="182">
        <f t="shared" si="2"/>
        <v>0</v>
      </c>
      <c r="S95" s="182">
        <v>0</v>
      </c>
      <c r="T95" s="183">
        <f t="shared" si="3"/>
        <v>0</v>
      </c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  <c r="AR95" s="184" t="s">
        <v>141</v>
      </c>
      <c r="AT95" s="184" t="s">
        <v>133</v>
      </c>
      <c r="AU95" s="184" t="s">
        <v>81</v>
      </c>
      <c r="AY95" s="17" t="s">
        <v>123</v>
      </c>
      <c r="BE95" s="185">
        <f t="shared" si="4"/>
        <v>0</v>
      </c>
      <c r="BF95" s="185">
        <f t="shared" si="5"/>
        <v>0</v>
      </c>
      <c r="BG95" s="185">
        <f t="shared" si="6"/>
        <v>0</v>
      </c>
      <c r="BH95" s="185">
        <f t="shared" si="7"/>
        <v>0</v>
      </c>
      <c r="BI95" s="185">
        <f t="shared" si="8"/>
        <v>0</v>
      </c>
      <c r="BJ95" s="17" t="s">
        <v>79</v>
      </c>
      <c r="BK95" s="185">
        <f t="shared" si="9"/>
        <v>0</v>
      </c>
      <c r="BL95" s="17" t="s">
        <v>142</v>
      </c>
      <c r="BM95" s="184" t="s">
        <v>148</v>
      </c>
    </row>
    <row r="96" spans="1:65" s="2" customFormat="1" ht="24.2" customHeight="1">
      <c r="A96" s="34"/>
      <c r="B96" s="35"/>
      <c r="C96" s="173" t="s">
        <v>149</v>
      </c>
      <c r="D96" s="173" t="s">
        <v>127</v>
      </c>
      <c r="E96" s="174" t="s">
        <v>150</v>
      </c>
      <c r="F96" s="175" t="s">
        <v>151</v>
      </c>
      <c r="G96" s="176" t="s">
        <v>140</v>
      </c>
      <c r="H96" s="177">
        <v>4850</v>
      </c>
      <c r="I96" s="178"/>
      <c r="J96" s="179">
        <f t="shared" si="0"/>
        <v>0</v>
      </c>
      <c r="K96" s="175" t="s">
        <v>19</v>
      </c>
      <c r="L96" s="39"/>
      <c r="M96" s="180" t="s">
        <v>19</v>
      </c>
      <c r="N96" s="181" t="s">
        <v>42</v>
      </c>
      <c r="O96" s="64"/>
      <c r="P96" s="182">
        <f t="shared" si="1"/>
        <v>0</v>
      </c>
      <c r="Q96" s="182">
        <v>0</v>
      </c>
      <c r="R96" s="182">
        <f t="shared" si="2"/>
        <v>0</v>
      </c>
      <c r="S96" s="182">
        <v>0</v>
      </c>
      <c r="T96" s="183">
        <f t="shared" si="3"/>
        <v>0</v>
      </c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R96" s="184" t="s">
        <v>142</v>
      </c>
      <c r="AT96" s="184" t="s">
        <v>127</v>
      </c>
      <c r="AU96" s="184" t="s">
        <v>81</v>
      </c>
      <c r="AY96" s="17" t="s">
        <v>123</v>
      </c>
      <c r="BE96" s="185">
        <f t="shared" si="4"/>
        <v>0</v>
      </c>
      <c r="BF96" s="185">
        <f t="shared" si="5"/>
        <v>0</v>
      </c>
      <c r="BG96" s="185">
        <f t="shared" si="6"/>
        <v>0</v>
      </c>
      <c r="BH96" s="185">
        <f t="shared" si="7"/>
        <v>0</v>
      </c>
      <c r="BI96" s="185">
        <f t="shared" si="8"/>
        <v>0</v>
      </c>
      <c r="BJ96" s="17" t="s">
        <v>79</v>
      </c>
      <c r="BK96" s="185">
        <f t="shared" si="9"/>
        <v>0</v>
      </c>
      <c r="BL96" s="17" t="s">
        <v>142</v>
      </c>
      <c r="BM96" s="184" t="s">
        <v>152</v>
      </c>
    </row>
    <row r="97" spans="1:65" s="2" customFormat="1" ht="14.45" customHeight="1">
      <c r="A97" s="34"/>
      <c r="B97" s="35"/>
      <c r="C97" s="173" t="s">
        <v>153</v>
      </c>
      <c r="D97" s="173" t="s">
        <v>127</v>
      </c>
      <c r="E97" s="174" t="s">
        <v>154</v>
      </c>
      <c r="F97" s="175" t="s">
        <v>155</v>
      </c>
      <c r="G97" s="176" t="s">
        <v>156</v>
      </c>
      <c r="H97" s="177">
        <v>1</v>
      </c>
      <c r="I97" s="178"/>
      <c r="J97" s="179">
        <f t="shared" si="0"/>
        <v>0</v>
      </c>
      <c r="K97" s="175" t="s">
        <v>19</v>
      </c>
      <c r="L97" s="39"/>
      <c r="M97" s="180" t="s">
        <v>19</v>
      </c>
      <c r="N97" s="181" t="s">
        <v>42</v>
      </c>
      <c r="O97" s="64"/>
      <c r="P97" s="182">
        <f t="shared" si="1"/>
        <v>0</v>
      </c>
      <c r="Q97" s="182">
        <v>0</v>
      </c>
      <c r="R97" s="182">
        <f t="shared" si="2"/>
        <v>0</v>
      </c>
      <c r="S97" s="182">
        <v>0</v>
      </c>
      <c r="T97" s="183">
        <f t="shared" si="3"/>
        <v>0</v>
      </c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  <c r="AR97" s="184" t="s">
        <v>142</v>
      </c>
      <c r="AT97" s="184" t="s">
        <v>127</v>
      </c>
      <c r="AU97" s="184" t="s">
        <v>81</v>
      </c>
      <c r="AY97" s="17" t="s">
        <v>123</v>
      </c>
      <c r="BE97" s="185">
        <f t="shared" si="4"/>
        <v>0</v>
      </c>
      <c r="BF97" s="185">
        <f t="shared" si="5"/>
        <v>0</v>
      </c>
      <c r="BG97" s="185">
        <f t="shared" si="6"/>
        <v>0</v>
      </c>
      <c r="BH97" s="185">
        <f t="shared" si="7"/>
        <v>0</v>
      </c>
      <c r="BI97" s="185">
        <f t="shared" si="8"/>
        <v>0</v>
      </c>
      <c r="BJ97" s="17" t="s">
        <v>79</v>
      </c>
      <c r="BK97" s="185">
        <f t="shared" si="9"/>
        <v>0</v>
      </c>
      <c r="BL97" s="17" t="s">
        <v>142</v>
      </c>
      <c r="BM97" s="184" t="s">
        <v>157</v>
      </c>
    </row>
    <row r="98" spans="1:65" s="2" customFormat="1" ht="14.45" customHeight="1">
      <c r="A98" s="34"/>
      <c r="B98" s="35"/>
      <c r="C98" s="173" t="s">
        <v>158</v>
      </c>
      <c r="D98" s="173" t="s">
        <v>127</v>
      </c>
      <c r="E98" s="174" t="s">
        <v>159</v>
      </c>
      <c r="F98" s="175" t="s">
        <v>160</v>
      </c>
      <c r="G98" s="176" t="s">
        <v>156</v>
      </c>
      <c r="H98" s="177">
        <v>24</v>
      </c>
      <c r="I98" s="178"/>
      <c r="J98" s="179">
        <f t="shared" si="0"/>
        <v>0</v>
      </c>
      <c r="K98" s="175" t="s">
        <v>19</v>
      </c>
      <c r="L98" s="39"/>
      <c r="M98" s="180" t="s">
        <v>19</v>
      </c>
      <c r="N98" s="181" t="s">
        <v>42</v>
      </c>
      <c r="O98" s="64"/>
      <c r="P98" s="182">
        <f t="shared" si="1"/>
        <v>0</v>
      </c>
      <c r="Q98" s="182">
        <v>0</v>
      </c>
      <c r="R98" s="182">
        <f t="shared" si="2"/>
        <v>0</v>
      </c>
      <c r="S98" s="182">
        <v>0</v>
      </c>
      <c r="T98" s="183">
        <f t="shared" si="3"/>
        <v>0</v>
      </c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R98" s="184" t="s">
        <v>79</v>
      </c>
      <c r="AT98" s="184" t="s">
        <v>127</v>
      </c>
      <c r="AU98" s="184" t="s">
        <v>81</v>
      </c>
      <c r="AY98" s="17" t="s">
        <v>123</v>
      </c>
      <c r="BE98" s="185">
        <f t="shared" si="4"/>
        <v>0</v>
      </c>
      <c r="BF98" s="185">
        <f t="shared" si="5"/>
        <v>0</v>
      </c>
      <c r="BG98" s="185">
        <f t="shared" si="6"/>
        <v>0</v>
      </c>
      <c r="BH98" s="185">
        <f t="shared" si="7"/>
        <v>0</v>
      </c>
      <c r="BI98" s="185">
        <f t="shared" si="8"/>
        <v>0</v>
      </c>
      <c r="BJ98" s="17" t="s">
        <v>79</v>
      </c>
      <c r="BK98" s="185">
        <f t="shared" si="9"/>
        <v>0</v>
      </c>
      <c r="BL98" s="17" t="s">
        <v>79</v>
      </c>
      <c r="BM98" s="184" t="s">
        <v>161</v>
      </c>
    </row>
    <row r="99" spans="1:65" s="2" customFormat="1" ht="14.45" customHeight="1">
      <c r="A99" s="34"/>
      <c r="B99" s="35"/>
      <c r="C99" s="173" t="s">
        <v>162</v>
      </c>
      <c r="D99" s="173" t="s">
        <v>127</v>
      </c>
      <c r="E99" s="174" t="s">
        <v>163</v>
      </c>
      <c r="F99" s="175" t="s">
        <v>164</v>
      </c>
      <c r="G99" s="176" t="s">
        <v>156</v>
      </c>
      <c r="H99" s="177">
        <v>90</v>
      </c>
      <c r="I99" s="178"/>
      <c r="J99" s="179">
        <f t="shared" si="0"/>
        <v>0</v>
      </c>
      <c r="K99" s="175" t="s">
        <v>19</v>
      </c>
      <c r="L99" s="39"/>
      <c r="M99" s="180" t="s">
        <v>19</v>
      </c>
      <c r="N99" s="181" t="s">
        <v>42</v>
      </c>
      <c r="O99" s="64"/>
      <c r="P99" s="182">
        <f t="shared" si="1"/>
        <v>0</v>
      </c>
      <c r="Q99" s="182">
        <v>0</v>
      </c>
      <c r="R99" s="182">
        <f t="shared" si="2"/>
        <v>0</v>
      </c>
      <c r="S99" s="182">
        <v>0</v>
      </c>
      <c r="T99" s="183">
        <f t="shared" si="3"/>
        <v>0</v>
      </c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  <c r="AR99" s="184" t="s">
        <v>79</v>
      </c>
      <c r="AT99" s="184" t="s">
        <v>127</v>
      </c>
      <c r="AU99" s="184" t="s">
        <v>81</v>
      </c>
      <c r="AY99" s="17" t="s">
        <v>123</v>
      </c>
      <c r="BE99" s="185">
        <f t="shared" si="4"/>
        <v>0</v>
      </c>
      <c r="BF99" s="185">
        <f t="shared" si="5"/>
        <v>0</v>
      </c>
      <c r="BG99" s="185">
        <f t="shared" si="6"/>
        <v>0</v>
      </c>
      <c r="BH99" s="185">
        <f t="shared" si="7"/>
        <v>0</v>
      </c>
      <c r="BI99" s="185">
        <f t="shared" si="8"/>
        <v>0</v>
      </c>
      <c r="BJ99" s="17" t="s">
        <v>79</v>
      </c>
      <c r="BK99" s="185">
        <f t="shared" si="9"/>
        <v>0</v>
      </c>
      <c r="BL99" s="17" t="s">
        <v>79</v>
      </c>
      <c r="BM99" s="184" t="s">
        <v>165</v>
      </c>
    </row>
    <row r="100" spans="1:65" s="2" customFormat="1" ht="14.45" customHeight="1">
      <c r="A100" s="34"/>
      <c r="B100" s="35"/>
      <c r="C100" s="173" t="s">
        <v>166</v>
      </c>
      <c r="D100" s="173" t="s">
        <v>127</v>
      </c>
      <c r="E100" s="174" t="s">
        <v>167</v>
      </c>
      <c r="F100" s="175" t="s">
        <v>168</v>
      </c>
      <c r="G100" s="176" t="s">
        <v>156</v>
      </c>
      <c r="H100" s="177">
        <v>24</v>
      </c>
      <c r="I100" s="178"/>
      <c r="J100" s="179">
        <f t="shared" si="0"/>
        <v>0</v>
      </c>
      <c r="K100" s="175" t="s">
        <v>19</v>
      </c>
      <c r="L100" s="39"/>
      <c r="M100" s="180" t="s">
        <v>19</v>
      </c>
      <c r="N100" s="181" t="s">
        <v>42</v>
      </c>
      <c r="O100" s="64"/>
      <c r="P100" s="182">
        <f t="shared" si="1"/>
        <v>0</v>
      </c>
      <c r="Q100" s="182">
        <v>0</v>
      </c>
      <c r="R100" s="182">
        <f t="shared" si="2"/>
        <v>0</v>
      </c>
      <c r="S100" s="182">
        <v>0</v>
      </c>
      <c r="T100" s="183">
        <f t="shared" si="3"/>
        <v>0</v>
      </c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  <c r="AR100" s="184" t="s">
        <v>79</v>
      </c>
      <c r="AT100" s="184" t="s">
        <v>127</v>
      </c>
      <c r="AU100" s="184" t="s">
        <v>81</v>
      </c>
      <c r="AY100" s="17" t="s">
        <v>123</v>
      </c>
      <c r="BE100" s="185">
        <f t="shared" si="4"/>
        <v>0</v>
      </c>
      <c r="BF100" s="185">
        <f t="shared" si="5"/>
        <v>0</v>
      </c>
      <c r="BG100" s="185">
        <f t="shared" si="6"/>
        <v>0</v>
      </c>
      <c r="BH100" s="185">
        <f t="shared" si="7"/>
        <v>0</v>
      </c>
      <c r="BI100" s="185">
        <f t="shared" si="8"/>
        <v>0</v>
      </c>
      <c r="BJ100" s="17" t="s">
        <v>79</v>
      </c>
      <c r="BK100" s="185">
        <f t="shared" si="9"/>
        <v>0</v>
      </c>
      <c r="BL100" s="17" t="s">
        <v>79</v>
      </c>
      <c r="BM100" s="184" t="s">
        <v>169</v>
      </c>
    </row>
    <row r="101" spans="1:65" s="2" customFormat="1" ht="14.45" customHeight="1">
      <c r="A101" s="34"/>
      <c r="B101" s="35"/>
      <c r="C101" s="173" t="s">
        <v>170</v>
      </c>
      <c r="D101" s="173" t="s">
        <v>127</v>
      </c>
      <c r="E101" s="174" t="s">
        <v>171</v>
      </c>
      <c r="F101" s="175" t="s">
        <v>172</v>
      </c>
      <c r="G101" s="176" t="s">
        <v>173</v>
      </c>
      <c r="H101" s="177">
        <v>4.8499999999999996</v>
      </c>
      <c r="I101" s="178"/>
      <c r="J101" s="179">
        <f t="shared" si="0"/>
        <v>0</v>
      </c>
      <c r="K101" s="175" t="s">
        <v>19</v>
      </c>
      <c r="L101" s="39"/>
      <c r="M101" s="180" t="s">
        <v>19</v>
      </c>
      <c r="N101" s="181" t="s">
        <v>42</v>
      </c>
      <c r="O101" s="64"/>
      <c r="P101" s="182">
        <f t="shared" si="1"/>
        <v>0</v>
      </c>
      <c r="Q101" s="182">
        <v>0</v>
      </c>
      <c r="R101" s="182">
        <f t="shared" si="2"/>
        <v>0</v>
      </c>
      <c r="S101" s="182">
        <v>0</v>
      </c>
      <c r="T101" s="183">
        <f t="shared" si="3"/>
        <v>0</v>
      </c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  <c r="AR101" s="184" t="s">
        <v>79</v>
      </c>
      <c r="AT101" s="184" t="s">
        <v>127</v>
      </c>
      <c r="AU101" s="184" t="s">
        <v>81</v>
      </c>
      <c r="AY101" s="17" t="s">
        <v>123</v>
      </c>
      <c r="BE101" s="185">
        <f t="shared" si="4"/>
        <v>0</v>
      </c>
      <c r="BF101" s="185">
        <f t="shared" si="5"/>
        <v>0</v>
      </c>
      <c r="BG101" s="185">
        <f t="shared" si="6"/>
        <v>0</v>
      </c>
      <c r="BH101" s="185">
        <f t="shared" si="7"/>
        <v>0</v>
      </c>
      <c r="BI101" s="185">
        <f t="shared" si="8"/>
        <v>0</v>
      </c>
      <c r="BJ101" s="17" t="s">
        <v>79</v>
      </c>
      <c r="BK101" s="185">
        <f t="shared" si="9"/>
        <v>0</v>
      </c>
      <c r="BL101" s="17" t="s">
        <v>79</v>
      </c>
      <c r="BM101" s="184" t="s">
        <v>174</v>
      </c>
    </row>
    <row r="102" spans="1:65" s="12" customFormat="1" ht="25.9" customHeight="1">
      <c r="B102" s="157"/>
      <c r="C102" s="158"/>
      <c r="D102" s="159" t="s">
        <v>70</v>
      </c>
      <c r="E102" s="160" t="s">
        <v>175</v>
      </c>
      <c r="F102" s="160" t="s">
        <v>176</v>
      </c>
      <c r="G102" s="158"/>
      <c r="H102" s="158"/>
      <c r="I102" s="161"/>
      <c r="J102" s="162">
        <f>BK102</f>
        <v>0</v>
      </c>
      <c r="K102" s="158"/>
      <c r="L102" s="163"/>
      <c r="M102" s="164"/>
      <c r="N102" s="165"/>
      <c r="O102" s="165"/>
      <c r="P102" s="166">
        <f>P103+P113+P118+P123</f>
        <v>0</v>
      </c>
      <c r="Q102" s="165"/>
      <c r="R102" s="166">
        <f>R103+R113+R118+R123</f>
        <v>0</v>
      </c>
      <c r="S102" s="165"/>
      <c r="T102" s="167">
        <f>T103+T113+T118+T123</f>
        <v>0</v>
      </c>
      <c r="AR102" s="168" t="s">
        <v>144</v>
      </c>
      <c r="AT102" s="169" t="s">
        <v>70</v>
      </c>
      <c r="AU102" s="169" t="s">
        <v>71</v>
      </c>
      <c r="AY102" s="168" t="s">
        <v>123</v>
      </c>
      <c r="BK102" s="170">
        <f>BK103+BK113+BK118+BK123</f>
        <v>0</v>
      </c>
    </row>
    <row r="103" spans="1:65" s="12" customFormat="1" ht="22.9" customHeight="1">
      <c r="B103" s="157"/>
      <c r="C103" s="158"/>
      <c r="D103" s="159" t="s">
        <v>70</v>
      </c>
      <c r="E103" s="171" t="s">
        <v>177</v>
      </c>
      <c r="F103" s="171" t="s">
        <v>178</v>
      </c>
      <c r="G103" s="158"/>
      <c r="H103" s="158"/>
      <c r="I103" s="161"/>
      <c r="J103" s="172">
        <f>BK103</f>
        <v>0</v>
      </c>
      <c r="K103" s="158"/>
      <c r="L103" s="163"/>
      <c r="M103" s="164"/>
      <c r="N103" s="165"/>
      <c r="O103" s="165"/>
      <c r="P103" s="166">
        <f>SUM(P104:P112)</f>
        <v>0</v>
      </c>
      <c r="Q103" s="165"/>
      <c r="R103" s="166">
        <f>SUM(R104:R112)</f>
        <v>0</v>
      </c>
      <c r="S103" s="165"/>
      <c r="T103" s="167">
        <f>SUM(T104:T112)</f>
        <v>0</v>
      </c>
      <c r="AR103" s="168" t="s">
        <v>144</v>
      </c>
      <c r="AT103" s="169" t="s">
        <v>70</v>
      </c>
      <c r="AU103" s="169" t="s">
        <v>79</v>
      </c>
      <c r="AY103" s="168" t="s">
        <v>123</v>
      </c>
      <c r="BK103" s="170">
        <f>SUM(BK104:BK112)</f>
        <v>0</v>
      </c>
    </row>
    <row r="104" spans="1:65" s="2" customFormat="1" ht="14.45" customHeight="1">
      <c r="A104" s="34"/>
      <c r="B104" s="35"/>
      <c r="C104" s="173" t="s">
        <v>179</v>
      </c>
      <c r="D104" s="173" t="s">
        <v>127</v>
      </c>
      <c r="E104" s="174" t="s">
        <v>180</v>
      </c>
      <c r="F104" s="175" t="s">
        <v>181</v>
      </c>
      <c r="G104" s="176" t="s">
        <v>182</v>
      </c>
      <c r="H104" s="177">
        <v>1</v>
      </c>
      <c r="I104" s="178"/>
      <c r="J104" s="179">
        <f>ROUND(I104*H104,2)</f>
        <v>0</v>
      </c>
      <c r="K104" s="175" t="s">
        <v>19</v>
      </c>
      <c r="L104" s="39"/>
      <c r="M104" s="180" t="s">
        <v>19</v>
      </c>
      <c r="N104" s="181" t="s">
        <v>42</v>
      </c>
      <c r="O104" s="64"/>
      <c r="P104" s="182">
        <f>O104*H104</f>
        <v>0</v>
      </c>
      <c r="Q104" s="182">
        <v>0</v>
      </c>
      <c r="R104" s="182">
        <f>Q104*H104</f>
        <v>0</v>
      </c>
      <c r="S104" s="182">
        <v>0</v>
      </c>
      <c r="T104" s="183">
        <f>S104*H104</f>
        <v>0</v>
      </c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  <c r="AR104" s="184" t="s">
        <v>137</v>
      </c>
      <c r="AT104" s="184" t="s">
        <v>127</v>
      </c>
      <c r="AU104" s="184" t="s">
        <v>81</v>
      </c>
      <c r="AY104" s="17" t="s">
        <v>123</v>
      </c>
      <c r="BE104" s="185">
        <f>IF(N104="základní",J104,0)</f>
        <v>0</v>
      </c>
      <c r="BF104" s="185">
        <f>IF(N104="snížená",J104,0)</f>
        <v>0</v>
      </c>
      <c r="BG104" s="185">
        <f>IF(N104="zákl. přenesená",J104,0)</f>
        <v>0</v>
      </c>
      <c r="BH104" s="185">
        <f>IF(N104="sníž. přenesená",J104,0)</f>
        <v>0</v>
      </c>
      <c r="BI104" s="185">
        <f>IF(N104="nulová",J104,0)</f>
        <v>0</v>
      </c>
      <c r="BJ104" s="17" t="s">
        <v>79</v>
      </c>
      <c r="BK104" s="185">
        <f>ROUND(I104*H104,2)</f>
        <v>0</v>
      </c>
      <c r="BL104" s="17" t="s">
        <v>137</v>
      </c>
      <c r="BM104" s="184" t="s">
        <v>183</v>
      </c>
    </row>
    <row r="105" spans="1:65" s="13" customFormat="1" ht="11.25">
      <c r="B105" s="196"/>
      <c r="C105" s="197"/>
      <c r="D105" s="198" t="s">
        <v>184</v>
      </c>
      <c r="E105" s="199" t="s">
        <v>19</v>
      </c>
      <c r="F105" s="200" t="s">
        <v>185</v>
      </c>
      <c r="G105" s="197"/>
      <c r="H105" s="199" t="s">
        <v>19</v>
      </c>
      <c r="I105" s="201"/>
      <c r="J105" s="197"/>
      <c r="K105" s="197"/>
      <c r="L105" s="202"/>
      <c r="M105" s="203"/>
      <c r="N105" s="204"/>
      <c r="O105" s="204"/>
      <c r="P105" s="204"/>
      <c r="Q105" s="204"/>
      <c r="R105" s="204"/>
      <c r="S105" s="204"/>
      <c r="T105" s="205"/>
      <c r="AT105" s="206" t="s">
        <v>184</v>
      </c>
      <c r="AU105" s="206" t="s">
        <v>81</v>
      </c>
      <c r="AV105" s="13" t="s">
        <v>79</v>
      </c>
      <c r="AW105" s="13" t="s">
        <v>33</v>
      </c>
      <c r="AX105" s="13" t="s">
        <v>71</v>
      </c>
      <c r="AY105" s="206" t="s">
        <v>123</v>
      </c>
    </row>
    <row r="106" spans="1:65" s="14" customFormat="1" ht="11.25">
      <c r="B106" s="207"/>
      <c r="C106" s="208"/>
      <c r="D106" s="198" t="s">
        <v>184</v>
      </c>
      <c r="E106" s="209" t="s">
        <v>19</v>
      </c>
      <c r="F106" s="210" t="s">
        <v>79</v>
      </c>
      <c r="G106" s="208"/>
      <c r="H106" s="211">
        <v>1</v>
      </c>
      <c r="I106" s="212"/>
      <c r="J106" s="208"/>
      <c r="K106" s="208"/>
      <c r="L106" s="213"/>
      <c r="M106" s="214"/>
      <c r="N106" s="215"/>
      <c r="O106" s="215"/>
      <c r="P106" s="215"/>
      <c r="Q106" s="215"/>
      <c r="R106" s="215"/>
      <c r="S106" s="215"/>
      <c r="T106" s="216"/>
      <c r="AT106" s="217" t="s">
        <v>184</v>
      </c>
      <c r="AU106" s="217" t="s">
        <v>81</v>
      </c>
      <c r="AV106" s="14" t="s">
        <v>81</v>
      </c>
      <c r="AW106" s="14" t="s">
        <v>33</v>
      </c>
      <c r="AX106" s="14" t="s">
        <v>71</v>
      </c>
      <c r="AY106" s="217" t="s">
        <v>123</v>
      </c>
    </row>
    <row r="107" spans="1:65" s="15" customFormat="1" ht="11.25">
      <c r="B107" s="218"/>
      <c r="C107" s="219"/>
      <c r="D107" s="198" t="s">
        <v>184</v>
      </c>
      <c r="E107" s="220" t="s">
        <v>19</v>
      </c>
      <c r="F107" s="221" t="s">
        <v>186</v>
      </c>
      <c r="G107" s="219"/>
      <c r="H107" s="222">
        <v>1</v>
      </c>
      <c r="I107" s="223"/>
      <c r="J107" s="219"/>
      <c r="K107" s="219"/>
      <c r="L107" s="224"/>
      <c r="M107" s="225"/>
      <c r="N107" s="226"/>
      <c r="O107" s="226"/>
      <c r="P107" s="226"/>
      <c r="Q107" s="226"/>
      <c r="R107" s="226"/>
      <c r="S107" s="226"/>
      <c r="T107" s="227"/>
      <c r="AT107" s="228" t="s">
        <v>184</v>
      </c>
      <c r="AU107" s="228" t="s">
        <v>81</v>
      </c>
      <c r="AV107" s="15" t="s">
        <v>137</v>
      </c>
      <c r="AW107" s="15" t="s">
        <v>33</v>
      </c>
      <c r="AX107" s="15" t="s">
        <v>79</v>
      </c>
      <c r="AY107" s="228" t="s">
        <v>123</v>
      </c>
    </row>
    <row r="108" spans="1:65" s="2" customFormat="1" ht="14.45" customHeight="1">
      <c r="A108" s="34"/>
      <c r="B108" s="35"/>
      <c r="C108" s="173" t="s">
        <v>187</v>
      </c>
      <c r="D108" s="173" t="s">
        <v>127</v>
      </c>
      <c r="E108" s="174" t="s">
        <v>188</v>
      </c>
      <c r="F108" s="175" t="s">
        <v>189</v>
      </c>
      <c r="G108" s="176" t="s">
        <v>182</v>
      </c>
      <c r="H108" s="177">
        <v>1</v>
      </c>
      <c r="I108" s="178"/>
      <c r="J108" s="179">
        <f>ROUND(I108*H108,2)</f>
        <v>0</v>
      </c>
      <c r="K108" s="175" t="s">
        <v>190</v>
      </c>
      <c r="L108" s="39"/>
      <c r="M108" s="180" t="s">
        <v>19</v>
      </c>
      <c r="N108" s="181" t="s">
        <v>42</v>
      </c>
      <c r="O108" s="64"/>
      <c r="P108" s="182">
        <f>O108*H108</f>
        <v>0</v>
      </c>
      <c r="Q108" s="182">
        <v>0</v>
      </c>
      <c r="R108" s="182">
        <f>Q108*H108</f>
        <v>0</v>
      </c>
      <c r="S108" s="182">
        <v>0</v>
      </c>
      <c r="T108" s="183">
        <f>S108*H108</f>
        <v>0</v>
      </c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  <c r="AR108" s="184" t="s">
        <v>79</v>
      </c>
      <c r="AT108" s="184" t="s">
        <v>127</v>
      </c>
      <c r="AU108" s="184" t="s">
        <v>81</v>
      </c>
      <c r="AY108" s="17" t="s">
        <v>123</v>
      </c>
      <c r="BE108" s="185">
        <f>IF(N108="základní",J108,0)</f>
        <v>0</v>
      </c>
      <c r="BF108" s="185">
        <f>IF(N108="snížená",J108,0)</f>
        <v>0</v>
      </c>
      <c r="BG108" s="185">
        <f>IF(N108="zákl. přenesená",J108,0)</f>
        <v>0</v>
      </c>
      <c r="BH108" s="185">
        <f>IF(N108="sníž. přenesená",J108,0)</f>
        <v>0</v>
      </c>
      <c r="BI108" s="185">
        <f>IF(N108="nulová",J108,0)</f>
        <v>0</v>
      </c>
      <c r="BJ108" s="17" t="s">
        <v>79</v>
      </c>
      <c r="BK108" s="185">
        <f>ROUND(I108*H108,2)</f>
        <v>0</v>
      </c>
      <c r="BL108" s="17" t="s">
        <v>79</v>
      </c>
      <c r="BM108" s="184" t="s">
        <v>191</v>
      </c>
    </row>
    <row r="109" spans="1:65" s="2" customFormat="1" ht="14.45" customHeight="1">
      <c r="A109" s="34"/>
      <c r="B109" s="35"/>
      <c r="C109" s="173" t="s">
        <v>192</v>
      </c>
      <c r="D109" s="173" t="s">
        <v>127</v>
      </c>
      <c r="E109" s="174" t="s">
        <v>193</v>
      </c>
      <c r="F109" s="175" t="s">
        <v>194</v>
      </c>
      <c r="G109" s="176" t="s">
        <v>182</v>
      </c>
      <c r="H109" s="177">
        <v>1</v>
      </c>
      <c r="I109" s="178"/>
      <c r="J109" s="179">
        <f>ROUND(I109*H109,2)</f>
        <v>0</v>
      </c>
      <c r="K109" s="175" t="s">
        <v>19</v>
      </c>
      <c r="L109" s="39"/>
      <c r="M109" s="180" t="s">
        <v>19</v>
      </c>
      <c r="N109" s="181" t="s">
        <v>42</v>
      </c>
      <c r="O109" s="64"/>
      <c r="P109" s="182">
        <f>O109*H109</f>
        <v>0</v>
      </c>
      <c r="Q109" s="182">
        <v>0</v>
      </c>
      <c r="R109" s="182">
        <f>Q109*H109</f>
        <v>0</v>
      </c>
      <c r="S109" s="182">
        <v>0</v>
      </c>
      <c r="T109" s="183">
        <f>S109*H109</f>
        <v>0</v>
      </c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  <c r="AR109" s="184" t="s">
        <v>137</v>
      </c>
      <c r="AT109" s="184" t="s">
        <v>127</v>
      </c>
      <c r="AU109" s="184" t="s">
        <v>81</v>
      </c>
      <c r="AY109" s="17" t="s">
        <v>123</v>
      </c>
      <c r="BE109" s="185">
        <f>IF(N109="základní",J109,0)</f>
        <v>0</v>
      </c>
      <c r="BF109" s="185">
        <f>IF(N109="snížená",J109,0)</f>
        <v>0</v>
      </c>
      <c r="BG109" s="185">
        <f>IF(N109="zákl. přenesená",J109,0)</f>
        <v>0</v>
      </c>
      <c r="BH109" s="185">
        <f>IF(N109="sníž. přenesená",J109,0)</f>
        <v>0</v>
      </c>
      <c r="BI109" s="185">
        <f>IF(N109="nulová",J109,0)</f>
        <v>0</v>
      </c>
      <c r="BJ109" s="17" t="s">
        <v>79</v>
      </c>
      <c r="BK109" s="185">
        <f>ROUND(I109*H109,2)</f>
        <v>0</v>
      </c>
      <c r="BL109" s="17" t="s">
        <v>137</v>
      </c>
      <c r="BM109" s="184" t="s">
        <v>195</v>
      </c>
    </row>
    <row r="110" spans="1:65" s="13" customFormat="1" ht="11.25">
      <c r="B110" s="196"/>
      <c r="C110" s="197"/>
      <c r="D110" s="198" t="s">
        <v>184</v>
      </c>
      <c r="E110" s="199" t="s">
        <v>19</v>
      </c>
      <c r="F110" s="200" t="s">
        <v>196</v>
      </c>
      <c r="G110" s="197"/>
      <c r="H110" s="199" t="s">
        <v>19</v>
      </c>
      <c r="I110" s="201"/>
      <c r="J110" s="197"/>
      <c r="K110" s="197"/>
      <c r="L110" s="202"/>
      <c r="M110" s="203"/>
      <c r="N110" s="204"/>
      <c r="O110" s="204"/>
      <c r="P110" s="204"/>
      <c r="Q110" s="204"/>
      <c r="R110" s="204"/>
      <c r="S110" s="204"/>
      <c r="T110" s="205"/>
      <c r="AT110" s="206" t="s">
        <v>184</v>
      </c>
      <c r="AU110" s="206" t="s">
        <v>81</v>
      </c>
      <c r="AV110" s="13" t="s">
        <v>79</v>
      </c>
      <c r="AW110" s="13" t="s">
        <v>33</v>
      </c>
      <c r="AX110" s="13" t="s">
        <v>71</v>
      </c>
      <c r="AY110" s="206" t="s">
        <v>123</v>
      </c>
    </row>
    <row r="111" spans="1:65" s="14" customFormat="1" ht="11.25">
      <c r="B111" s="207"/>
      <c r="C111" s="208"/>
      <c r="D111" s="198" t="s">
        <v>184</v>
      </c>
      <c r="E111" s="209" t="s">
        <v>19</v>
      </c>
      <c r="F111" s="210" t="s">
        <v>79</v>
      </c>
      <c r="G111" s="208"/>
      <c r="H111" s="211">
        <v>1</v>
      </c>
      <c r="I111" s="212"/>
      <c r="J111" s="208"/>
      <c r="K111" s="208"/>
      <c r="L111" s="213"/>
      <c r="M111" s="214"/>
      <c r="N111" s="215"/>
      <c r="O111" s="215"/>
      <c r="P111" s="215"/>
      <c r="Q111" s="215"/>
      <c r="R111" s="215"/>
      <c r="S111" s="215"/>
      <c r="T111" s="216"/>
      <c r="AT111" s="217" t="s">
        <v>184</v>
      </c>
      <c r="AU111" s="217" t="s">
        <v>81</v>
      </c>
      <c r="AV111" s="14" t="s">
        <v>81</v>
      </c>
      <c r="AW111" s="14" t="s">
        <v>33</v>
      </c>
      <c r="AX111" s="14" t="s">
        <v>71</v>
      </c>
      <c r="AY111" s="217" t="s">
        <v>123</v>
      </c>
    </row>
    <row r="112" spans="1:65" s="15" customFormat="1" ht="11.25">
      <c r="B112" s="218"/>
      <c r="C112" s="219"/>
      <c r="D112" s="198" t="s">
        <v>184</v>
      </c>
      <c r="E112" s="220" t="s">
        <v>19</v>
      </c>
      <c r="F112" s="221" t="s">
        <v>186</v>
      </c>
      <c r="G112" s="219"/>
      <c r="H112" s="222">
        <v>1</v>
      </c>
      <c r="I112" s="223"/>
      <c r="J112" s="219"/>
      <c r="K112" s="219"/>
      <c r="L112" s="224"/>
      <c r="M112" s="225"/>
      <c r="N112" s="226"/>
      <c r="O112" s="226"/>
      <c r="P112" s="226"/>
      <c r="Q112" s="226"/>
      <c r="R112" s="226"/>
      <c r="S112" s="226"/>
      <c r="T112" s="227"/>
      <c r="AT112" s="228" t="s">
        <v>184</v>
      </c>
      <c r="AU112" s="228" t="s">
        <v>81</v>
      </c>
      <c r="AV112" s="15" t="s">
        <v>137</v>
      </c>
      <c r="AW112" s="15" t="s">
        <v>33</v>
      </c>
      <c r="AX112" s="15" t="s">
        <v>79</v>
      </c>
      <c r="AY112" s="228" t="s">
        <v>123</v>
      </c>
    </row>
    <row r="113" spans="1:65" s="12" customFormat="1" ht="22.9" customHeight="1">
      <c r="B113" s="157"/>
      <c r="C113" s="158"/>
      <c r="D113" s="159" t="s">
        <v>70</v>
      </c>
      <c r="E113" s="171" t="s">
        <v>197</v>
      </c>
      <c r="F113" s="171" t="s">
        <v>198</v>
      </c>
      <c r="G113" s="158"/>
      <c r="H113" s="158"/>
      <c r="I113" s="161"/>
      <c r="J113" s="172">
        <f>BK113</f>
        <v>0</v>
      </c>
      <c r="K113" s="158"/>
      <c r="L113" s="163"/>
      <c r="M113" s="164"/>
      <c r="N113" s="165"/>
      <c r="O113" s="165"/>
      <c r="P113" s="166">
        <f>SUM(P114:P117)</f>
        <v>0</v>
      </c>
      <c r="Q113" s="165"/>
      <c r="R113" s="166">
        <f>SUM(R114:R117)</f>
        <v>0</v>
      </c>
      <c r="S113" s="165"/>
      <c r="T113" s="167">
        <f>SUM(T114:T117)</f>
        <v>0</v>
      </c>
      <c r="AR113" s="168" t="s">
        <v>144</v>
      </c>
      <c r="AT113" s="169" t="s">
        <v>70</v>
      </c>
      <c r="AU113" s="169" t="s">
        <v>79</v>
      </c>
      <c r="AY113" s="168" t="s">
        <v>123</v>
      </c>
      <c r="BK113" s="170">
        <f>SUM(BK114:BK117)</f>
        <v>0</v>
      </c>
    </row>
    <row r="114" spans="1:65" s="2" customFormat="1" ht="14.45" customHeight="1">
      <c r="A114" s="34"/>
      <c r="B114" s="35"/>
      <c r="C114" s="173" t="s">
        <v>199</v>
      </c>
      <c r="D114" s="173" t="s">
        <v>127</v>
      </c>
      <c r="E114" s="174" t="s">
        <v>200</v>
      </c>
      <c r="F114" s="175" t="s">
        <v>198</v>
      </c>
      <c r="G114" s="176" t="s">
        <v>182</v>
      </c>
      <c r="H114" s="177">
        <v>1</v>
      </c>
      <c r="I114" s="178"/>
      <c r="J114" s="179">
        <f>ROUND(I114*H114,2)</f>
        <v>0</v>
      </c>
      <c r="K114" s="175" t="s">
        <v>19</v>
      </c>
      <c r="L114" s="39"/>
      <c r="M114" s="180" t="s">
        <v>19</v>
      </c>
      <c r="N114" s="181" t="s">
        <v>42</v>
      </c>
      <c r="O114" s="64"/>
      <c r="P114" s="182">
        <f>O114*H114</f>
        <v>0</v>
      </c>
      <c r="Q114" s="182">
        <v>0</v>
      </c>
      <c r="R114" s="182">
        <f>Q114*H114</f>
        <v>0</v>
      </c>
      <c r="S114" s="182">
        <v>0</v>
      </c>
      <c r="T114" s="183">
        <f>S114*H114</f>
        <v>0</v>
      </c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  <c r="AR114" s="184" t="s">
        <v>137</v>
      </c>
      <c r="AT114" s="184" t="s">
        <v>127</v>
      </c>
      <c r="AU114" s="184" t="s">
        <v>81</v>
      </c>
      <c r="AY114" s="17" t="s">
        <v>123</v>
      </c>
      <c r="BE114" s="185">
        <f>IF(N114="základní",J114,0)</f>
        <v>0</v>
      </c>
      <c r="BF114" s="185">
        <f>IF(N114="snížená",J114,0)</f>
        <v>0</v>
      </c>
      <c r="BG114" s="185">
        <f>IF(N114="zákl. přenesená",J114,0)</f>
        <v>0</v>
      </c>
      <c r="BH114" s="185">
        <f>IF(N114="sníž. přenesená",J114,0)</f>
        <v>0</v>
      </c>
      <c r="BI114" s="185">
        <f>IF(N114="nulová",J114,0)</f>
        <v>0</v>
      </c>
      <c r="BJ114" s="17" t="s">
        <v>79</v>
      </c>
      <c r="BK114" s="185">
        <f>ROUND(I114*H114,2)</f>
        <v>0</v>
      </c>
      <c r="BL114" s="17" t="s">
        <v>137</v>
      </c>
      <c r="BM114" s="184" t="s">
        <v>201</v>
      </c>
    </row>
    <row r="115" spans="1:65" s="13" customFormat="1" ht="11.25">
      <c r="B115" s="196"/>
      <c r="C115" s="197"/>
      <c r="D115" s="198" t="s">
        <v>184</v>
      </c>
      <c r="E115" s="199" t="s">
        <v>19</v>
      </c>
      <c r="F115" s="200" t="s">
        <v>202</v>
      </c>
      <c r="G115" s="197"/>
      <c r="H115" s="199" t="s">
        <v>19</v>
      </c>
      <c r="I115" s="201"/>
      <c r="J115" s="197"/>
      <c r="K115" s="197"/>
      <c r="L115" s="202"/>
      <c r="M115" s="203"/>
      <c r="N115" s="204"/>
      <c r="O115" s="204"/>
      <c r="P115" s="204"/>
      <c r="Q115" s="204"/>
      <c r="R115" s="204"/>
      <c r="S115" s="204"/>
      <c r="T115" s="205"/>
      <c r="AT115" s="206" t="s">
        <v>184</v>
      </c>
      <c r="AU115" s="206" t="s">
        <v>81</v>
      </c>
      <c r="AV115" s="13" t="s">
        <v>79</v>
      </c>
      <c r="AW115" s="13" t="s">
        <v>33</v>
      </c>
      <c r="AX115" s="13" t="s">
        <v>71</v>
      </c>
      <c r="AY115" s="206" t="s">
        <v>123</v>
      </c>
    </row>
    <row r="116" spans="1:65" s="14" customFormat="1" ht="11.25">
      <c r="B116" s="207"/>
      <c r="C116" s="208"/>
      <c r="D116" s="198" t="s">
        <v>184</v>
      </c>
      <c r="E116" s="209" t="s">
        <v>19</v>
      </c>
      <c r="F116" s="210" t="s">
        <v>79</v>
      </c>
      <c r="G116" s="208"/>
      <c r="H116" s="211">
        <v>1</v>
      </c>
      <c r="I116" s="212"/>
      <c r="J116" s="208"/>
      <c r="K116" s="208"/>
      <c r="L116" s="213"/>
      <c r="M116" s="214"/>
      <c r="N116" s="215"/>
      <c r="O116" s="215"/>
      <c r="P116" s="215"/>
      <c r="Q116" s="215"/>
      <c r="R116" s="215"/>
      <c r="S116" s="215"/>
      <c r="T116" s="216"/>
      <c r="AT116" s="217" t="s">
        <v>184</v>
      </c>
      <c r="AU116" s="217" t="s">
        <v>81</v>
      </c>
      <c r="AV116" s="14" t="s">
        <v>81</v>
      </c>
      <c r="AW116" s="14" t="s">
        <v>33</v>
      </c>
      <c r="AX116" s="14" t="s">
        <v>71</v>
      </c>
      <c r="AY116" s="217" t="s">
        <v>123</v>
      </c>
    </row>
    <row r="117" spans="1:65" s="15" customFormat="1" ht="11.25">
      <c r="B117" s="218"/>
      <c r="C117" s="219"/>
      <c r="D117" s="198" t="s">
        <v>184</v>
      </c>
      <c r="E117" s="220" t="s">
        <v>19</v>
      </c>
      <c r="F117" s="221" t="s">
        <v>186</v>
      </c>
      <c r="G117" s="219"/>
      <c r="H117" s="222">
        <v>1</v>
      </c>
      <c r="I117" s="223"/>
      <c r="J117" s="219"/>
      <c r="K117" s="219"/>
      <c r="L117" s="224"/>
      <c r="M117" s="225"/>
      <c r="N117" s="226"/>
      <c r="O117" s="226"/>
      <c r="P117" s="226"/>
      <c r="Q117" s="226"/>
      <c r="R117" s="226"/>
      <c r="S117" s="226"/>
      <c r="T117" s="227"/>
      <c r="AT117" s="228" t="s">
        <v>184</v>
      </c>
      <c r="AU117" s="228" t="s">
        <v>81</v>
      </c>
      <c r="AV117" s="15" t="s">
        <v>137</v>
      </c>
      <c r="AW117" s="15" t="s">
        <v>33</v>
      </c>
      <c r="AX117" s="15" t="s">
        <v>79</v>
      </c>
      <c r="AY117" s="228" t="s">
        <v>123</v>
      </c>
    </row>
    <row r="118" spans="1:65" s="12" customFormat="1" ht="22.9" customHeight="1">
      <c r="B118" s="157"/>
      <c r="C118" s="158"/>
      <c r="D118" s="159" t="s">
        <v>70</v>
      </c>
      <c r="E118" s="171" t="s">
        <v>203</v>
      </c>
      <c r="F118" s="171" t="s">
        <v>204</v>
      </c>
      <c r="G118" s="158"/>
      <c r="H118" s="158"/>
      <c r="I118" s="161"/>
      <c r="J118" s="172">
        <f>BK118</f>
        <v>0</v>
      </c>
      <c r="K118" s="158"/>
      <c r="L118" s="163"/>
      <c r="M118" s="164"/>
      <c r="N118" s="165"/>
      <c r="O118" s="165"/>
      <c r="P118" s="166">
        <f>SUM(P119:P122)</f>
        <v>0</v>
      </c>
      <c r="Q118" s="165"/>
      <c r="R118" s="166">
        <f>SUM(R119:R122)</f>
        <v>0</v>
      </c>
      <c r="S118" s="165"/>
      <c r="T118" s="167">
        <f>SUM(T119:T122)</f>
        <v>0</v>
      </c>
      <c r="AR118" s="168" t="s">
        <v>144</v>
      </c>
      <c r="AT118" s="169" t="s">
        <v>70</v>
      </c>
      <c r="AU118" s="169" t="s">
        <v>79</v>
      </c>
      <c r="AY118" s="168" t="s">
        <v>123</v>
      </c>
      <c r="BK118" s="170">
        <f>SUM(BK119:BK122)</f>
        <v>0</v>
      </c>
    </row>
    <row r="119" spans="1:65" s="2" customFormat="1" ht="14.45" customHeight="1">
      <c r="A119" s="34"/>
      <c r="B119" s="35"/>
      <c r="C119" s="173" t="s">
        <v>8</v>
      </c>
      <c r="D119" s="173" t="s">
        <v>127</v>
      </c>
      <c r="E119" s="174" t="s">
        <v>205</v>
      </c>
      <c r="F119" s="175" t="s">
        <v>206</v>
      </c>
      <c r="G119" s="176" t="s">
        <v>182</v>
      </c>
      <c r="H119" s="177">
        <v>1</v>
      </c>
      <c r="I119" s="178"/>
      <c r="J119" s="179">
        <f>ROUND(I119*H119,2)</f>
        <v>0</v>
      </c>
      <c r="K119" s="175" t="s">
        <v>19</v>
      </c>
      <c r="L119" s="39"/>
      <c r="M119" s="180" t="s">
        <v>19</v>
      </c>
      <c r="N119" s="181" t="s">
        <v>42</v>
      </c>
      <c r="O119" s="64"/>
      <c r="P119" s="182">
        <f>O119*H119</f>
        <v>0</v>
      </c>
      <c r="Q119" s="182">
        <v>0</v>
      </c>
      <c r="R119" s="182">
        <f>Q119*H119</f>
        <v>0</v>
      </c>
      <c r="S119" s="182">
        <v>0</v>
      </c>
      <c r="T119" s="183">
        <f>S119*H119</f>
        <v>0</v>
      </c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  <c r="AR119" s="184" t="s">
        <v>137</v>
      </c>
      <c r="AT119" s="184" t="s">
        <v>127</v>
      </c>
      <c r="AU119" s="184" t="s">
        <v>81</v>
      </c>
      <c r="AY119" s="17" t="s">
        <v>123</v>
      </c>
      <c r="BE119" s="185">
        <f>IF(N119="základní",J119,0)</f>
        <v>0</v>
      </c>
      <c r="BF119" s="185">
        <f>IF(N119="snížená",J119,0)</f>
        <v>0</v>
      </c>
      <c r="BG119" s="185">
        <f>IF(N119="zákl. přenesená",J119,0)</f>
        <v>0</v>
      </c>
      <c r="BH119" s="185">
        <f>IF(N119="sníž. přenesená",J119,0)</f>
        <v>0</v>
      </c>
      <c r="BI119" s="185">
        <f>IF(N119="nulová",J119,0)</f>
        <v>0</v>
      </c>
      <c r="BJ119" s="17" t="s">
        <v>79</v>
      </c>
      <c r="BK119" s="185">
        <f>ROUND(I119*H119,2)</f>
        <v>0</v>
      </c>
      <c r="BL119" s="17" t="s">
        <v>137</v>
      </c>
      <c r="BM119" s="184" t="s">
        <v>207</v>
      </c>
    </row>
    <row r="120" spans="1:65" s="13" customFormat="1" ht="11.25">
      <c r="B120" s="196"/>
      <c r="C120" s="197"/>
      <c r="D120" s="198" t="s">
        <v>184</v>
      </c>
      <c r="E120" s="199" t="s">
        <v>19</v>
      </c>
      <c r="F120" s="200" t="s">
        <v>208</v>
      </c>
      <c r="G120" s="197"/>
      <c r="H120" s="199" t="s">
        <v>19</v>
      </c>
      <c r="I120" s="201"/>
      <c r="J120" s="197"/>
      <c r="K120" s="197"/>
      <c r="L120" s="202"/>
      <c r="M120" s="203"/>
      <c r="N120" s="204"/>
      <c r="O120" s="204"/>
      <c r="P120" s="204"/>
      <c r="Q120" s="204"/>
      <c r="R120" s="204"/>
      <c r="S120" s="204"/>
      <c r="T120" s="205"/>
      <c r="AT120" s="206" t="s">
        <v>184</v>
      </c>
      <c r="AU120" s="206" t="s">
        <v>81</v>
      </c>
      <c r="AV120" s="13" t="s">
        <v>79</v>
      </c>
      <c r="AW120" s="13" t="s">
        <v>33</v>
      </c>
      <c r="AX120" s="13" t="s">
        <v>71</v>
      </c>
      <c r="AY120" s="206" t="s">
        <v>123</v>
      </c>
    </row>
    <row r="121" spans="1:65" s="14" customFormat="1" ht="11.25">
      <c r="B121" s="207"/>
      <c r="C121" s="208"/>
      <c r="D121" s="198" t="s">
        <v>184</v>
      </c>
      <c r="E121" s="209" t="s">
        <v>19</v>
      </c>
      <c r="F121" s="210" t="s">
        <v>79</v>
      </c>
      <c r="G121" s="208"/>
      <c r="H121" s="211">
        <v>1</v>
      </c>
      <c r="I121" s="212"/>
      <c r="J121" s="208"/>
      <c r="K121" s="208"/>
      <c r="L121" s="213"/>
      <c r="M121" s="214"/>
      <c r="N121" s="215"/>
      <c r="O121" s="215"/>
      <c r="P121" s="215"/>
      <c r="Q121" s="215"/>
      <c r="R121" s="215"/>
      <c r="S121" s="215"/>
      <c r="T121" s="216"/>
      <c r="AT121" s="217" t="s">
        <v>184</v>
      </c>
      <c r="AU121" s="217" t="s">
        <v>81</v>
      </c>
      <c r="AV121" s="14" t="s">
        <v>81</v>
      </c>
      <c r="AW121" s="14" t="s">
        <v>33</v>
      </c>
      <c r="AX121" s="14" t="s">
        <v>71</v>
      </c>
      <c r="AY121" s="217" t="s">
        <v>123</v>
      </c>
    </row>
    <row r="122" spans="1:65" s="15" customFormat="1" ht="11.25">
      <c r="B122" s="218"/>
      <c r="C122" s="219"/>
      <c r="D122" s="198" t="s">
        <v>184</v>
      </c>
      <c r="E122" s="220" t="s">
        <v>19</v>
      </c>
      <c r="F122" s="221" t="s">
        <v>186</v>
      </c>
      <c r="G122" s="219"/>
      <c r="H122" s="222">
        <v>1</v>
      </c>
      <c r="I122" s="223"/>
      <c r="J122" s="219"/>
      <c r="K122" s="219"/>
      <c r="L122" s="224"/>
      <c r="M122" s="225"/>
      <c r="N122" s="226"/>
      <c r="O122" s="226"/>
      <c r="P122" s="226"/>
      <c r="Q122" s="226"/>
      <c r="R122" s="226"/>
      <c r="S122" s="226"/>
      <c r="T122" s="227"/>
      <c r="AT122" s="228" t="s">
        <v>184</v>
      </c>
      <c r="AU122" s="228" t="s">
        <v>81</v>
      </c>
      <c r="AV122" s="15" t="s">
        <v>137</v>
      </c>
      <c r="AW122" s="15" t="s">
        <v>33</v>
      </c>
      <c r="AX122" s="15" t="s">
        <v>79</v>
      </c>
      <c r="AY122" s="228" t="s">
        <v>123</v>
      </c>
    </row>
    <row r="123" spans="1:65" s="12" customFormat="1" ht="22.9" customHeight="1">
      <c r="B123" s="157"/>
      <c r="C123" s="158"/>
      <c r="D123" s="159" t="s">
        <v>70</v>
      </c>
      <c r="E123" s="171" t="s">
        <v>209</v>
      </c>
      <c r="F123" s="171" t="s">
        <v>210</v>
      </c>
      <c r="G123" s="158"/>
      <c r="H123" s="158"/>
      <c r="I123" s="161"/>
      <c r="J123" s="172">
        <f>BK123</f>
        <v>0</v>
      </c>
      <c r="K123" s="158"/>
      <c r="L123" s="163"/>
      <c r="M123" s="164"/>
      <c r="N123" s="165"/>
      <c r="O123" s="165"/>
      <c r="P123" s="166">
        <f>SUM(P124:P127)</f>
        <v>0</v>
      </c>
      <c r="Q123" s="165"/>
      <c r="R123" s="166">
        <f>SUM(R124:R127)</f>
        <v>0</v>
      </c>
      <c r="S123" s="165"/>
      <c r="T123" s="167">
        <f>SUM(T124:T127)</f>
        <v>0</v>
      </c>
      <c r="AR123" s="168" t="s">
        <v>144</v>
      </c>
      <c r="AT123" s="169" t="s">
        <v>70</v>
      </c>
      <c r="AU123" s="169" t="s">
        <v>79</v>
      </c>
      <c r="AY123" s="168" t="s">
        <v>123</v>
      </c>
      <c r="BK123" s="170">
        <f>SUM(BK124:BK127)</f>
        <v>0</v>
      </c>
    </row>
    <row r="124" spans="1:65" s="2" customFormat="1" ht="14.45" customHeight="1">
      <c r="A124" s="34"/>
      <c r="B124" s="35"/>
      <c r="C124" s="173" t="s">
        <v>131</v>
      </c>
      <c r="D124" s="173" t="s">
        <v>127</v>
      </c>
      <c r="E124" s="174" t="s">
        <v>211</v>
      </c>
      <c r="F124" s="175" t="s">
        <v>210</v>
      </c>
      <c r="G124" s="176" t="s">
        <v>182</v>
      </c>
      <c r="H124" s="177">
        <v>1</v>
      </c>
      <c r="I124" s="178"/>
      <c r="J124" s="179">
        <f>ROUND(I124*H124,2)</f>
        <v>0</v>
      </c>
      <c r="K124" s="175" t="s">
        <v>19</v>
      </c>
      <c r="L124" s="39"/>
      <c r="M124" s="180" t="s">
        <v>19</v>
      </c>
      <c r="N124" s="181" t="s">
        <v>42</v>
      </c>
      <c r="O124" s="64"/>
      <c r="P124" s="182">
        <f>O124*H124</f>
        <v>0</v>
      </c>
      <c r="Q124" s="182">
        <v>0</v>
      </c>
      <c r="R124" s="182">
        <f>Q124*H124</f>
        <v>0</v>
      </c>
      <c r="S124" s="182">
        <v>0</v>
      </c>
      <c r="T124" s="183">
        <f>S124*H124</f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R124" s="184" t="s">
        <v>137</v>
      </c>
      <c r="AT124" s="184" t="s">
        <v>127</v>
      </c>
      <c r="AU124" s="184" t="s">
        <v>81</v>
      </c>
      <c r="AY124" s="17" t="s">
        <v>123</v>
      </c>
      <c r="BE124" s="185">
        <f>IF(N124="základní",J124,0)</f>
        <v>0</v>
      </c>
      <c r="BF124" s="185">
        <f>IF(N124="snížená",J124,0)</f>
        <v>0</v>
      </c>
      <c r="BG124" s="185">
        <f>IF(N124="zákl. přenesená",J124,0)</f>
        <v>0</v>
      </c>
      <c r="BH124" s="185">
        <f>IF(N124="sníž. přenesená",J124,0)</f>
        <v>0</v>
      </c>
      <c r="BI124" s="185">
        <f>IF(N124="nulová",J124,0)</f>
        <v>0</v>
      </c>
      <c r="BJ124" s="17" t="s">
        <v>79</v>
      </c>
      <c r="BK124" s="185">
        <f>ROUND(I124*H124,2)</f>
        <v>0</v>
      </c>
      <c r="BL124" s="17" t="s">
        <v>137</v>
      </c>
      <c r="BM124" s="184" t="s">
        <v>212</v>
      </c>
    </row>
    <row r="125" spans="1:65" s="13" customFormat="1" ht="11.25">
      <c r="B125" s="196"/>
      <c r="C125" s="197"/>
      <c r="D125" s="198" t="s">
        <v>184</v>
      </c>
      <c r="E125" s="199" t="s">
        <v>19</v>
      </c>
      <c r="F125" s="200" t="s">
        <v>213</v>
      </c>
      <c r="G125" s="197"/>
      <c r="H125" s="199" t="s">
        <v>19</v>
      </c>
      <c r="I125" s="201"/>
      <c r="J125" s="197"/>
      <c r="K125" s="197"/>
      <c r="L125" s="202"/>
      <c r="M125" s="203"/>
      <c r="N125" s="204"/>
      <c r="O125" s="204"/>
      <c r="P125" s="204"/>
      <c r="Q125" s="204"/>
      <c r="R125" s="204"/>
      <c r="S125" s="204"/>
      <c r="T125" s="205"/>
      <c r="AT125" s="206" t="s">
        <v>184</v>
      </c>
      <c r="AU125" s="206" t="s">
        <v>81</v>
      </c>
      <c r="AV125" s="13" t="s">
        <v>79</v>
      </c>
      <c r="AW125" s="13" t="s">
        <v>33</v>
      </c>
      <c r="AX125" s="13" t="s">
        <v>71</v>
      </c>
      <c r="AY125" s="206" t="s">
        <v>123</v>
      </c>
    </row>
    <row r="126" spans="1:65" s="14" customFormat="1" ht="11.25">
      <c r="B126" s="207"/>
      <c r="C126" s="208"/>
      <c r="D126" s="198" t="s">
        <v>184</v>
      </c>
      <c r="E126" s="209" t="s">
        <v>19</v>
      </c>
      <c r="F126" s="210" t="s">
        <v>79</v>
      </c>
      <c r="G126" s="208"/>
      <c r="H126" s="211">
        <v>1</v>
      </c>
      <c r="I126" s="212"/>
      <c r="J126" s="208"/>
      <c r="K126" s="208"/>
      <c r="L126" s="213"/>
      <c r="M126" s="214"/>
      <c r="N126" s="215"/>
      <c r="O126" s="215"/>
      <c r="P126" s="215"/>
      <c r="Q126" s="215"/>
      <c r="R126" s="215"/>
      <c r="S126" s="215"/>
      <c r="T126" s="216"/>
      <c r="AT126" s="217" t="s">
        <v>184</v>
      </c>
      <c r="AU126" s="217" t="s">
        <v>81</v>
      </c>
      <c r="AV126" s="14" t="s">
        <v>81</v>
      </c>
      <c r="AW126" s="14" t="s">
        <v>33</v>
      </c>
      <c r="AX126" s="14" t="s">
        <v>71</v>
      </c>
      <c r="AY126" s="217" t="s">
        <v>123</v>
      </c>
    </row>
    <row r="127" spans="1:65" s="15" customFormat="1" ht="11.25">
      <c r="B127" s="218"/>
      <c r="C127" s="219"/>
      <c r="D127" s="198" t="s">
        <v>184</v>
      </c>
      <c r="E127" s="220" t="s">
        <v>19</v>
      </c>
      <c r="F127" s="221" t="s">
        <v>186</v>
      </c>
      <c r="G127" s="219"/>
      <c r="H127" s="222">
        <v>1</v>
      </c>
      <c r="I127" s="223"/>
      <c r="J127" s="219"/>
      <c r="K127" s="219"/>
      <c r="L127" s="224"/>
      <c r="M127" s="229"/>
      <c r="N127" s="230"/>
      <c r="O127" s="230"/>
      <c r="P127" s="230"/>
      <c r="Q127" s="230"/>
      <c r="R127" s="230"/>
      <c r="S127" s="230"/>
      <c r="T127" s="231"/>
      <c r="AT127" s="228" t="s">
        <v>184</v>
      </c>
      <c r="AU127" s="228" t="s">
        <v>81</v>
      </c>
      <c r="AV127" s="15" t="s">
        <v>137</v>
      </c>
      <c r="AW127" s="15" t="s">
        <v>33</v>
      </c>
      <c r="AX127" s="15" t="s">
        <v>79</v>
      </c>
      <c r="AY127" s="228" t="s">
        <v>123</v>
      </c>
    </row>
    <row r="128" spans="1:65" s="2" customFormat="1" ht="6.95" customHeight="1">
      <c r="A128" s="34"/>
      <c r="B128" s="47"/>
      <c r="C128" s="48"/>
      <c r="D128" s="48"/>
      <c r="E128" s="48"/>
      <c r="F128" s="48"/>
      <c r="G128" s="48"/>
      <c r="H128" s="48"/>
      <c r="I128" s="48"/>
      <c r="J128" s="48"/>
      <c r="K128" s="48"/>
      <c r="L128" s="39"/>
      <c r="M128" s="34"/>
      <c r="O128" s="34"/>
      <c r="P128" s="34"/>
      <c r="Q128" s="34"/>
      <c r="R128" s="34"/>
      <c r="S128" s="34"/>
      <c r="T128" s="34"/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</row>
  </sheetData>
  <sheetProtection algorithmName="SHA-512" hashValue="UiNUWd8RCAqJ6auQszU1B5L+7PcNAZO3eomaYvlKtTs9o6Qp45NeVDqIhDvNKds6GrkfWgloeAHgAA+5YFaX5g==" saltValue="W2FrF+9wOxpZE7Sltmg7r3ggUmbkHqBn8+2XWNmuVFNh8Q4VeTd6BMg3N1126luMMVsKyq/0+BAGtVLCvLZSRw==" spinCount="100000" sheet="1" objects="1" scenarios="1" formatColumns="0" formatRows="0" autoFilter="0"/>
  <autoFilter ref="C87:K127"/>
  <mergeCells count="9">
    <mergeCell ref="E50:H50"/>
    <mergeCell ref="E78:H78"/>
    <mergeCell ref="E80:H80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92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76"/>
      <c r="M2" s="276"/>
      <c r="N2" s="276"/>
      <c r="O2" s="276"/>
      <c r="P2" s="276"/>
      <c r="Q2" s="276"/>
      <c r="R2" s="276"/>
      <c r="S2" s="276"/>
      <c r="T2" s="276"/>
      <c r="U2" s="276"/>
      <c r="V2" s="276"/>
      <c r="AT2" s="17" t="s">
        <v>84</v>
      </c>
    </row>
    <row r="3" spans="1:46" s="1" customFormat="1" ht="6.95" customHeight="1">
      <c r="B3" s="101"/>
      <c r="C3" s="102"/>
      <c r="D3" s="102"/>
      <c r="E3" s="102"/>
      <c r="F3" s="102"/>
      <c r="G3" s="102"/>
      <c r="H3" s="102"/>
      <c r="I3" s="102"/>
      <c r="J3" s="102"/>
      <c r="K3" s="102"/>
      <c r="L3" s="20"/>
      <c r="AT3" s="17" t="s">
        <v>81</v>
      </c>
    </row>
    <row r="4" spans="1:46" s="1" customFormat="1" ht="24.95" customHeight="1">
      <c r="B4" s="20"/>
      <c r="D4" s="103" t="s">
        <v>92</v>
      </c>
      <c r="L4" s="20"/>
      <c r="M4" s="104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05" t="s">
        <v>16</v>
      </c>
      <c r="L6" s="20"/>
    </row>
    <row r="7" spans="1:46" s="1" customFormat="1" ht="16.5" customHeight="1">
      <c r="B7" s="20"/>
      <c r="E7" s="277" t="str">
        <f>'Rekapitulace stavby'!K6</f>
        <v>Pracovní lávky vozovna Moravská Ostrava</v>
      </c>
      <c r="F7" s="278"/>
      <c r="G7" s="278"/>
      <c r="H7" s="278"/>
      <c r="L7" s="20"/>
    </row>
    <row r="8" spans="1:46" s="2" customFormat="1" ht="12" customHeight="1">
      <c r="A8" s="34"/>
      <c r="B8" s="39"/>
      <c r="C8" s="34"/>
      <c r="D8" s="105" t="s">
        <v>93</v>
      </c>
      <c r="E8" s="34"/>
      <c r="F8" s="34"/>
      <c r="G8" s="34"/>
      <c r="H8" s="34"/>
      <c r="I8" s="34"/>
      <c r="J8" s="34"/>
      <c r="K8" s="34"/>
      <c r="L8" s="106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279" t="s">
        <v>214</v>
      </c>
      <c r="F9" s="280"/>
      <c r="G9" s="280"/>
      <c r="H9" s="280"/>
      <c r="I9" s="34"/>
      <c r="J9" s="34"/>
      <c r="K9" s="34"/>
      <c r="L9" s="106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1.25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106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05" t="s">
        <v>18</v>
      </c>
      <c r="E11" s="34"/>
      <c r="F11" s="107" t="s">
        <v>19</v>
      </c>
      <c r="G11" s="34"/>
      <c r="H11" s="34"/>
      <c r="I11" s="105" t="s">
        <v>20</v>
      </c>
      <c r="J11" s="107" t="s">
        <v>19</v>
      </c>
      <c r="K11" s="34"/>
      <c r="L11" s="106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05" t="s">
        <v>21</v>
      </c>
      <c r="E12" s="34"/>
      <c r="F12" s="107" t="s">
        <v>22</v>
      </c>
      <c r="G12" s="34"/>
      <c r="H12" s="34"/>
      <c r="I12" s="105" t="s">
        <v>23</v>
      </c>
      <c r="J12" s="108" t="str">
        <f>'Rekapitulace stavby'!AN8</f>
        <v>14. 4. 2020</v>
      </c>
      <c r="K12" s="34"/>
      <c r="L12" s="106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106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05" t="s">
        <v>25</v>
      </c>
      <c r="E14" s="34"/>
      <c r="F14" s="34"/>
      <c r="G14" s="34"/>
      <c r="H14" s="34"/>
      <c r="I14" s="105" t="s">
        <v>26</v>
      </c>
      <c r="J14" s="107" t="s">
        <v>19</v>
      </c>
      <c r="K14" s="34"/>
      <c r="L14" s="106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07" t="s">
        <v>27</v>
      </c>
      <c r="F15" s="34"/>
      <c r="G15" s="34"/>
      <c r="H15" s="34"/>
      <c r="I15" s="105" t="s">
        <v>28</v>
      </c>
      <c r="J15" s="107" t="s">
        <v>19</v>
      </c>
      <c r="K15" s="34"/>
      <c r="L15" s="106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106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05" t="s">
        <v>29</v>
      </c>
      <c r="E17" s="34"/>
      <c r="F17" s="34"/>
      <c r="G17" s="34"/>
      <c r="H17" s="34"/>
      <c r="I17" s="105" t="s">
        <v>26</v>
      </c>
      <c r="J17" s="30" t="str">
        <f>'Rekapitulace stavby'!AN13</f>
        <v>Vyplň údaj</v>
      </c>
      <c r="K17" s="34"/>
      <c r="L17" s="106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281" t="str">
        <f>'Rekapitulace stavby'!E14</f>
        <v>Vyplň údaj</v>
      </c>
      <c r="F18" s="282"/>
      <c r="G18" s="282"/>
      <c r="H18" s="282"/>
      <c r="I18" s="105" t="s">
        <v>28</v>
      </c>
      <c r="J18" s="30" t="str">
        <f>'Rekapitulace stavby'!AN14</f>
        <v>Vyplň údaj</v>
      </c>
      <c r="K18" s="34"/>
      <c r="L18" s="106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106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05" t="s">
        <v>31</v>
      </c>
      <c r="E20" s="34"/>
      <c r="F20" s="34"/>
      <c r="G20" s="34"/>
      <c r="H20" s="34"/>
      <c r="I20" s="105" t="s">
        <v>26</v>
      </c>
      <c r="J20" s="107" t="s">
        <v>19</v>
      </c>
      <c r="K20" s="34"/>
      <c r="L20" s="106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07" t="s">
        <v>32</v>
      </c>
      <c r="F21" s="34"/>
      <c r="G21" s="34"/>
      <c r="H21" s="34"/>
      <c r="I21" s="105" t="s">
        <v>28</v>
      </c>
      <c r="J21" s="107" t="s">
        <v>19</v>
      </c>
      <c r="K21" s="34"/>
      <c r="L21" s="106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106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05" t="s">
        <v>34</v>
      </c>
      <c r="E23" s="34"/>
      <c r="F23" s="34"/>
      <c r="G23" s="34"/>
      <c r="H23" s="34"/>
      <c r="I23" s="105" t="s">
        <v>26</v>
      </c>
      <c r="J23" s="107" t="str">
        <f>IF('Rekapitulace stavby'!AN19="","",'Rekapitulace stavby'!AN19)</f>
        <v/>
      </c>
      <c r="K23" s="34"/>
      <c r="L23" s="106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07" t="str">
        <f>IF('Rekapitulace stavby'!E20="","",'Rekapitulace stavby'!E20)</f>
        <v xml:space="preserve"> </v>
      </c>
      <c r="F24" s="34"/>
      <c r="G24" s="34"/>
      <c r="H24" s="34"/>
      <c r="I24" s="105" t="s">
        <v>28</v>
      </c>
      <c r="J24" s="107" t="str">
        <f>IF('Rekapitulace stavby'!AN20="","",'Rekapitulace stavby'!AN20)</f>
        <v/>
      </c>
      <c r="K24" s="34"/>
      <c r="L24" s="106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106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05" t="s">
        <v>35</v>
      </c>
      <c r="E26" s="34"/>
      <c r="F26" s="34"/>
      <c r="G26" s="34"/>
      <c r="H26" s="34"/>
      <c r="I26" s="34"/>
      <c r="J26" s="34"/>
      <c r="K26" s="34"/>
      <c r="L26" s="106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09"/>
      <c r="B27" s="110"/>
      <c r="C27" s="109"/>
      <c r="D27" s="109"/>
      <c r="E27" s="283" t="s">
        <v>19</v>
      </c>
      <c r="F27" s="283"/>
      <c r="G27" s="283"/>
      <c r="H27" s="283"/>
      <c r="I27" s="109"/>
      <c r="J27" s="109"/>
      <c r="K27" s="109"/>
      <c r="L27" s="111"/>
      <c r="S27" s="109"/>
      <c r="T27" s="109"/>
      <c r="U27" s="109"/>
      <c r="V27" s="109"/>
      <c r="W27" s="109"/>
      <c r="X27" s="109"/>
      <c r="Y27" s="109"/>
      <c r="Z27" s="109"/>
      <c r="AA27" s="109"/>
      <c r="AB27" s="109"/>
      <c r="AC27" s="109"/>
      <c r="AD27" s="109"/>
      <c r="AE27" s="109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106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12"/>
      <c r="E29" s="112"/>
      <c r="F29" s="112"/>
      <c r="G29" s="112"/>
      <c r="H29" s="112"/>
      <c r="I29" s="112"/>
      <c r="J29" s="112"/>
      <c r="K29" s="112"/>
      <c r="L29" s="106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13" t="s">
        <v>37</v>
      </c>
      <c r="E30" s="34"/>
      <c r="F30" s="34"/>
      <c r="G30" s="34"/>
      <c r="H30" s="34"/>
      <c r="I30" s="34"/>
      <c r="J30" s="114">
        <f>ROUND(J82, 2)</f>
        <v>0</v>
      </c>
      <c r="K30" s="34"/>
      <c r="L30" s="106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12"/>
      <c r="E31" s="112"/>
      <c r="F31" s="112"/>
      <c r="G31" s="112"/>
      <c r="H31" s="112"/>
      <c r="I31" s="112"/>
      <c r="J31" s="112"/>
      <c r="K31" s="112"/>
      <c r="L31" s="106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15" t="s">
        <v>39</v>
      </c>
      <c r="G32" s="34"/>
      <c r="H32" s="34"/>
      <c r="I32" s="115" t="s">
        <v>38</v>
      </c>
      <c r="J32" s="115" t="s">
        <v>40</v>
      </c>
      <c r="K32" s="34"/>
      <c r="L32" s="106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16" t="s">
        <v>41</v>
      </c>
      <c r="E33" s="105" t="s">
        <v>42</v>
      </c>
      <c r="F33" s="117">
        <f>ROUND((SUM(BE82:BE91)),  2)</f>
        <v>0</v>
      </c>
      <c r="G33" s="34"/>
      <c r="H33" s="34"/>
      <c r="I33" s="118">
        <v>0.21</v>
      </c>
      <c r="J33" s="117">
        <f>ROUND(((SUM(BE82:BE91))*I33),  2)</f>
        <v>0</v>
      </c>
      <c r="K33" s="34"/>
      <c r="L33" s="106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05" t="s">
        <v>43</v>
      </c>
      <c r="F34" s="117">
        <f>ROUND((SUM(BF82:BF91)),  2)</f>
        <v>0</v>
      </c>
      <c r="G34" s="34"/>
      <c r="H34" s="34"/>
      <c r="I34" s="118">
        <v>0.15</v>
      </c>
      <c r="J34" s="117">
        <f>ROUND(((SUM(BF82:BF91))*I34),  2)</f>
        <v>0</v>
      </c>
      <c r="K34" s="34"/>
      <c r="L34" s="106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05" t="s">
        <v>44</v>
      </c>
      <c r="F35" s="117">
        <f>ROUND((SUM(BG82:BG91)),  2)</f>
        <v>0</v>
      </c>
      <c r="G35" s="34"/>
      <c r="H35" s="34"/>
      <c r="I35" s="118">
        <v>0.21</v>
      </c>
      <c r="J35" s="117">
        <f>0</f>
        <v>0</v>
      </c>
      <c r="K35" s="34"/>
      <c r="L35" s="106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05" t="s">
        <v>45</v>
      </c>
      <c r="F36" s="117">
        <f>ROUND((SUM(BH82:BH91)),  2)</f>
        <v>0</v>
      </c>
      <c r="G36" s="34"/>
      <c r="H36" s="34"/>
      <c r="I36" s="118">
        <v>0.15</v>
      </c>
      <c r="J36" s="117">
        <f>0</f>
        <v>0</v>
      </c>
      <c r="K36" s="34"/>
      <c r="L36" s="106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05" t="s">
        <v>46</v>
      </c>
      <c r="F37" s="117">
        <f>ROUND((SUM(BI82:BI91)),  2)</f>
        <v>0</v>
      </c>
      <c r="G37" s="34"/>
      <c r="H37" s="34"/>
      <c r="I37" s="118">
        <v>0</v>
      </c>
      <c r="J37" s="117">
        <f>0</f>
        <v>0</v>
      </c>
      <c r="K37" s="34"/>
      <c r="L37" s="106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106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19"/>
      <c r="D39" s="120" t="s">
        <v>47</v>
      </c>
      <c r="E39" s="121"/>
      <c r="F39" s="121"/>
      <c r="G39" s="122" t="s">
        <v>48</v>
      </c>
      <c r="H39" s="123" t="s">
        <v>49</v>
      </c>
      <c r="I39" s="121"/>
      <c r="J39" s="124">
        <f>SUM(J30:J37)</f>
        <v>0</v>
      </c>
      <c r="K39" s="125"/>
      <c r="L39" s="106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126"/>
      <c r="C40" s="127"/>
      <c r="D40" s="127"/>
      <c r="E40" s="127"/>
      <c r="F40" s="127"/>
      <c r="G40" s="127"/>
      <c r="H40" s="127"/>
      <c r="I40" s="127"/>
      <c r="J40" s="127"/>
      <c r="K40" s="127"/>
      <c r="L40" s="106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4" spans="1:31" s="2" customFormat="1" ht="6.95" customHeight="1">
      <c r="A44" s="34"/>
      <c r="B44" s="128"/>
      <c r="C44" s="129"/>
      <c r="D44" s="129"/>
      <c r="E44" s="129"/>
      <c r="F44" s="129"/>
      <c r="G44" s="129"/>
      <c r="H44" s="129"/>
      <c r="I44" s="129"/>
      <c r="J44" s="129"/>
      <c r="K44" s="129"/>
      <c r="L44" s="106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pans="1:31" s="2" customFormat="1" ht="24.95" customHeight="1">
      <c r="A45" s="34"/>
      <c r="B45" s="35"/>
      <c r="C45" s="23" t="s">
        <v>95</v>
      </c>
      <c r="D45" s="36"/>
      <c r="E45" s="36"/>
      <c r="F45" s="36"/>
      <c r="G45" s="36"/>
      <c r="H45" s="36"/>
      <c r="I45" s="36"/>
      <c r="J45" s="36"/>
      <c r="K45" s="36"/>
      <c r="L45" s="106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</row>
    <row r="46" spans="1:31" s="2" customFormat="1" ht="6.95" customHeight="1">
      <c r="A46" s="34"/>
      <c r="B46" s="35"/>
      <c r="C46" s="36"/>
      <c r="D46" s="36"/>
      <c r="E46" s="36"/>
      <c r="F46" s="36"/>
      <c r="G46" s="36"/>
      <c r="H46" s="36"/>
      <c r="I46" s="36"/>
      <c r="J46" s="36"/>
      <c r="K46" s="36"/>
      <c r="L46" s="106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pans="1:31" s="2" customFormat="1" ht="12" customHeight="1">
      <c r="A47" s="34"/>
      <c r="B47" s="35"/>
      <c r="C47" s="29" t="s">
        <v>16</v>
      </c>
      <c r="D47" s="36"/>
      <c r="E47" s="36"/>
      <c r="F47" s="36"/>
      <c r="G47" s="36"/>
      <c r="H47" s="36"/>
      <c r="I47" s="36"/>
      <c r="J47" s="36"/>
      <c r="K47" s="36"/>
      <c r="L47" s="106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pans="1:31" s="2" customFormat="1" ht="16.5" customHeight="1">
      <c r="A48" s="34"/>
      <c r="B48" s="35"/>
      <c r="C48" s="36"/>
      <c r="D48" s="36"/>
      <c r="E48" s="284" t="str">
        <f>E7</f>
        <v>Pracovní lávky vozovna Moravská Ostrava</v>
      </c>
      <c r="F48" s="285"/>
      <c r="G48" s="285"/>
      <c r="H48" s="285"/>
      <c r="I48" s="36"/>
      <c r="J48" s="36"/>
      <c r="K48" s="36"/>
      <c r="L48" s="106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pans="1:47" s="2" customFormat="1" ht="12" customHeight="1">
      <c r="A49" s="34"/>
      <c r="B49" s="35"/>
      <c r="C49" s="29" t="s">
        <v>93</v>
      </c>
      <c r="D49" s="36"/>
      <c r="E49" s="36"/>
      <c r="F49" s="36"/>
      <c r="G49" s="36"/>
      <c r="H49" s="36"/>
      <c r="I49" s="36"/>
      <c r="J49" s="36"/>
      <c r="K49" s="36"/>
      <c r="L49" s="106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pans="1:47" s="2" customFormat="1" ht="16.5" customHeight="1">
      <c r="A50" s="34"/>
      <c r="B50" s="35"/>
      <c r="C50" s="36"/>
      <c r="D50" s="36"/>
      <c r="E50" s="237" t="str">
        <f>E9</f>
        <v>02 - PS02 Zařízení pracovní lávky</v>
      </c>
      <c r="F50" s="286"/>
      <c r="G50" s="286"/>
      <c r="H50" s="286"/>
      <c r="I50" s="36"/>
      <c r="J50" s="36"/>
      <c r="K50" s="36"/>
      <c r="L50" s="106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pans="1:47" s="2" customFormat="1" ht="6.95" customHeight="1">
      <c r="A51" s="34"/>
      <c r="B51" s="35"/>
      <c r="C51" s="36"/>
      <c r="D51" s="36"/>
      <c r="E51" s="36"/>
      <c r="F51" s="36"/>
      <c r="G51" s="36"/>
      <c r="H51" s="36"/>
      <c r="I51" s="36"/>
      <c r="J51" s="36"/>
      <c r="K51" s="36"/>
      <c r="L51" s="106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</row>
    <row r="52" spans="1:47" s="2" customFormat="1" ht="12" customHeight="1">
      <c r="A52" s="34"/>
      <c r="B52" s="35"/>
      <c r="C52" s="29" t="s">
        <v>21</v>
      </c>
      <c r="D52" s="36"/>
      <c r="E52" s="36"/>
      <c r="F52" s="27" t="str">
        <f>F12</f>
        <v xml:space="preserve"> </v>
      </c>
      <c r="G52" s="36"/>
      <c r="H52" s="36"/>
      <c r="I52" s="29" t="s">
        <v>23</v>
      </c>
      <c r="J52" s="59" t="str">
        <f>IF(J12="","",J12)</f>
        <v>14. 4. 2020</v>
      </c>
      <c r="K52" s="36"/>
      <c r="L52" s="106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pans="1:47" s="2" customFormat="1" ht="6.95" customHeight="1">
      <c r="A53" s="34"/>
      <c r="B53" s="35"/>
      <c r="C53" s="36"/>
      <c r="D53" s="36"/>
      <c r="E53" s="36"/>
      <c r="F53" s="36"/>
      <c r="G53" s="36"/>
      <c r="H53" s="36"/>
      <c r="I53" s="36"/>
      <c r="J53" s="36"/>
      <c r="K53" s="36"/>
      <c r="L53" s="106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pans="1:47" s="2" customFormat="1" ht="25.7" customHeight="1">
      <c r="A54" s="34"/>
      <c r="B54" s="35"/>
      <c r="C54" s="29" t="s">
        <v>25</v>
      </c>
      <c r="D54" s="36"/>
      <c r="E54" s="36"/>
      <c r="F54" s="27" t="str">
        <f>E15</f>
        <v>Dopravní podnik Ostrava, a. s.</v>
      </c>
      <c r="G54" s="36"/>
      <c r="H54" s="36"/>
      <c r="I54" s="29" t="s">
        <v>31</v>
      </c>
      <c r="J54" s="32" t="str">
        <f>E21</f>
        <v>PROJEKT HTL s.r.o.</v>
      </c>
      <c r="K54" s="36"/>
      <c r="L54" s="106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pans="1:47" s="2" customFormat="1" ht="15.2" customHeight="1">
      <c r="A55" s="34"/>
      <c r="B55" s="35"/>
      <c r="C55" s="29" t="s">
        <v>29</v>
      </c>
      <c r="D55" s="36"/>
      <c r="E55" s="36"/>
      <c r="F55" s="27" t="str">
        <f>IF(E18="","",E18)</f>
        <v>Vyplň údaj</v>
      </c>
      <c r="G55" s="36"/>
      <c r="H55" s="36"/>
      <c r="I55" s="29" t="s">
        <v>34</v>
      </c>
      <c r="J55" s="32" t="str">
        <f>E24</f>
        <v xml:space="preserve"> </v>
      </c>
      <c r="K55" s="36"/>
      <c r="L55" s="106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pans="1:47" s="2" customFormat="1" ht="10.35" customHeight="1">
      <c r="A56" s="34"/>
      <c r="B56" s="35"/>
      <c r="C56" s="36"/>
      <c r="D56" s="36"/>
      <c r="E56" s="36"/>
      <c r="F56" s="36"/>
      <c r="G56" s="36"/>
      <c r="H56" s="36"/>
      <c r="I56" s="36"/>
      <c r="J56" s="36"/>
      <c r="K56" s="36"/>
      <c r="L56" s="106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pans="1:47" s="2" customFormat="1" ht="29.25" customHeight="1">
      <c r="A57" s="34"/>
      <c r="B57" s="35"/>
      <c r="C57" s="130" t="s">
        <v>96</v>
      </c>
      <c r="D57" s="131"/>
      <c r="E57" s="131"/>
      <c r="F57" s="131"/>
      <c r="G57" s="131"/>
      <c r="H57" s="131"/>
      <c r="I57" s="131"/>
      <c r="J57" s="132" t="s">
        <v>97</v>
      </c>
      <c r="K57" s="131"/>
      <c r="L57" s="106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pans="1:47" s="2" customFormat="1" ht="10.35" customHeight="1">
      <c r="A58" s="34"/>
      <c r="B58" s="35"/>
      <c r="C58" s="36"/>
      <c r="D58" s="36"/>
      <c r="E58" s="36"/>
      <c r="F58" s="36"/>
      <c r="G58" s="36"/>
      <c r="H58" s="36"/>
      <c r="I58" s="36"/>
      <c r="J58" s="36"/>
      <c r="K58" s="36"/>
      <c r="L58" s="106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pans="1:47" s="2" customFormat="1" ht="22.9" customHeight="1">
      <c r="A59" s="34"/>
      <c r="B59" s="35"/>
      <c r="C59" s="133" t="s">
        <v>69</v>
      </c>
      <c r="D59" s="36"/>
      <c r="E59" s="36"/>
      <c r="F59" s="36"/>
      <c r="G59" s="36"/>
      <c r="H59" s="36"/>
      <c r="I59" s="36"/>
      <c r="J59" s="77">
        <f>J82</f>
        <v>0</v>
      </c>
      <c r="K59" s="36"/>
      <c r="L59" s="106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U59" s="17" t="s">
        <v>98</v>
      </c>
    </row>
    <row r="60" spans="1:47" s="9" customFormat="1" ht="24.95" customHeight="1">
      <c r="B60" s="134"/>
      <c r="C60" s="135"/>
      <c r="D60" s="136" t="s">
        <v>101</v>
      </c>
      <c r="E60" s="137"/>
      <c r="F60" s="137"/>
      <c r="G60" s="137"/>
      <c r="H60" s="137"/>
      <c r="I60" s="137"/>
      <c r="J60" s="138">
        <f>J83</f>
        <v>0</v>
      </c>
      <c r="K60" s="135"/>
      <c r="L60" s="139"/>
    </row>
    <row r="61" spans="1:47" s="10" customFormat="1" ht="19.899999999999999" customHeight="1">
      <c r="B61" s="140"/>
      <c r="C61" s="141"/>
      <c r="D61" s="142" t="s">
        <v>215</v>
      </c>
      <c r="E61" s="143"/>
      <c r="F61" s="143"/>
      <c r="G61" s="143"/>
      <c r="H61" s="143"/>
      <c r="I61" s="143"/>
      <c r="J61" s="144">
        <f>J84</f>
        <v>0</v>
      </c>
      <c r="K61" s="141"/>
      <c r="L61" s="145"/>
    </row>
    <row r="62" spans="1:47" s="9" customFormat="1" ht="24.95" customHeight="1">
      <c r="B62" s="134"/>
      <c r="C62" s="135"/>
      <c r="D62" s="136" t="s">
        <v>216</v>
      </c>
      <c r="E62" s="137"/>
      <c r="F62" s="137"/>
      <c r="G62" s="137"/>
      <c r="H62" s="137"/>
      <c r="I62" s="137"/>
      <c r="J62" s="138">
        <f>J88</f>
        <v>0</v>
      </c>
      <c r="K62" s="135"/>
      <c r="L62" s="139"/>
    </row>
    <row r="63" spans="1:47" s="2" customFormat="1" ht="21.75" customHeight="1">
      <c r="A63" s="34"/>
      <c r="B63" s="35"/>
      <c r="C63" s="36"/>
      <c r="D63" s="36"/>
      <c r="E63" s="36"/>
      <c r="F63" s="36"/>
      <c r="G63" s="36"/>
      <c r="H63" s="36"/>
      <c r="I63" s="36"/>
      <c r="J63" s="36"/>
      <c r="K63" s="36"/>
      <c r="L63" s="106"/>
      <c r="S63" s="34"/>
      <c r="T63" s="34"/>
      <c r="U63" s="34"/>
      <c r="V63" s="34"/>
      <c r="W63" s="34"/>
      <c r="X63" s="34"/>
      <c r="Y63" s="34"/>
      <c r="Z63" s="34"/>
      <c r="AA63" s="34"/>
      <c r="AB63" s="34"/>
      <c r="AC63" s="34"/>
      <c r="AD63" s="34"/>
      <c r="AE63" s="34"/>
    </row>
    <row r="64" spans="1:47" s="2" customFormat="1" ht="6.95" customHeight="1">
      <c r="A64" s="34"/>
      <c r="B64" s="47"/>
      <c r="C64" s="48"/>
      <c r="D64" s="48"/>
      <c r="E64" s="48"/>
      <c r="F64" s="48"/>
      <c r="G64" s="48"/>
      <c r="H64" s="48"/>
      <c r="I64" s="48"/>
      <c r="J64" s="48"/>
      <c r="K64" s="48"/>
      <c r="L64" s="106"/>
      <c r="S64" s="34"/>
      <c r="T64" s="34"/>
      <c r="U64" s="34"/>
      <c r="V64" s="34"/>
      <c r="W64" s="34"/>
      <c r="X64" s="34"/>
      <c r="Y64" s="34"/>
      <c r="Z64" s="34"/>
      <c r="AA64" s="34"/>
      <c r="AB64" s="34"/>
      <c r="AC64" s="34"/>
      <c r="AD64" s="34"/>
      <c r="AE64" s="34"/>
    </row>
    <row r="68" spans="1:31" s="2" customFormat="1" ht="6.95" customHeight="1">
      <c r="A68" s="34"/>
      <c r="B68" s="49"/>
      <c r="C68" s="50"/>
      <c r="D68" s="50"/>
      <c r="E68" s="50"/>
      <c r="F68" s="50"/>
      <c r="G68" s="50"/>
      <c r="H68" s="50"/>
      <c r="I68" s="50"/>
      <c r="J68" s="50"/>
      <c r="K68" s="50"/>
      <c r="L68" s="106"/>
      <c r="S68" s="34"/>
      <c r="T68" s="34"/>
      <c r="U68" s="34"/>
      <c r="V68" s="34"/>
      <c r="W68" s="34"/>
      <c r="X68" s="34"/>
      <c r="Y68" s="34"/>
      <c r="Z68" s="34"/>
      <c r="AA68" s="34"/>
      <c r="AB68" s="34"/>
      <c r="AC68" s="34"/>
      <c r="AD68" s="34"/>
      <c r="AE68" s="34"/>
    </row>
    <row r="69" spans="1:31" s="2" customFormat="1" ht="24.95" customHeight="1">
      <c r="A69" s="34"/>
      <c r="B69" s="35"/>
      <c r="C69" s="23" t="s">
        <v>108</v>
      </c>
      <c r="D69" s="36"/>
      <c r="E69" s="36"/>
      <c r="F69" s="36"/>
      <c r="G69" s="36"/>
      <c r="H69" s="36"/>
      <c r="I69" s="36"/>
      <c r="J69" s="36"/>
      <c r="K69" s="36"/>
      <c r="L69" s="106"/>
      <c r="S69" s="34"/>
      <c r="T69" s="34"/>
      <c r="U69" s="34"/>
      <c r="V69" s="34"/>
      <c r="W69" s="34"/>
      <c r="X69" s="34"/>
      <c r="Y69" s="34"/>
      <c r="Z69" s="34"/>
      <c r="AA69" s="34"/>
      <c r="AB69" s="34"/>
      <c r="AC69" s="34"/>
      <c r="AD69" s="34"/>
      <c r="AE69" s="34"/>
    </row>
    <row r="70" spans="1:31" s="2" customFormat="1" ht="6.95" customHeight="1">
      <c r="A70" s="34"/>
      <c r="B70" s="35"/>
      <c r="C70" s="36"/>
      <c r="D70" s="36"/>
      <c r="E70" s="36"/>
      <c r="F70" s="36"/>
      <c r="G70" s="36"/>
      <c r="H70" s="36"/>
      <c r="I70" s="36"/>
      <c r="J70" s="36"/>
      <c r="K70" s="36"/>
      <c r="L70" s="106"/>
      <c r="S70" s="34"/>
      <c r="T70" s="34"/>
      <c r="U70" s="34"/>
      <c r="V70" s="34"/>
      <c r="W70" s="34"/>
      <c r="X70" s="34"/>
      <c r="Y70" s="34"/>
      <c r="Z70" s="34"/>
      <c r="AA70" s="34"/>
      <c r="AB70" s="34"/>
      <c r="AC70" s="34"/>
      <c r="AD70" s="34"/>
      <c r="AE70" s="34"/>
    </row>
    <row r="71" spans="1:31" s="2" customFormat="1" ht="12" customHeight="1">
      <c r="A71" s="34"/>
      <c r="B71" s="35"/>
      <c r="C71" s="29" t="s">
        <v>16</v>
      </c>
      <c r="D71" s="36"/>
      <c r="E71" s="36"/>
      <c r="F71" s="36"/>
      <c r="G71" s="36"/>
      <c r="H71" s="36"/>
      <c r="I71" s="36"/>
      <c r="J71" s="36"/>
      <c r="K71" s="36"/>
      <c r="L71" s="106"/>
      <c r="S71" s="34"/>
      <c r="T71" s="34"/>
      <c r="U71" s="34"/>
      <c r="V71" s="34"/>
      <c r="W71" s="34"/>
      <c r="X71" s="34"/>
      <c r="Y71" s="34"/>
      <c r="Z71" s="34"/>
      <c r="AA71" s="34"/>
      <c r="AB71" s="34"/>
      <c r="AC71" s="34"/>
      <c r="AD71" s="34"/>
      <c r="AE71" s="34"/>
    </row>
    <row r="72" spans="1:31" s="2" customFormat="1" ht="16.5" customHeight="1">
      <c r="A72" s="34"/>
      <c r="B72" s="35"/>
      <c r="C72" s="36"/>
      <c r="D72" s="36"/>
      <c r="E72" s="284" t="str">
        <f>E7</f>
        <v>Pracovní lávky vozovna Moravská Ostrava</v>
      </c>
      <c r="F72" s="285"/>
      <c r="G72" s="285"/>
      <c r="H72" s="285"/>
      <c r="I72" s="36"/>
      <c r="J72" s="36"/>
      <c r="K72" s="36"/>
      <c r="L72" s="106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</row>
    <row r="73" spans="1:31" s="2" customFormat="1" ht="12" customHeight="1">
      <c r="A73" s="34"/>
      <c r="B73" s="35"/>
      <c r="C73" s="29" t="s">
        <v>93</v>
      </c>
      <c r="D73" s="36"/>
      <c r="E73" s="36"/>
      <c r="F73" s="36"/>
      <c r="G73" s="36"/>
      <c r="H73" s="36"/>
      <c r="I73" s="36"/>
      <c r="J73" s="36"/>
      <c r="K73" s="36"/>
      <c r="L73" s="106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</row>
    <row r="74" spans="1:31" s="2" customFormat="1" ht="16.5" customHeight="1">
      <c r="A74" s="34"/>
      <c r="B74" s="35"/>
      <c r="C74" s="36"/>
      <c r="D74" s="36"/>
      <c r="E74" s="237" t="str">
        <f>E9</f>
        <v>02 - PS02 Zařízení pracovní lávky</v>
      </c>
      <c r="F74" s="286"/>
      <c r="G74" s="286"/>
      <c r="H74" s="286"/>
      <c r="I74" s="36"/>
      <c r="J74" s="36"/>
      <c r="K74" s="36"/>
      <c r="L74" s="106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</row>
    <row r="75" spans="1:31" s="2" customFormat="1" ht="6.95" customHeight="1">
      <c r="A75" s="34"/>
      <c r="B75" s="35"/>
      <c r="C75" s="36"/>
      <c r="D75" s="36"/>
      <c r="E75" s="36"/>
      <c r="F75" s="36"/>
      <c r="G75" s="36"/>
      <c r="H75" s="36"/>
      <c r="I75" s="36"/>
      <c r="J75" s="36"/>
      <c r="K75" s="36"/>
      <c r="L75" s="106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6" spans="1:31" s="2" customFormat="1" ht="12" customHeight="1">
      <c r="A76" s="34"/>
      <c r="B76" s="35"/>
      <c r="C76" s="29" t="s">
        <v>21</v>
      </c>
      <c r="D76" s="36"/>
      <c r="E76" s="36"/>
      <c r="F76" s="27" t="str">
        <f>F12</f>
        <v xml:space="preserve"> </v>
      </c>
      <c r="G76" s="36"/>
      <c r="H76" s="36"/>
      <c r="I76" s="29" t="s">
        <v>23</v>
      </c>
      <c r="J76" s="59" t="str">
        <f>IF(J12="","",J12)</f>
        <v>14. 4. 2020</v>
      </c>
      <c r="K76" s="36"/>
      <c r="L76" s="106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6.95" customHeight="1">
      <c r="A77" s="34"/>
      <c r="B77" s="35"/>
      <c r="C77" s="36"/>
      <c r="D77" s="36"/>
      <c r="E77" s="36"/>
      <c r="F77" s="36"/>
      <c r="G77" s="36"/>
      <c r="H77" s="36"/>
      <c r="I77" s="36"/>
      <c r="J77" s="36"/>
      <c r="K77" s="36"/>
      <c r="L77" s="106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pans="1:31" s="2" customFormat="1" ht="25.7" customHeight="1">
      <c r="A78" s="34"/>
      <c r="B78" s="35"/>
      <c r="C78" s="29" t="s">
        <v>25</v>
      </c>
      <c r="D78" s="36"/>
      <c r="E78" s="36"/>
      <c r="F78" s="27" t="str">
        <f>E15</f>
        <v>Dopravní podnik Ostrava, a. s.</v>
      </c>
      <c r="G78" s="36"/>
      <c r="H78" s="36"/>
      <c r="I78" s="29" t="s">
        <v>31</v>
      </c>
      <c r="J78" s="32" t="str">
        <f>E21</f>
        <v>PROJEKT HTL s.r.o.</v>
      </c>
      <c r="K78" s="36"/>
      <c r="L78" s="106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</row>
    <row r="79" spans="1:31" s="2" customFormat="1" ht="15.2" customHeight="1">
      <c r="A79" s="34"/>
      <c r="B79" s="35"/>
      <c r="C79" s="29" t="s">
        <v>29</v>
      </c>
      <c r="D79" s="36"/>
      <c r="E79" s="36"/>
      <c r="F79" s="27" t="str">
        <f>IF(E18="","",E18)</f>
        <v>Vyplň údaj</v>
      </c>
      <c r="G79" s="36"/>
      <c r="H79" s="36"/>
      <c r="I79" s="29" t="s">
        <v>34</v>
      </c>
      <c r="J79" s="32" t="str">
        <f>E24</f>
        <v xml:space="preserve"> </v>
      </c>
      <c r="K79" s="36"/>
      <c r="L79" s="106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</row>
    <row r="80" spans="1:31" s="2" customFormat="1" ht="10.35" customHeight="1">
      <c r="A80" s="34"/>
      <c r="B80" s="35"/>
      <c r="C80" s="36"/>
      <c r="D80" s="36"/>
      <c r="E80" s="36"/>
      <c r="F80" s="36"/>
      <c r="G80" s="36"/>
      <c r="H80" s="36"/>
      <c r="I80" s="36"/>
      <c r="J80" s="36"/>
      <c r="K80" s="36"/>
      <c r="L80" s="106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</row>
    <row r="81" spans="1:65" s="11" customFormat="1" ht="29.25" customHeight="1">
      <c r="A81" s="146"/>
      <c r="B81" s="147"/>
      <c r="C81" s="148" t="s">
        <v>109</v>
      </c>
      <c r="D81" s="149" t="s">
        <v>56</v>
      </c>
      <c r="E81" s="149" t="s">
        <v>52</v>
      </c>
      <c r="F81" s="149" t="s">
        <v>53</v>
      </c>
      <c r="G81" s="149" t="s">
        <v>110</v>
      </c>
      <c r="H81" s="149" t="s">
        <v>111</v>
      </c>
      <c r="I81" s="149" t="s">
        <v>112</v>
      </c>
      <c r="J81" s="149" t="s">
        <v>97</v>
      </c>
      <c r="K81" s="150" t="s">
        <v>113</v>
      </c>
      <c r="L81" s="151"/>
      <c r="M81" s="68" t="s">
        <v>19</v>
      </c>
      <c r="N81" s="69" t="s">
        <v>41</v>
      </c>
      <c r="O81" s="69" t="s">
        <v>114</v>
      </c>
      <c r="P81" s="69" t="s">
        <v>115</v>
      </c>
      <c r="Q81" s="69" t="s">
        <v>116</v>
      </c>
      <c r="R81" s="69" t="s">
        <v>117</v>
      </c>
      <c r="S81" s="69" t="s">
        <v>118</v>
      </c>
      <c r="T81" s="70" t="s">
        <v>119</v>
      </c>
      <c r="U81" s="146"/>
      <c r="V81" s="146"/>
      <c r="W81" s="146"/>
      <c r="X81" s="146"/>
      <c r="Y81" s="146"/>
      <c r="Z81" s="146"/>
      <c r="AA81" s="146"/>
      <c r="AB81" s="146"/>
      <c r="AC81" s="146"/>
      <c r="AD81" s="146"/>
      <c r="AE81" s="146"/>
    </row>
    <row r="82" spans="1:65" s="2" customFormat="1" ht="22.9" customHeight="1">
      <c r="A82" s="34"/>
      <c r="B82" s="35"/>
      <c r="C82" s="75" t="s">
        <v>120</v>
      </c>
      <c r="D82" s="36"/>
      <c r="E82" s="36"/>
      <c r="F82" s="36"/>
      <c r="G82" s="36"/>
      <c r="H82" s="36"/>
      <c r="I82" s="36"/>
      <c r="J82" s="152">
        <f>BK82</f>
        <v>0</v>
      </c>
      <c r="K82" s="36"/>
      <c r="L82" s="39"/>
      <c r="M82" s="71"/>
      <c r="N82" s="153"/>
      <c r="O82" s="72"/>
      <c r="P82" s="154">
        <f>P83+P88</f>
        <v>0</v>
      </c>
      <c r="Q82" s="72"/>
      <c r="R82" s="154">
        <f>R83+R88</f>
        <v>0</v>
      </c>
      <c r="S82" s="72"/>
      <c r="T82" s="155">
        <f>T83+T88</f>
        <v>0</v>
      </c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  <c r="AT82" s="17" t="s">
        <v>70</v>
      </c>
      <c r="AU82" s="17" t="s">
        <v>98</v>
      </c>
      <c r="BK82" s="156">
        <f>BK83+BK88</f>
        <v>0</v>
      </c>
    </row>
    <row r="83" spans="1:65" s="12" customFormat="1" ht="25.9" customHeight="1">
      <c r="B83" s="157"/>
      <c r="C83" s="158"/>
      <c r="D83" s="159" t="s">
        <v>70</v>
      </c>
      <c r="E83" s="160" t="s">
        <v>133</v>
      </c>
      <c r="F83" s="160" t="s">
        <v>134</v>
      </c>
      <c r="G83" s="158"/>
      <c r="H83" s="158"/>
      <c r="I83" s="161"/>
      <c r="J83" s="162">
        <f>BK83</f>
        <v>0</v>
      </c>
      <c r="K83" s="158"/>
      <c r="L83" s="163"/>
      <c r="M83" s="164"/>
      <c r="N83" s="165"/>
      <c r="O83" s="165"/>
      <c r="P83" s="166">
        <f>P84</f>
        <v>0</v>
      </c>
      <c r="Q83" s="165"/>
      <c r="R83" s="166">
        <f>R84</f>
        <v>0</v>
      </c>
      <c r="S83" s="165"/>
      <c r="T83" s="167">
        <f>T84</f>
        <v>0</v>
      </c>
      <c r="AR83" s="168" t="s">
        <v>126</v>
      </c>
      <c r="AT83" s="169" t="s">
        <v>70</v>
      </c>
      <c r="AU83" s="169" t="s">
        <v>71</v>
      </c>
      <c r="AY83" s="168" t="s">
        <v>123</v>
      </c>
      <c r="BK83" s="170">
        <f>BK84</f>
        <v>0</v>
      </c>
    </row>
    <row r="84" spans="1:65" s="12" customFormat="1" ht="22.9" customHeight="1">
      <c r="B84" s="157"/>
      <c r="C84" s="158"/>
      <c r="D84" s="159" t="s">
        <v>70</v>
      </c>
      <c r="E84" s="171" t="s">
        <v>217</v>
      </c>
      <c r="F84" s="171" t="s">
        <v>218</v>
      </c>
      <c r="G84" s="158"/>
      <c r="H84" s="158"/>
      <c r="I84" s="161"/>
      <c r="J84" s="172">
        <f>BK84</f>
        <v>0</v>
      </c>
      <c r="K84" s="158"/>
      <c r="L84" s="163"/>
      <c r="M84" s="164"/>
      <c r="N84" s="165"/>
      <c r="O84" s="165"/>
      <c r="P84" s="166">
        <f>SUM(P85:P87)</f>
        <v>0</v>
      </c>
      <c r="Q84" s="165"/>
      <c r="R84" s="166">
        <f>SUM(R85:R87)</f>
        <v>0</v>
      </c>
      <c r="S84" s="165"/>
      <c r="T84" s="167">
        <f>SUM(T85:T87)</f>
        <v>0</v>
      </c>
      <c r="AR84" s="168" t="s">
        <v>126</v>
      </c>
      <c r="AT84" s="169" t="s">
        <v>70</v>
      </c>
      <c r="AU84" s="169" t="s">
        <v>79</v>
      </c>
      <c r="AY84" s="168" t="s">
        <v>123</v>
      </c>
      <c r="BK84" s="170">
        <f>SUM(BK85:BK87)</f>
        <v>0</v>
      </c>
    </row>
    <row r="85" spans="1:65" s="2" customFormat="1" ht="62.65" customHeight="1">
      <c r="A85" s="34"/>
      <c r="B85" s="35"/>
      <c r="C85" s="186" t="s">
        <v>79</v>
      </c>
      <c r="D85" s="186" t="s">
        <v>133</v>
      </c>
      <c r="E85" s="187" t="s">
        <v>219</v>
      </c>
      <c r="F85" s="188" t="s">
        <v>220</v>
      </c>
      <c r="G85" s="189" t="s">
        <v>156</v>
      </c>
      <c r="H85" s="190">
        <v>1</v>
      </c>
      <c r="I85" s="191"/>
      <c r="J85" s="192">
        <f>ROUND(I85*H85,2)</f>
        <v>0</v>
      </c>
      <c r="K85" s="188" t="s">
        <v>19</v>
      </c>
      <c r="L85" s="193"/>
      <c r="M85" s="194" t="s">
        <v>19</v>
      </c>
      <c r="N85" s="195" t="s">
        <v>42</v>
      </c>
      <c r="O85" s="64"/>
      <c r="P85" s="182">
        <f>O85*H85</f>
        <v>0</v>
      </c>
      <c r="Q85" s="182">
        <v>0</v>
      </c>
      <c r="R85" s="182">
        <f>Q85*H85</f>
        <v>0</v>
      </c>
      <c r="S85" s="182">
        <v>0</v>
      </c>
      <c r="T85" s="183">
        <f>S85*H85</f>
        <v>0</v>
      </c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  <c r="AR85" s="184" t="s">
        <v>141</v>
      </c>
      <c r="AT85" s="184" t="s">
        <v>133</v>
      </c>
      <c r="AU85" s="184" t="s">
        <v>81</v>
      </c>
      <c r="AY85" s="17" t="s">
        <v>123</v>
      </c>
      <c r="BE85" s="185">
        <f>IF(N85="základní",J85,0)</f>
        <v>0</v>
      </c>
      <c r="BF85" s="185">
        <f>IF(N85="snížená",J85,0)</f>
        <v>0</v>
      </c>
      <c r="BG85" s="185">
        <f>IF(N85="zákl. přenesená",J85,0)</f>
        <v>0</v>
      </c>
      <c r="BH85" s="185">
        <f>IF(N85="sníž. přenesená",J85,0)</f>
        <v>0</v>
      </c>
      <c r="BI85" s="185">
        <f>IF(N85="nulová",J85,0)</f>
        <v>0</v>
      </c>
      <c r="BJ85" s="17" t="s">
        <v>79</v>
      </c>
      <c r="BK85" s="185">
        <f>ROUND(I85*H85,2)</f>
        <v>0</v>
      </c>
      <c r="BL85" s="17" t="s">
        <v>142</v>
      </c>
      <c r="BM85" s="184" t="s">
        <v>221</v>
      </c>
    </row>
    <row r="86" spans="1:65" s="2" customFormat="1" ht="14.45" customHeight="1">
      <c r="A86" s="34"/>
      <c r="B86" s="35"/>
      <c r="C86" s="186" t="s">
        <v>81</v>
      </c>
      <c r="D86" s="186" t="s">
        <v>133</v>
      </c>
      <c r="E86" s="187" t="s">
        <v>222</v>
      </c>
      <c r="F86" s="188" t="s">
        <v>223</v>
      </c>
      <c r="G86" s="189" t="s">
        <v>140</v>
      </c>
      <c r="H86" s="190">
        <v>45</v>
      </c>
      <c r="I86" s="191"/>
      <c r="J86" s="192">
        <f>ROUND(I86*H86,2)</f>
        <v>0</v>
      </c>
      <c r="K86" s="188" t="s">
        <v>19</v>
      </c>
      <c r="L86" s="193"/>
      <c r="M86" s="194" t="s">
        <v>19</v>
      </c>
      <c r="N86" s="195" t="s">
        <v>42</v>
      </c>
      <c r="O86" s="64"/>
      <c r="P86" s="182">
        <f>O86*H86</f>
        <v>0</v>
      </c>
      <c r="Q86" s="182">
        <v>0</v>
      </c>
      <c r="R86" s="182">
        <f>Q86*H86</f>
        <v>0</v>
      </c>
      <c r="S86" s="182">
        <v>0</v>
      </c>
      <c r="T86" s="183">
        <f>S86*H86</f>
        <v>0</v>
      </c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  <c r="AR86" s="184" t="s">
        <v>141</v>
      </c>
      <c r="AT86" s="184" t="s">
        <v>133</v>
      </c>
      <c r="AU86" s="184" t="s">
        <v>81</v>
      </c>
      <c r="AY86" s="17" t="s">
        <v>123</v>
      </c>
      <c r="BE86" s="185">
        <f>IF(N86="základní",J86,0)</f>
        <v>0</v>
      </c>
      <c r="BF86" s="185">
        <f>IF(N86="snížená",J86,0)</f>
        <v>0</v>
      </c>
      <c r="BG86" s="185">
        <f>IF(N86="zákl. přenesená",J86,0)</f>
        <v>0</v>
      </c>
      <c r="BH86" s="185">
        <f>IF(N86="sníž. přenesená",J86,0)</f>
        <v>0</v>
      </c>
      <c r="BI86" s="185">
        <f>IF(N86="nulová",J86,0)</f>
        <v>0</v>
      </c>
      <c r="BJ86" s="17" t="s">
        <v>79</v>
      </c>
      <c r="BK86" s="185">
        <f>ROUND(I86*H86,2)</f>
        <v>0</v>
      </c>
      <c r="BL86" s="17" t="s">
        <v>142</v>
      </c>
      <c r="BM86" s="184" t="s">
        <v>224</v>
      </c>
    </row>
    <row r="87" spans="1:65" s="2" customFormat="1" ht="14.45" customHeight="1">
      <c r="A87" s="34"/>
      <c r="B87" s="35"/>
      <c r="C87" s="173" t="s">
        <v>126</v>
      </c>
      <c r="D87" s="173" t="s">
        <v>127</v>
      </c>
      <c r="E87" s="174" t="s">
        <v>225</v>
      </c>
      <c r="F87" s="175" t="s">
        <v>226</v>
      </c>
      <c r="G87" s="176" t="s">
        <v>156</v>
      </c>
      <c r="H87" s="177">
        <v>1</v>
      </c>
      <c r="I87" s="178"/>
      <c r="J87" s="179">
        <f>ROUND(I87*H87,2)</f>
        <v>0</v>
      </c>
      <c r="K87" s="175" t="s">
        <v>19</v>
      </c>
      <c r="L87" s="39"/>
      <c r="M87" s="180" t="s">
        <v>19</v>
      </c>
      <c r="N87" s="181" t="s">
        <v>42</v>
      </c>
      <c r="O87" s="64"/>
      <c r="P87" s="182">
        <f>O87*H87</f>
        <v>0</v>
      </c>
      <c r="Q87" s="182">
        <v>0</v>
      </c>
      <c r="R87" s="182">
        <f>Q87*H87</f>
        <v>0</v>
      </c>
      <c r="S87" s="182">
        <v>0</v>
      </c>
      <c r="T87" s="183">
        <f>S87*H87</f>
        <v>0</v>
      </c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  <c r="AR87" s="184" t="s">
        <v>79</v>
      </c>
      <c r="AT87" s="184" t="s">
        <v>127</v>
      </c>
      <c r="AU87" s="184" t="s">
        <v>81</v>
      </c>
      <c r="AY87" s="17" t="s">
        <v>123</v>
      </c>
      <c r="BE87" s="185">
        <f>IF(N87="základní",J87,0)</f>
        <v>0</v>
      </c>
      <c r="BF87" s="185">
        <f>IF(N87="snížená",J87,0)</f>
        <v>0</v>
      </c>
      <c r="BG87" s="185">
        <f>IF(N87="zákl. přenesená",J87,0)</f>
        <v>0</v>
      </c>
      <c r="BH87" s="185">
        <f>IF(N87="sníž. přenesená",J87,0)</f>
        <v>0</v>
      </c>
      <c r="BI87" s="185">
        <f>IF(N87="nulová",J87,0)</f>
        <v>0</v>
      </c>
      <c r="BJ87" s="17" t="s">
        <v>79</v>
      </c>
      <c r="BK87" s="185">
        <f>ROUND(I87*H87,2)</f>
        <v>0</v>
      </c>
      <c r="BL87" s="17" t="s">
        <v>79</v>
      </c>
      <c r="BM87" s="184" t="s">
        <v>227</v>
      </c>
    </row>
    <row r="88" spans="1:65" s="12" customFormat="1" ht="25.9" customHeight="1">
      <c r="B88" s="157"/>
      <c r="C88" s="158"/>
      <c r="D88" s="159" t="s">
        <v>70</v>
      </c>
      <c r="E88" s="160" t="s">
        <v>228</v>
      </c>
      <c r="F88" s="160" t="s">
        <v>229</v>
      </c>
      <c r="G88" s="158"/>
      <c r="H88" s="158"/>
      <c r="I88" s="161"/>
      <c r="J88" s="162">
        <f>BK88</f>
        <v>0</v>
      </c>
      <c r="K88" s="158"/>
      <c r="L88" s="163"/>
      <c r="M88" s="164"/>
      <c r="N88" s="165"/>
      <c r="O88" s="165"/>
      <c r="P88" s="166">
        <f>SUM(P89:P91)</f>
        <v>0</v>
      </c>
      <c r="Q88" s="165"/>
      <c r="R88" s="166">
        <f>SUM(R89:R91)</f>
        <v>0</v>
      </c>
      <c r="S88" s="165"/>
      <c r="T88" s="167">
        <f>SUM(T89:T91)</f>
        <v>0</v>
      </c>
      <c r="AR88" s="168" t="s">
        <v>137</v>
      </c>
      <c r="AT88" s="169" t="s">
        <v>70</v>
      </c>
      <c r="AU88" s="169" t="s">
        <v>71</v>
      </c>
      <c r="AY88" s="168" t="s">
        <v>123</v>
      </c>
      <c r="BK88" s="170">
        <f>SUM(BK89:BK91)</f>
        <v>0</v>
      </c>
    </row>
    <row r="89" spans="1:65" s="2" customFormat="1" ht="14.45" customHeight="1">
      <c r="A89" s="34"/>
      <c r="B89" s="35"/>
      <c r="C89" s="173" t="s">
        <v>137</v>
      </c>
      <c r="D89" s="173" t="s">
        <v>127</v>
      </c>
      <c r="E89" s="174" t="s">
        <v>188</v>
      </c>
      <c r="F89" s="175" t="s">
        <v>230</v>
      </c>
      <c r="G89" s="176" t="s">
        <v>231</v>
      </c>
      <c r="H89" s="177">
        <v>1</v>
      </c>
      <c r="I89" s="178"/>
      <c r="J89" s="179">
        <f>ROUND(I89*H89,2)</f>
        <v>0</v>
      </c>
      <c r="K89" s="175" t="s">
        <v>232</v>
      </c>
      <c r="L89" s="39"/>
      <c r="M89" s="180" t="s">
        <v>19</v>
      </c>
      <c r="N89" s="181" t="s">
        <v>42</v>
      </c>
      <c r="O89" s="64"/>
      <c r="P89" s="182">
        <f>O89*H89</f>
        <v>0</v>
      </c>
      <c r="Q89" s="182">
        <v>0</v>
      </c>
      <c r="R89" s="182">
        <f>Q89*H89</f>
        <v>0</v>
      </c>
      <c r="S89" s="182">
        <v>0</v>
      </c>
      <c r="T89" s="183">
        <f>S89*H89</f>
        <v>0</v>
      </c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R89" s="184" t="s">
        <v>233</v>
      </c>
      <c r="AT89" s="184" t="s">
        <v>127</v>
      </c>
      <c r="AU89" s="184" t="s">
        <v>79</v>
      </c>
      <c r="AY89" s="17" t="s">
        <v>123</v>
      </c>
      <c r="BE89" s="185">
        <f>IF(N89="základní",J89,0)</f>
        <v>0</v>
      </c>
      <c r="BF89" s="185">
        <f>IF(N89="snížená",J89,0)</f>
        <v>0</v>
      </c>
      <c r="BG89" s="185">
        <f>IF(N89="zákl. přenesená",J89,0)</f>
        <v>0</v>
      </c>
      <c r="BH89" s="185">
        <f>IF(N89="sníž. přenesená",J89,0)</f>
        <v>0</v>
      </c>
      <c r="BI89" s="185">
        <f>IF(N89="nulová",J89,0)</f>
        <v>0</v>
      </c>
      <c r="BJ89" s="17" t="s">
        <v>79</v>
      </c>
      <c r="BK89" s="185">
        <f>ROUND(I89*H89,2)</f>
        <v>0</v>
      </c>
      <c r="BL89" s="17" t="s">
        <v>233</v>
      </c>
      <c r="BM89" s="184" t="s">
        <v>234</v>
      </c>
    </row>
    <row r="90" spans="1:65" s="2" customFormat="1" ht="14.45" customHeight="1">
      <c r="A90" s="34"/>
      <c r="B90" s="35"/>
      <c r="C90" s="173" t="s">
        <v>144</v>
      </c>
      <c r="D90" s="173" t="s">
        <v>127</v>
      </c>
      <c r="E90" s="174" t="s">
        <v>235</v>
      </c>
      <c r="F90" s="175" t="s">
        <v>236</v>
      </c>
      <c r="G90" s="176" t="s">
        <v>237</v>
      </c>
      <c r="H90" s="177">
        <v>1</v>
      </c>
      <c r="I90" s="178"/>
      <c r="J90" s="179">
        <f>ROUND(I90*H90,2)</f>
        <v>0</v>
      </c>
      <c r="K90" s="175" t="s">
        <v>19</v>
      </c>
      <c r="L90" s="39"/>
      <c r="M90" s="180" t="s">
        <v>19</v>
      </c>
      <c r="N90" s="181" t="s">
        <v>42</v>
      </c>
      <c r="O90" s="64"/>
      <c r="P90" s="182">
        <f>O90*H90</f>
        <v>0</v>
      </c>
      <c r="Q90" s="182">
        <v>0</v>
      </c>
      <c r="R90" s="182">
        <f>Q90*H90</f>
        <v>0</v>
      </c>
      <c r="S90" s="182">
        <v>0</v>
      </c>
      <c r="T90" s="183">
        <f>S90*H90</f>
        <v>0</v>
      </c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R90" s="184" t="s">
        <v>233</v>
      </c>
      <c r="AT90" s="184" t="s">
        <v>127</v>
      </c>
      <c r="AU90" s="184" t="s">
        <v>79</v>
      </c>
      <c r="AY90" s="17" t="s">
        <v>123</v>
      </c>
      <c r="BE90" s="185">
        <f>IF(N90="základní",J90,0)</f>
        <v>0</v>
      </c>
      <c r="BF90" s="185">
        <f>IF(N90="snížená",J90,0)</f>
        <v>0</v>
      </c>
      <c r="BG90" s="185">
        <f>IF(N90="zákl. přenesená",J90,0)</f>
        <v>0</v>
      </c>
      <c r="BH90" s="185">
        <f>IF(N90="sníž. přenesená",J90,0)</f>
        <v>0</v>
      </c>
      <c r="BI90" s="185">
        <f>IF(N90="nulová",J90,0)</f>
        <v>0</v>
      </c>
      <c r="BJ90" s="17" t="s">
        <v>79</v>
      </c>
      <c r="BK90" s="185">
        <f>ROUND(I90*H90,2)</f>
        <v>0</v>
      </c>
      <c r="BL90" s="17" t="s">
        <v>233</v>
      </c>
      <c r="BM90" s="184" t="s">
        <v>238</v>
      </c>
    </row>
    <row r="91" spans="1:65" s="2" customFormat="1" ht="14.45" customHeight="1">
      <c r="A91" s="34"/>
      <c r="B91" s="35"/>
      <c r="C91" s="173" t="s">
        <v>149</v>
      </c>
      <c r="D91" s="173" t="s">
        <v>127</v>
      </c>
      <c r="E91" s="174" t="s">
        <v>239</v>
      </c>
      <c r="F91" s="175" t="s">
        <v>240</v>
      </c>
      <c r="G91" s="176" t="s">
        <v>231</v>
      </c>
      <c r="H91" s="177">
        <v>1</v>
      </c>
      <c r="I91" s="178"/>
      <c r="J91" s="179">
        <f>ROUND(I91*H91,2)</f>
        <v>0</v>
      </c>
      <c r="K91" s="175" t="s">
        <v>232</v>
      </c>
      <c r="L91" s="39"/>
      <c r="M91" s="232" t="s">
        <v>19</v>
      </c>
      <c r="N91" s="233" t="s">
        <v>42</v>
      </c>
      <c r="O91" s="234"/>
      <c r="P91" s="235">
        <f>O91*H91</f>
        <v>0</v>
      </c>
      <c r="Q91" s="235">
        <v>0</v>
      </c>
      <c r="R91" s="235">
        <f>Q91*H91</f>
        <v>0</v>
      </c>
      <c r="S91" s="235">
        <v>0</v>
      </c>
      <c r="T91" s="236">
        <f>S91*H91</f>
        <v>0</v>
      </c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R91" s="184" t="s">
        <v>233</v>
      </c>
      <c r="AT91" s="184" t="s">
        <v>127</v>
      </c>
      <c r="AU91" s="184" t="s">
        <v>79</v>
      </c>
      <c r="AY91" s="17" t="s">
        <v>123</v>
      </c>
      <c r="BE91" s="185">
        <f>IF(N91="základní",J91,0)</f>
        <v>0</v>
      </c>
      <c r="BF91" s="185">
        <f>IF(N91="snížená",J91,0)</f>
        <v>0</v>
      </c>
      <c r="BG91" s="185">
        <f>IF(N91="zákl. přenesená",J91,0)</f>
        <v>0</v>
      </c>
      <c r="BH91" s="185">
        <f>IF(N91="sníž. přenesená",J91,0)</f>
        <v>0</v>
      </c>
      <c r="BI91" s="185">
        <f>IF(N91="nulová",J91,0)</f>
        <v>0</v>
      </c>
      <c r="BJ91" s="17" t="s">
        <v>79</v>
      </c>
      <c r="BK91" s="185">
        <f>ROUND(I91*H91,2)</f>
        <v>0</v>
      </c>
      <c r="BL91" s="17" t="s">
        <v>233</v>
      </c>
      <c r="BM91" s="184" t="s">
        <v>241</v>
      </c>
    </row>
    <row r="92" spans="1:65" s="2" customFormat="1" ht="6.95" customHeight="1">
      <c r="A92" s="34"/>
      <c r="B92" s="47"/>
      <c r="C92" s="48"/>
      <c r="D92" s="48"/>
      <c r="E92" s="48"/>
      <c r="F92" s="48"/>
      <c r="G92" s="48"/>
      <c r="H92" s="48"/>
      <c r="I92" s="48"/>
      <c r="J92" s="48"/>
      <c r="K92" s="48"/>
      <c r="L92" s="39"/>
      <c r="M92" s="34"/>
      <c r="O92" s="34"/>
      <c r="P92" s="34"/>
      <c r="Q92" s="34"/>
      <c r="R92" s="34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</sheetData>
  <sheetProtection algorithmName="SHA-512" hashValue="MYBm2TxFRPW+i2lQOAMKzHmB8HJ9lWvrAsddVdDMcGGP0JBjgrJ7avpVofVTGx7Yx6F3rxgT1FIC8L31mdYXpw==" saltValue="Jjzb6sySSyfgT+KZpw6p0glqNJIvjgmHA69wkzW+Ls2qG9KfgMiAY5AU2K0Y+rg5gbX5KZ4tzxbelPpY3MxqZA==" spinCount="100000" sheet="1" objects="1" scenarios="1" formatColumns="0" formatRows="0" autoFilter="0"/>
  <autoFilter ref="C81:K91"/>
  <mergeCells count="9">
    <mergeCell ref="E50:H50"/>
    <mergeCell ref="E72:H72"/>
    <mergeCell ref="E74:H74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141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76"/>
      <c r="M2" s="276"/>
      <c r="N2" s="276"/>
      <c r="O2" s="276"/>
      <c r="P2" s="276"/>
      <c r="Q2" s="276"/>
      <c r="R2" s="276"/>
      <c r="S2" s="276"/>
      <c r="T2" s="276"/>
      <c r="U2" s="276"/>
      <c r="V2" s="276"/>
      <c r="AT2" s="17" t="s">
        <v>87</v>
      </c>
    </row>
    <row r="3" spans="1:46" s="1" customFormat="1" ht="6.95" customHeight="1">
      <c r="B3" s="101"/>
      <c r="C3" s="102"/>
      <c r="D3" s="102"/>
      <c r="E3" s="102"/>
      <c r="F3" s="102"/>
      <c r="G3" s="102"/>
      <c r="H3" s="102"/>
      <c r="I3" s="102"/>
      <c r="J3" s="102"/>
      <c r="K3" s="102"/>
      <c r="L3" s="20"/>
      <c r="AT3" s="17" t="s">
        <v>81</v>
      </c>
    </row>
    <row r="4" spans="1:46" s="1" customFormat="1" ht="24.95" customHeight="1">
      <c r="B4" s="20"/>
      <c r="D4" s="103" t="s">
        <v>92</v>
      </c>
      <c r="L4" s="20"/>
      <c r="M4" s="104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05" t="s">
        <v>16</v>
      </c>
      <c r="L6" s="20"/>
    </row>
    <row r="7" spans="1:46" s="1" customFormat="1" ht="16.5" customHeight="1">
      <c r="B7" s="20"/>
      <c r="E7" s="277" t="str">
        <f>'Rekapitulace stavby'!K6</f>
        <v>Pracovní lávky vozovna Moravská Ostrava</v>
      </c>
      <c r="F7" s="278"/>
      <c r="G7" s="278"/>
      <c r="H7" s="278"/>
      <c r="L7" s="20"/>
    </row>
    <row r="8" spans="1:46" s="2" customFormat="1" ht="12" customHeight="1">
      <c r="A8" s="34"/>
      <c r="B8" s="39"/>
      <c r="C8" s="34"/>
      <c r="D8" s="105" t="s">
        <v>93</v>
      </c>
      <c r="E8" s="34"/>
      <c r="F8" s="34"/>
      <c r="G8" s="34"/>
      <c r="H8" s="34"/>
      <c r="I8" s="34"/>
      <c r="J8" s="34"/>
      <c r="K8" s="34"/>
      <c r="L8" s="106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279" t="s">
        <v>242</v>
      </c>
      <c r="F9" s="280"/>
      <c r="G9" s="280"/>
      <c r="H9" s="280"/>
      <c r="I9" s="34"/>
      <c r="J9" s="34"/>
      <c r="K9" s="34"/>
      <c r="L9" s="106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1.25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106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05" t="s">
        <v>18</v>
      </c>
      <c r="E11" s="34"/>
      <c r="F11" s="107" t="s">
        <v>19</v>
      </c>
      <c r="G11" s="34"/>
      <c r="H11" s="34"/>
      <c r="I11" s="105" t="s">
        <v>20</v>
      </c>
      <c r="J11" s="107" t="s">
        <v>19</v>
      </c>
      <c r="K11" s="34"/>
      <c r="L11" s="106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05" t="s">
        <v>21</v>
      </c>
      <c r="E12" s="34"/>
      <c r="F12" s="107" t="s">
        <v>22</v>
      </c>
      <c r="G12" s="34"/>
      <c r="H12" s="34"/>
      <c r="I12" s="105" t="s">
        <v>23</v>
      </c>
      <c r="J12" s="108" t="str">
        <f>'Rekapitulace stavby'!AN8</f>
        <v>14. 4. 2020</v>
      </c>
      <c r="K12" s="34"/>
      <c r="L12" s="106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106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05" t="s">
        <v>25</v>
      </c>
      <c r="E14" s="34"/>
      <c r="F14" s="34"/>
      <c r="G14" s="34"/>
      <c r="H14" s="34"/>
      <c r="I14" s="105" t="s">
        <v>26</v>
      </c>
      <c r="J14" s="107" t="s">
        <v>19</v>
      </c>
      <c r="K14" s="34"/>
      <c r="L14" s="106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07" t="s">
        <v>27</v>
      </c>
      <c r="F15" s="34"/>
      <c r="G15" s="34"/>
      <c r="H15" s="34"/>
      <c r="I15" s="105" t="s">
        <v>28</v>
      </c>
      <c r="J15" s="107" t="s">
        <v>19</v>
      </c>
      <c r="K15" s="34"/>
      <c r="L15" s="106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106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05" t="s">
        <v>29</v>
      </c>
      <c r="E17" s="34"/>
      <c r="F17" s="34"/>
      <c r="G17" s="34"/>
      <c r="H17" s="34"/>
      <c r="I17" s="105" t="s">
        <v>26</v>
      </c>
      <c r="J17" s="30" t="str">
        <f>'Rekapitulace stavby'!AN13</f>
        <v>Vyplň údaj</v>
      </c>
      <c r="K17" s="34"/>
      <c r="L17" s="106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281" t="str">
        <f>'Rekapitulace stavby'!E14</f>
        <v>Vyplň údaj</v>
      </c>
      <c r="F18" s="282"/>
      <c r="G18" s="282"/>
      <c r="H18" s="282"/>
      <c r="I18" s="105" t="s">
        <v>28</v>
      </c>
      <c r="J18" s="30" t="str">
        <f>'Rekapitulace stavby'!AN14</f>
        <v>Vyplň údaj</v>
      </c>
      <c r="K18" s="34"/>
      <c r="L18" s="106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106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05" t="s">
        <v>31</v>
      </c>
      <c r="E20" s="34"/>
      <c r="F20" s="34"/>
      <c r="G20" s="34"/>
      <c r="H20" s="34"/>
      <c r="I20" s="105" t="s">
        <v>26</v>
      </c>
      <c r="J20" s="107" t="s">
        <v>19</v>
      </c>
      <c r="K20" s="34"/>
      <c r="L20" s="106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07" t="s">
        <v>32</v>
      </c>
      <c r="F21" s="34"/>
      <c r="G21" s="34"/>
      <c r="H21" s="34"/>
      <c r="I21" s="105" t="s">
        <v>28</v>
      </c>
      <c r="J21" s="107" t="s">
        <v>19</v>
      </c>
      <c r="K21" s="34"/>
      <c r="L21" s="106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106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05" t="s">
        <v>34</v>
      </c>
      <c r="E23" s="34"/>
      <c r="F23" s="34"/>
      <c r="G23" s="34"/>
      <c r="H23" s="34"/>
      <c r="I23" s="105" t="s">
        <v>26</v>
      </c>
      <c r="J23" s="107" t="str">
        <f>IF('Rekapitulace stavby'!AN19="","",'Rekapitulace stavby'!AN19)</f>
        <v/>
      </c>
      <c r="K23" s="34"/>
      <c r="L23" s="106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07" t="str">
        <f>IF('Rekapitulace stavby'!E20="","",'Rekapitulace stavby'!E20)</f>
        <v xml:space="preserve"> </v>
      </c>
      <c r="F24" s="34"/>
      <c r="G24" s="34"/>
      <c r="H24" s="34"/>
      <c r="I24" s="105" t="s">
        <v>28</v>
      </c>
      <c r="J24" s="107" t="str">
        <f>IF('Rekapitulace stavby'!AN20="","",'Rekapitulace stavby'!AN20)</f>
        <v/>
      </c>
      <c r="K24" s="34"/>
      <c r="L24" s="106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106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05" t="s">
        <v>35</v>
      </c>
      <c r="E26" s="34"/>
      <c r="F26" s="34"/>
      <c r="G26" s="34"/>
      <c r="H26" s="34"/>
      <c r="I26" s="34"/>
      <c r="J26" s="34"/>
      <c r="K26" s="34"/>
      <c r="L26" s="106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09"/>
      <c r="B27" s="110"/>
      <c r="C27" s="109"/>
      <c r="D27" s="109"/>
      <c r="E27" s="283" t="s">
        <v>19</v>
      </c>
      <c r="F27" s="283"/>
      <c r="G27" s="283"/>
      <c r="H27" s="283"/>
      <c r="I27" s="109"/>
      <c r="J27" s="109"/>
      <c r="K27" s="109"/>
      <c r="L27" s="111"/>
      <c r="S27" s="109"/>
      <c r="T27" s="109"/>
      <c r="U27" s="109"/>
      <c r="V27" s="109"/>
      <c r="W27" s="109"/>
      <c r="X27" s="109"/>
      <c r="Y27" s="109"/>
      <c r="Z27" s="109"/>
      <c r="AA27" s="109"/>
      <c r="AB27" s="109"/>
      <c r="AC27" s="109"/>
      <c r="AD27" s="109"/>
      <c r="AE27" s="109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106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12"/>
      <c r="E29" s="112"/>
      <c r="F29" s="112"/>
      <c r="G29" s="112"/>
      <c r="H29" s="112"/>
      <c r="I29" s="112"/>
      <c r="J29" s="112"/>
      <c r="K29" s="112"/>
      <c r="L29" s="106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13" t="s">
        <v>37</v>
      </c>
      <c r="E30" s="34"/>
      <c r="F30" s="34"/>
      <c r="G30" s="34"/>
      <c r="H30" s="34"/>
      <c r="I30" s="34"/>
      <c r="J30" s="114">
        <f>ROUND(J84, 2)</f>
        <v>0</v>
      </c>
      <c r="K30" s="34"/>
      <c r="L30" s="106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12"/>
      <c r="E31" s="112"/>
      <c r="F31" s="112"/>
      <c r="G31" s="112"/>
      <c r="H31" s="112"/>
      <c r="I31" s="112"/>
      <c r="J31" s="112"/>
      <c r="K31" s="112"/>
      <c r="L31" s="106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15" t="s">
        <v>39</v>
      </c>
      <c r="G32" s="34"/>
      <c r="H32" s="34"/>
      <c r="I32" s="115" t="s">
        <v>38</v>
      </c>
      <c r="J32" s="115" t="s">
        <v>40</v>
      </c>
      <c r="K32" s="34"/>
      <c r="L32" s="106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16" t="s">
        <v>41</v>
      </c>
      <c r="E33" s="105" t="s">
        <v>42</v>
      </c>
      <c r="F33" s="117">
        <f>ROUND((SUM(BE84:BE140)),  2)</f>
        <v>0</v>
      </c>
      <c r="G33" s="34"/>
      <c r="H33" s="34"/>
      <c r="I33" s="118">
        <v>0.21</v>
      </c>
      <c r="J33" s="117">
        <f>ROUND(((SUM(BE84:BE140))*I33),  2)</f>
        <v>0</v>
      </c>
      <c r="K33" s="34"/>
      <c r="L33" s="106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05" t="s">
        <v>43</v>
      </c>
      <c r="F34" s="117">
        <f>ROUND((SUM(BF84:BF140)),  2)</f>
        <v>0</v>
      </c>
      <c r="G34" s="34"/>
      <c r="H34" s="34"/>
      <c r="I34" s="118">
        <v>0.15</v>
      </c>
      <c r="J34" s="117">
        <f>ROUND(((SUM(BF84:BF140))*I34),  2)</f>
        <v>0</v>
      </c>
      <c r="K34" s="34"/>
      <c r="L34" s="106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05" t="s">
        <v>44</v>
      </c>
      <c r="F35" s="117">
        <f>ROUND((SUM(BG84:BG140)),  2)</f>
        <v>0</v>
      </c>
      <c r="G35" s="34"/>
      <c r="H35" s="34"/>
      <c r="I35" s="118">
        <v>0.21</v>
      </c>
      <c r="J35" s="117">
        <f>0</f>
        <v>0</v>
      </c>
      <c r="K35" s="34"/>
      <c r="L35" s="106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05" t="s">
        <v>45</v>
      </c>
      <c r="F36" s="117">
        <f>ROUND((SUM(BH84:BH140)),  2)</f>
        <v>0</v>
      </c>
      <c r="G36" s="34"/>
      <c r="H36" s="34"/>
      <c r="I36" s="118">
        <v>0.15</v>
      </c>
      <c r="J36" s="117">
        <f>0</f>
        <v>0</v>
      </c>
      <c r="K36" s="34"/>
      <c r="L36" s="106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05" t="s">
        <v>46</v>
      </c>
      <c r="F37" s="117">
        <f>ROUND((SUM(BI84:BI140)),  2)</f>
        <v>0</v>
      </c>
      <c r="G37" s="34"/>
      <c r="H37" s="34"/>
      <c r="I37" s="118">
        <v>0</v>
      </c>
      <c r="J37" s="117">
        <f>0</f>
        <v>0</v>
      </c>
      <c r="K37" s="34"/>
      <c r="L37" s="106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106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19"/>
      <c r="D39" s="120" t="s">
        <v>47</v>
      </c>
      <c r="E39" s="121"/>
      <c r="F39" s="121"/>
      <c r="G39" s="122" t="s">
        <v>48</v>
      </c>
      <c r="H39" s="123" t="s">
        <v>49</v>
      </c>
      <c r="I39" s="121"/>
      <c r="J39" s="124">
        <f>SUM(J30:J37)</f>
        <v>0</v>
      </c>
      <c r="K39" s="125"/>
      <c r="L39" s="106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126"/>
      <c r="C40" s="127"/>
      <c r="D40" s="127"/>
      <c r="E40" s="127"/>
      <c r="F40" s="127"/>
      <c r="G40" s="127"/>
      <c r="H40" s="127"/>
      <c r="I40" s="127"/>
      <c r="J40" s="127"/>
      <c r="K40" s="127"/>
      <c r="L40" s="106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4" spans="1:31" s="2" customFormat="1" ht="6.95" customHeight="1">
      <c r="A44" s="34"/>
      <c r="B44" s="128"/>
      <c r="C44" s="129"/>
      <c r="D44" s="129"/>
      <c r="E44" s="129"/>
      <c r="F44" s="129"/>
      <c r="G44" s="129"/>
      <c r="H44" s="129"/>
      <c r="I44" s="129"/>
      <c r="J44" s="129"/>
      <c r="K44" s="129"/>
      <c r="L44" s="106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pans="1:31" s="2" customFormat="1" ht="24.95" customHeight="1">
      <c r="A45" s="34"/>
      <c r="B45" s="35"/>
      <c r="C45" s="23" t="s">
        <v>95</v>
      </c>
      <c r="D45" s="36"/>
      <c r="E45" s="36"/>
      <c r="F45" s="36"/>
      <c r="G45" s="36"/>
      <c r="H45" s="36"/>
      <c r="I45" s="36"/>
      <c r="J45" s="36"/>
      <c r="K45" s="36"/>
      <c r="L45" s="106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</row>
    <row r="46" spans="1:31" s="2" customFormat="1" ht="6.95" customHeight="1">
      <c r="A46" s="34"/>
      <c r="B46" s="35"/>
      <c r="C46" s="36"/>
      <c r="D46" s="36"/>
      <c r="E46" s="36"/>
      <c r="F46" s="36"/>
      <c r="G46" s="36"/>
      <c r="H46" s="36"/>
      <c r="I46" s="36"/>
      <c r="J46" s="36"/>
      <c r="K46" s="36"/>
      <c r="L46" s="106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pans="1:31" s="2" customFormat="1" ht="12" customHeight="1">
      <c r="A47" s="34"/>
      <c r="B47" s="35"/>
      <c r="C47" s="29" t="s">
        <v>16</v>
      </c>
      <c r="D47" s="36"/>
      <c r="E47" s="36"/>
      <c r="F47" s="36"/>
      <c r="G47" s="36"/>
      <c r="H47" s="36"/>
      <c r="I47" s="36"/>
      <c r="J47" s="36"/>
      <c r="K47" s="36"/>
      <c r="L47" s="106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pans="1:31" s="2" customFormat="1" ht="16.5" customHeight="1">
      <c r="A48" s="34"/>
      <c r="B48" s="35"/>
      <c r="C48" s="36"/>
      <c r="D48" s="36"/>
      <c r="E48" s="284" t="str">
        <f>E7</f>
        <v>Pracovní lávky vozovna Moravská Ostrava</v>
      </c>
      <c r="F48" s="285"/>
      <c r="G48" s="285"/>
      <c r="H48" s="285"/>
      <c r="I48" s="36"/>
      <c r="J48" s="36"/>
      <c r="K48" s="36"/>
      <c r="L48" s="106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pans="1:47" s="2" customFormat="1" ht="12" customHeight="1">
      <c r="A49" s="34"/>
      <c r="B49" s="35"/>
      <c r="C49" s="29" t="s">
        <v>93</v>
      </c>
      <c r="D49" s="36"/>
      <c r="E49" s="36"/>
      <c r="F49" s="36"/>
      <c r="G49" s="36"/>
      <c r="H49" s="36"/>
      <c r="I49" s="36"/>
      <c r="J49" s="36"/>
      <c r="K49" s="36"/>
      <c r="L49" s="106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pans="1:47" s="2" customFormat="1" ht="16.5" customHeight="1">
      <c r="A50" s="34"/>
      <c r="B50" s="35"/>
      <c r="C50" s="36"/>
      <c r="D50" s="36"/>
      <c r="E50" s="237" t="str">
        <f>E9</f>
        <v>03 - PS03 Elektroinstalace a zabezpečení</v>
      </c>
      <c r="F50" s="286"/>
      <c r="G50" s="286"/>
      <c r="H50" s="286"/>
      <c r="I50" s="36"/>
      <c r="J50" s="36"/>
      <c r="K50" s="36"/>
      <c r="L50" s="106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pans="1:47" s="2" customFormat="1" ht="6.95" customHeight="1">
      <c r="A51" s="34"/>
      <c r="B51" s="35"/>
      <c r="C51" s="36"/>
      <c r="D51" s="36"/>
      <c r="E51" s="36"/>
      <c r="F51" s="36"/>
      <c r="G51" s="36"/>
      <c r="H51" s="36"/>
      <c r="I51" s="36"/>
      <c r="J51" s="36"/>
      <c r="K51" s="36"/>
      <c r="L51" s="106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</row>
    <row r="52" spans="1:47" s="2" customFormat="1" ht="12" customHeight="1">
      <c r="A52" s="34"/>
      <c r="B52" s="35"/>
      <c r="C52" s="29" t="s">
        <v>21</v>
      </c>
      <c r="D52" s="36"/>
      <c r="E52" s="36"/>
      <c r="F52" s="27" t="str">
        <f>F12</f>
        <v xml:space="preserve"> </v>
      </c>
      <c r="G52" s="36"/>
      <c r="H52" s="36"/>
      <c r="I52" s="29" t="s">
        <v>23</v>
      </c>
      <c r="J52" s="59" t="str">
        <f>IF(J12="","",J12)</f>
        <v>14. 4. 2020</v>
      </c>
      <c r="K52" s="36"/>
      <c r="L52" s="106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pans="1:47" s="2" customFormat="1" ht="6.95" customHeight="1">
      <c r="A53" s="34"/>
      <c r="B53" s="35"/>
      <c r="C53" s="36"/>
      <c r="D53" s="36"/>
      <c r="E53" s="36"/>
      <c r="F53" s="36"/>
      <c r="G53" s="36"/>
      <c r="H53" s="36"/>
      <c r="I53" s="36"/>
      <c r="J53" s="36"/>
      <c r="K53" s="36"/>
      <c r="L53" s="106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pans="1:47" s="2" customFormat="1" ht="25.7" customHeight="1">
      <c r="A54" s="34"/>
      <c r="B54" s="35"/>
      <c r="C54" s="29" t="s">
        <v>25</v>
      </c>
      <c r="D54" s="36"/>
      <c r="E54" s="36"/>
      <c r="F54" s="27" t="str">
        <f>E15</f>
        <v>Dopravní podnik Ostrava, a. s.</v>
      </c>
      <c r="G54" s="36"/>
      <c r="H54" s="36"/>
      <c r="I54" s="29" t="s">
        <v>31</v>
      </c>
      <c r="J54" s="32" t="str">
        <f>E21</f>
        <v>PROJEKT HTL s.r.o.</v>
      </c>
      <c r="K54" s="36"/>
      <c r="L54" s="106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pans="1:47" s="2" customFormat="1" ht="15.2" customHeight="1">
      <c r="A55" s="34"/>
      <c r="B55" s="35"/>
      <c r="C55" s="29" t="s">
        <v>29</v>
      </c>
      <c r="D55" s="36"/>
      <c r="E55" s="36"/>
      <c r="F55" s="27" t="str">
        <f>IF(E18="","",E18)</f>
        <v>Vyplň údaj</v>
      </c>
      <c r="G55" s="36"/>
      <c r="H55" s="36"/>
      <c r="I55" s="29" t="s">
        <v>34</v>
      </c>
      <c r="J55" s="32" t="str">
        <f>E24</f>
        <v xml:space="preserve"> </v>
      </c>
      <c r="K55" s="36"/>
      <c r="L55" s="106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pans="1:47" s="2" customFormat="1" ht="10.35" customHeight="1">
      <c r="A56" s="34"/>
      <c r="B56" s="35"/>
      <c r="C56" s="36"/>
      <c r="D56" s="36"/>
      <c r="E56" s="36"/>
      <c r="F56" s="36"/>
      <c r="G56" s="36"/>
      <c r="H56" s="36"/>
      <c r="I56" s="36"/>
      <c r="J56" s="36"/>
      <c r="K56" s="36"/>
      <c r="L56" s="106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pans="1:47" s="2" customFormat="1" ht="29.25" customHeight="1">
      <c r="A57" s="34"/>
      <c r="B57" s="35"/>
      <c r="C57" s="130" t="s">
        <v>96</v>
      </c>
      <c r="D57" s="131"/>
      <c r="E57" s="131"/>
      <c r="F57" s="131"/>
      <c r="G57" s="131"/>
      <c r="H57" s="131"/>
      <c r="I57" s="131"/>
      <c r="J57" s="132" t="s">
        <v>97</v>
      </c>
      <c r="K57" s="131"/>
      <c r="L57" s="106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pans="1:47" s="2" customFormat="1" ht="10.35" customHeight="1">
      <c r="A58" s="34"/>
      <c r="B58" s="35"/>
      <c r="C58" s="36"/>
      <c r="D58" s="36"/>
      <c r="E58" s="36"/>
      <c r="F58" s="36"/>
      <c r="G58" s="36"/>
      <c r="H58" s="36"/>
      <c r="I58" s="36"/>
      <c r="J58" s="36"/>
      <c r="K58" s="36"/>
      <c r="L58" s="106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pans="1:47" s="2" customFormat="1" ht="22.9" customHeight="1">
      <c r="A59" s="34"/>
      <c r="B59" s="35"/>
      <c r="C59" s="133" t="s">
        <v>69</v>
      </c>
      <c r="D59" s="36"/>
      <c r="E59" s="36"/>
      <c r="F59" s="36"/>
      <c r="G59" s="36"/>
      <c r="H59" s="36"/>
      <c r="I59" s="36"/>
      <c r="J59" s="77">
        <f>J84</f>
        <v>0</v>
      </c>
      <c r="K59" s="36"/>
      <c r="L59" s="106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U59" s="17" t="s">
        <v>98</v>
      </c>
    </row>
    <row r="60" spans="1:47" s="9" customFormat="1" ht="24.95" customHeight="1">
      <c r="B60" s="134"/>
      <c r="C60" s="135"/>
      <c r="D60" s="136" t="s">
        <v>99</v>
      </c>
      <c r="E60" s="137"/>
      <c r="F60" s="137"/>
      <c r="G60" s="137"/>
      <c r="H60" s="137"/>
      <c r="I60" s="137"/>
      <c r="J60" s="138">
        <f>J85</f>
        <v>0</v>
      </c>
      <c r="K60" s="135"/>
      <c r="L60" s="139"/>
    </row>
    <row r="61" spans="1:47" s="10" customFormat="1" ht="19.899999999999999" customHeight="1">
      <c r="B61" s="140"/>
      <c r="C61" s="141"/>
      <c r="D61" s="142" t="s">
        <v>243</v>
      </c>
      <c r="E61" s="143"/>
      <c r="F61" s="143"/>
      <c r="G61" s="143"/>
      <c r="H61" s="143"/>
      <c r="I61" s="143"/>
      <c r="J61" s="144">
        <f>J86</f>
        <v>0</v>
      </c>
      <c r="K61" s="141"/>
      <c r="L61" s="145"/>
    </row>
    <row r="62" spans="1:47" s="9" customFormat="1" ht="24.95" customHeight="1">
      <c r="B62" s="134"/>
      <c r="C62" s="135"/>
      <c r="D62" s="136" t="s">
        <v>101</v>
      </c>
      <c r="E62" s="137"/>
      <c r="F62" s="137"/>
      <c r="G62" s="137"/>
      <c r="H62" s="137"/>
      <c r="I62" s="137"/>
      <c r="J62" s="138">
        <f>J109</f>
        <v>0</v>
      </c>
      <c r="K62" s="135"/>
      <c r="L62" s="139"/>
    </row>
    <row r="63" spans="1:47" s="10" customFormat="1" ht="19.899999999999999" customHeight="1">
      <c r="B63" s="140"/>
      <c r="C63" s="141"/>
      <c r="D63" s="142" t="s">
        <v>244</v>
      </c>
      <c r="E63" s="143"/>
      <c r="F63" s="143"/>
      <c r="G63" s="143"/>
      <c r="H63" s="143"/>
      <c r="I63" s="143"/>
      <c r="J63" s="144">
        <f>J110</f>
        <v>0</v>
      </c>
      <c r="K63" s="141"/>
      <c r="L63" s="145"/>
    </row>
    <row r="64" spans="1:47" s="9" customFormat="1" ht="24.95" customHeight="1">
      <c r="B64" s="134"/>
      <c r="C64" s="135"/>
      <c r="D64" s="136" t="s">
        <v>216</v>
      </c>
      <c r="E64" s="137"/>
      <c r="F64" s="137"/>
      <c r="G64" s="137"/>
      <c r="H64" s="137"/>
      <c r="I64" s="137"/>
      <c r="J64" s="138">
        <f>J131</f>
        <v>0</v>
      </c>
      <c r="K64" s="135"/>
      <c r="L64" s="139"/>
    </row>
    <row r="65" spans="1:31" s="2" customFormat="1" ht="21.75" customHeight="1">
      <c r="A65" s="34"/>
      <c r="B65" s="35"/>
      <c r="C65" s="36"/>
      <c r="D65" s="36"/>
      <c r="E65" s="36"/>
      <c r="F65" s="36"/>
      <c r="G65" s="36"/>
      <c r="H65" s="36"/>
      <c r="I65" s="36"/>
      <c r="J65" s="36"/>
      <c r="K65" s="36"/>
      <c r="L65" s="106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s="2" customFormat="1" ht="6.95" customHeight="1">
      <c r="A66" s="34"/>
      <c r="B66" s="47"/>
      <c r="C66" s="48"/>
      <c r="D66" s="48"/>
      <c r="E66" s="48"/>
      <c r="F66" s="48"/>
      <c r="G66" s="48"/>
      <c r="H66" s="48"/>
      <c r="I66" s="48"/>
      <c r="J66" s="48"/>
      <c r="K66" s="48"/>
      <c r="L66" s="106"/>
      <c r="S66" s="34"/>
      <c r="T66" s="34"/>
      <c r="U66" s="34"/>
      <c r="V66" s="34"/>
      <c r="W66" s="34"/>
      <c r="X66" s="34"/>
      <c r="Y66" s="34"/>
      <c r="Z66" s="34"/>
      <c r="AA66" s="34"/>
      <c r="AB66" s="34"/>
      <c r="AC66" s="34"/>
      <c r="AD66" s="34"/>
      <c r="AE66" s="34"/>
    </row>
    <row r="70" spans="1:31" s="2" customFormat="1" ht="6.95" customHeight="1">
      <c r="A70" s="34"/>
      <c r="B70" s="49"/>
      <c r="C70" s="50"/>
      <c r="D70" s="50"/>
      <c r="E70" s="50"/>
      <c r="F70" s="50"/>
      <c r="G70" s="50"/>
      <c r="H70" s="50"/>
      <c r="I70" s="50"/>
      <c r="J70" s="50"/>
      <c r="K70" s="50"/>
      <c r="L70" s="106"/>
      <c r="S70" s="34"/>
      <c r="T70" s="34"/>
      <c r="U70" s="34"/>
      <c r="V70" s="34"/>
      <c r="W70" s="34"/>
      <c r="X70" s="34"/>
      <c r="Y70" s="34"/>
      <c r="Z70" s="34"/>
      <c r="AA70" s="34"/>
      <c r="AB70" s="34"/>
      <c r="AC70" s="34"/>
      <c r="AD70" s="34"/>
      <c r="AE70" s="34"/>
    </row>
    <row r="71" spans="1:31" s="2" customFormat="1" ht="24.95" customHeight="1">
      <c r="A71" s="34"/>
      <c r="B71" s="35"/>
      <c r="C71" s="23" t="s">
        <v>108</v>
      </c>
      <c r="D71" s="36"/>
      <c r="E71" s="36"/>
      <c r="F71" s="36"/>
      <c r="G71" s="36"/>
      <c r="H71" s="36"/>
      <c r="I71" s="36"/>
      <c r="J71" s="36"/>
      <c r="K71" s="36"/>
      <c r="L71" s="106"/>
      <c r="S71" s="34"/>
      <c r="T71" s="34"/>
      <c r="U71" s="34"/>
      <c r="V71" s="34"/>
      <c r="W71" s="34"/>
      <c r="X71" s="34"/>
      <c r="Y71" s="34"/>
      <c r="Z71" s="34"/>
      <c r="AA71" s="34"/>
      <c r="AB71" s="34"/>
      <c r="AC71" s="34"/>
      <c r="AD71" s="34"/>
      <c r="AE71" s="34"/>
    </row>
    <row r="72" spans="1:31" s="2" customFormat="1" ht="6.95" customHeight="1">
      <c r="A72" s="34"/>
      <c r="B72" s="35"/>
      <c r="C72" s="36"/>
      <c r="D72" s="36"/>
      <c r="E72" s="36"/>
      <c r="F72" s="36"/>
      <c r="G72" s="36"/>
      <c r="H72" s="36"/>
      <c r="I72" s="36"/>
      <c r="J72" s="36"/>
      <c r="K72" s="36"/>
      <c r="L72" s="106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</row>
    <row r="73" spans="1:31" s="2" customFormat="1" ht="12" customHeight="1">
      <c r="A73" s="34"/>
      <c r="B73" s="35"/>
      <c r="C73" s="29" t="s">
        <v>16</v>
      </c>
      <c r="D73" s="36"/>
      <c r="E73" s="36"/>
      <c r="F73" s="36"/>
      <c r="G73" s="36"/>
      <c r="H73" s="36"/>
      <c r="I73" s="36"/>
      <c r="J73" s="36"/>
      <c r="K73" s="36"/>
      <c r="L73" s="106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</row>
    <row r="74" spans="1:31" s="2" customFormat="1" ht="16.5" customHeight="1">
      <c r="A74" s="34"/>
      <c r="B74" s="35"/>
      <c r="C74" s="36"/>
      <c r="D74" s="36"/>
      <c r="E74" s="284" t="str">
        <f>E7</f>
        <v>Pracovní lávky vozovna Moravská Ostrava</v>
      </c>
      <c r="F74" s="285"/>
      <c r="G74" s="285"/>
      <c r="H74" s="285"/>
      <c r="I74" s="36"/>
      <c r="J74" s="36"/>
      <c r="K74" s="36"/>
      <c r="L74" s="106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</row>
    <row r="75" spans="1:31" s="2" customFormat="1" ht="12" customHeight="1">
      <c r="A75" s="34"/>
      <c r="B75" s="35"/>
      <c r="C75" s="29" t="s">
        <v>93</v>
      </c>
      <c r="D75" s="36"/>
      <c r="E75" s="36"/>
      <c r="F75" s="36"/>
      <c r="G75" s="36"/>
      <c r="H75" s="36"/>
      <c r="I75" s="36"/>
      <c r="J75" s="36"/>
      <c r="K75" s="36"/>
      <c r="L75" s="106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6" spans="1:31" s="2" customFormat="1" ht="16.5" customHeight="1">
      <c r="A76" s="34"/>
      <c r="B76" s="35"/>
      <c r="C76" s="36"/>
      <c r="D76" s="36"/>
      <c r="E76" s="237" t="str">
        <f>E9</f>
        <v>03 - PS03 Elektroinstalace a zabezpečení</v>
      </c>
      <c r="F76" s="286"/>
      <c r="G76" s="286"/>
      <c r="H76" s="286"/>
      <c r="I76" s="36"/>
      <c r="J76" s="36"/>
      <c r="K76" s="36"/>
      <c r="L76" s="106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6.95" customHeight="1">
      <c r="A77" s="34"/>
      <c r="B77" s="35"/>
      <c r="C77" s="36"/>
      <c r="D77" s="36"/>
      <c r="E77" s="36"/>
      <c r="F77" s="36"/>
      <c r="G77" s="36"/>
      <c r="H77" s="36"/>
      <c r="I77" s="36"/>
      <c r="J77" s="36"/>
      <c r="K77" s="36"/>
      <c r="L77" s="106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pans="1:31" s="2" customFormat="1" ht="12" customHeight="1">
      <c r="A78" s="34"/>
      <c r="B78" s="35"/>
      <c r="C78" s="29" t="s">
        <v>21</v>
      </c>
      <c r="D78" s="36"/>
      <c r="E78" s="36"/>
      <c r="F78" s="27" t="str">
        <f>F12</f>
        <v xml:space="preserve"> </v>
      </c>
      <c r="G78" s="36"/>
      <c r="H78" s="36"/>
      <c r="I78" s="29" t="s">
        <v>23</v>
      </c>
      <c r="J78" s="59" t="str">
        <f>IF(J12="","",J12)</f>
        <v>14. 4. 2020</v>
      </c>
      <c r="K78" s="36"/>
      <c r="L78" s="106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</row>
    <row r="79" spans="1:31" s="2" customFormat="1" ht="6.95" customHeight="1">
      <c r="A79" s="34"/>
      <c r="B79" s="35"/>
      <c r="C79" s="36"/>
      <c r="D79" s="36"/>
      <c r="E79" s="36"/>
      <c r="F79" s="36"/>
      <c r="G79" s="36"/>
      <c r="H79" s="36"/>
      <c r="I79" s="36"/>
      <c r="J79" s="36"/>
      <c r="K79" s="36"/>
      <c r="L79" s="106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</row>
    <row r="80" spans="1:31" s="2" customFormat="1" ht="25.7" customHeight="1">
      <c r="A80" s="34"/>
      <c r="B80" s="35"/>
      <c r="C80" s="29" t="s">
        <v>25</v>
      </c>
      <c r="D80" s="36"/>
      <c r="E80" s="36"/>
      <c r="F80" s="27" t="str">
        <f>E15</f>
        <v>Dopravní podnik Ostrava, a. s.</v>
      </c>
      <c r="G80" s="36"/>
      <c r="H80" s="36"/>
      <c r="I80" s="29" t="s">
        <v>31</v>
      </c>
      <c r="J80" s="32" t="str">
        <f>E21</f>
        <v>PROJEKT HTL s.r.o.</v>
      </c>
      <c r="K80" s="36"/>
      <c r="L80" s="106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</row>
    <row r="81" spans="1:65" s="2" customFormat="1" ht="15.2" customHeight="1">
      <c r="A81" s="34"/>
      <c r="B81" s="35"/>
      <c r="C81" s="29" t="s">
        <v>29</v>
      </c>
      <c r="D81" s="36"/>
      <c r="E81" s="36"/>
      <c r="F81" s="27" t="str">
        <f>IF(E18="","",E18)</f>
        <v>Vyplň údaj</v>
      </c>
      <c r="G81" s="36"/>
      <c r="H81" s="36"/>
      <c r="I81" s="29" t="s">
        <v>34</v>
      </c>
      <c r="J81" s="32" t="str">
        <f>E24</f>
        <v xml:space="preserve"> </v>
      </c>
      <c r="K81" s="36"/>
      <c r="L81" s="106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65" s="2" customFormat="1" ht="10.35" customHeight="1">
      <c r="A82" s="34"/>
      <c r="B82" s="35"/>
      <c r="C82" s="36"/>
      <c r="D82" s="36"/>
      <c r="E82" s="36"/>
      <c r="F82" s="36"/>
      <c r="G82" s="36"/>
      <c r="H82" s="36"/>
      <c r="I82" s="36"/>
      <c r="J82" s="36"/>
      <c r="K82" s="36"/>
      <c r="L82" s="106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65" s="11" customFormat="1" ht="29.25" customHeight="1">
      <c r="A83" s="146"/>
      <c r="B83" s="147"/>
      <c r="C83" s="148" t="s">
        <v>109</v>
      </c>
      <c r="D83" s="149" t="s">
        <v>56</v>
      </c>
      <c r="E83" s="149" t="s">
        <v>52</v>
      </c>
      <c r="F83" s="149" t="s">
        <v>53</v>
      </c>
      <c r="G83" s="149" t="s">
        <v>110</v>
      </c>
      <c r="H83" s="149" t="s">
        <v>111</v>
      </c>
      <c r="I83" s="149" t="s">
        <v>112</v>
      </c>
      <c r="J83" s="149" t="s">
        <v>97</v>
      </c>
      <c r="K83" s="150" t="s">
        <v>113</v>
      </c>
      <c r="L83" s="151"/>
      <c r="M83" s="68" t="s">
        <v>19</v>
      </c>
      <c r="N83" s="69" t="s">
        <v>41</v>
      </c>
      <c r="O83" s="69" t="s">
        <v>114</v>
      </c>
      <c r="P83" s="69" t="s">
        <v>115</v>
      </c>
      <c r="Q83" s="69" t="s">
        <v>116</v>
      </c>
      <c r="R83" s="69" t="s">
        <v>117</v>
      </c>
      <c r="S83" s="69" t="s">
        <v>118</v>
      </c>
      <c r="T83" s="70" t="s">
        <v>119</v>
      </c>
      <c r="U83" s="146"/>
      <c r="V83" s="146"/>
      <c r="W83" s="146"/>
      <c r="X83" s="146"/>
      <c r="Y83" s="146"/>
      <c r="Z83" s="146"/>
      <c r="AA83" s="146"/>
      <c r="AB83" s="146"/>
      <c r="AC83" s="146"/>
      <c r="AD83" s="146"/>
      <c r="AE83" s="146"/>
    </row>
    <row r="84" spans="1:65" s="2" customFormat="1" ht="22.9" customHeight="1">
      <c r="A84" s="34"/>
      <c r="B84" s="35"/>
      <c r="C84" s="75" t="s">
        <v>120</v>
      </c>
      <c r="D84" s="36"/>
      <c r="E84" s="36"/>
      <c r="F84" s="36"/>
      <c r="G84" s="36"/>
      <c r="H84" s="36"/>
      <c r="I84" s="36"/>
      <c r="J84" s="152">
        <f>BK84</f>
        <v>0</v>
      </c>
      <c r="K84" s="36"/>
      <c r="L84" s="39"/>
      <c r="M84" s="71"/>
      <c r="N84" s="153"/>
      <c r="O84" s="72"/>
      <c r="P84" s="154">
        <f>P85+P109+P131</f>
        <v>0</v>
      </c>
      <c r="Q84" s="72"/>
      <c r="R84" s="154">
        <f>R85+R109+R131</f>
        <v>0.19778999999999999</v>
      </c>
      <c r="S84" s="72"/>
      <c r="T84" s="155">
        <f>T85+T109+T131</f>
        <v>0</v>
      </c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  <c r="AT84" s="17" t="s">
        <v>70</v>
      </c>
      <c r="AU84" s="17" t="s">
        <v>98</v>
      </c>
      <c r="BK84" s="156">
        <f>BK85+BK109+BK131</f>
        <v>0</v>
      </c>
    </row>
    <row r="85" spans="1:65" s="12" customFormat="1" ht="25.9" customHeight="1">
      <c r="B85" s="157"/>
      <c r="C85" s="158"/>
      <c r="D85" s="159" t="s">
        <v>70</v>
      </c>
      <c r="E85" s="160" t="s">
        <v>121</v>
      </c>
      <c r="F85" s="160" t="s">
        <v>122</v>
      </c>
      <c r="G85" s="158"/>
      <c r="H85" s="158"/>
      <c r="I85" s="161"/>
      <c r="J85" s="162">
        <f>BK85</f>
        <v>0</v>
      </c>
      <c r="K85" s="158"/>
      <c r="L85" s="163"/>
      <c r="M85" s="164"/>
      <c r="N85" s="165"/>
      <c r="O85" s="165"/>
      <c r="P85" s="166">
        <f>P86</f>
        <v>0</v>
      </c>
      <c r="Q85" s="165"/>
      <c r="R85" s="166">
        <f>R86</f>
        <v>0.19778999999999999</v>
      </c>
      <c r="S85" s="165"/>
      <c r="T85" s="167">
        <f>T86</f>
        <v>0</v>
      </c>
      <c r="AR85" s="168" t="s">
        <v>81</v>
      </c>
      <c r="AT85" s="169" t="s">
        <v>70</v>
      </c>
      <c r="AU85" s="169" t="s">
        <v>71</v>
      </c>
      <c r="AY85" s="168" t="s">
        <v>123</v>
      </c>
      <c r="BK85" s="170">
        <f>BK86</f>
        <v>0</v>
      </c>
    </row>
    <row r="86" spans="1:65" s="12" customFormat="1" ht="22.9" customHeight="1">
      <c r="B86" s="157"/>
      <c r="C86" s="158"/>
      <c r="D86" s="159" t="s">
        <v>70</v>
      </c>
      <c r="E86" s="171" t="s">
        <v>245</v>
      </c>
      <c r="F86" s="171" t="s">
        <v>246</v>
      </c>
      <c r="G86" s="158"/>
      <c r="H86" s="158"/>
      <c r="I86" s="161"/>
      <c r="J86" s="172">
        <f>BK86</f>
        <v>0</v>
      </c>
      <c r="K86" s="158"/>
      <c r="L86" s="163"/>
      <c r="M86" s="164"/>
      <c r="N86" s="165"/>
      <c r="O86" s="165"/>
      <c r="P86" s="166">
        <f>SUM(P87:P108)</f>
        <v>0</v>
      </c>
      <c r="Q86" s="165"/>
      <c r="R86" s="166">
        <f>SUM(R87:R108)</f>
        <v>0.19778999999999999</v>
      </c>
      <c r="S86" s="165"/>
      <c r="T86" s="167">
        <f>SUM(T87:T108)</f>
        <v>0</v>
      </c>
      <c r="AR86" s="168" t="s">
        <v>81</v>
      </c>
      <c r="AT86" s="169" t="s">
        <v>70</v>
      </c>
      <c r="AU86" s="169" t="s">
        <v>79</v>
      </c>
      <c r="AY86" s="168" t="s">
        <v>123</v>
      </c>
      <c r="BK86" s="170">
        <f>SUM(BK87:BK108)</f>
        <v>0</v>
      </c>
    </row>
    <row r="87" spans="1:65" s="2" customFormat="1" ht="14.45" customHeight="1">
      <c r="A87" s="34"/>
      <c r="B87" s="35"/>
      <c r="C87" s="186" t="s">
        <v>79</v>
      </c>
      <c r="D87" s="186" t="s">
        <v>133</v>
      </c>
      <c r="E87" s="187" t="s">
        <v>247</v>
      </c>
      <c r="F87" s="188" t="s">
        <v>248</v>
      </c>
      <c r="G87" s="189" t="s">
        <v>156</v>
      </c>
      <c r="H87" s="190">
        <v>1</v>
      </c>
      <c r="I87" s="191"/>
      <c r="J87" s="192">
        <f t="shared" ref="J87:J108" si="0">ROUND(I87*H87,2)</f>
        <v>0</v>
      </c>
      <c r="K87" s="188" t="s">
        <v>19</v>
      </c>
      <c r="L87" s="193"/>
      <c r="M87" s="194" t="s">
        <v>19</v>
      </c>
      <c r="N87" s="195" t="s">
        <v>42</v>
      </c>
      <c r="O87" s="64"/>
      <c r="P87" s="182">
        <f t="shared" ref="P87:P108" si="1">O87*H87</f>
        <v>0</v>
      </c>
      <c r="Q87" s="182">
        <v>0</v>
      </c>
      <c r="R87" s="182">
        <f t="shared" ref="R87:R108" si="2">Q87*H87</f>
        <v>0</v>
      </c>
      <c r="S87" s="182">
        <v>0</v>
      </c>
      <c r="T87" s="183">
        <f t="shared" ref="T87:T108" si="3">S87*H87</f>
        <v>0</v>
      </c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  <c r="AR87" s="184" t="s">
        <v>81</v>
      </c>
      <c r="AT87" s="184" t="s">
        <v>133</v>
      </c>
      <c r="AU87" s="184" t="s">
        <v>81</v>
      </c>
      <c r="AY87" s="17" t="s">
        <v>123</v>
      </c>
      <c r="BE87" s="185">
        <f t="shared" ref="BE87:BE108" si="4">IF(N87="základní",J87,0)</f>
        <v>0</v>
      </c>
      <c r="BF87" s="185">
        <f t="shared" ref="BF87:BF108" si="5">IF(N87="snížená",J87,0)</f>
        <v>0</v>
      </c>
      <c r="BG87" s="185">
        <f t="shared" ref="BG87:BG108" si="6">IF(N87="zákl. přenesená",J87,0)</f>
        <v>0</v>
      </c>
      <c r="BH87" s="185">
        <f t="shared" ref="BH87:BH108" si="7">IF(N87="sníž. přenesená",J87,0)</f>
        <v>0</v>
      </c>
      <c r="BI87" s="185">
        <f t="shared" ref="BI87:BI108" si="8">IF(N87="nulová",J87,0)</f>
        <v>0</v>
      </c>
      <c r="BJ87" s="17" t="s">
        <v>79</v>
      </c>
      <c r="BK87" s="185">
        <f t="shared" ref="BK87:BK108" si="9">ROUND(I87*H87,2)</f>
        <v>0</v>
      </c>
      <c r="BL87" s="17" t="s">
        <v>79</v>
      </c>
      <c r="BM87" s="184" t="s">
        <v>249</v>
      </c>
    </row>
    <row r="88" spans="1:65" s="2" customFormat="1" ht="14.45" customHeight="1">
      <c r="A88" s="34"/>
      <c r="B88" s="35"/>
      <c r="C88" s="186" t="s">
        <v>81</v>
      </c>
      <c r="D88" s="186" t="s">
        <v>133</v>
      </c>
      <c r="E88" s="187" t="s">
        <v>250</v>
      </c>
      <c r="F88" s="188" t="s">
        <v>251</v>
      </c>
      <c r="G88" s="189" t="s">
        <v>182</v>
      </c>
      <c r="H88" s="190">
        <v>1</v>
      </c>
      <c r="I88" s="191"/>
      <c r="J88" s="192">
        <f t="shared" si="0"/>
        <v>0</v>
      </c>
      <c r="K88" s="188" t="s">
        <v>19</v>
      </c>
      <c r="L88" s="193"/>
      <c r="M88" s="194" t="s">
        <v>19</v>
      </c>
      <c r="N88" s="195" t="s">
        <v>42</v>
      </c>
      <c r="O88" s="64"/>
      <c r="P88" s="182">
        <f t="shared" si="1"/>
        <v>0</v>
      </c>
      <c r="Q88" s="182">
        <v>0</v>
      </c>
      <c r="R88" s="182">
        <f t="shared" si="2"/>
        <v>0</v>
      </c>
      <c r="S88" s="182">
        <v>0</v>
      </c>
      <c r="T88" s="183">
        <f t="shared" si="3"/>
        <v>0</v>
      </c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R88" s="184" t="s">
        <v>81</v>
      </c>
      <c r="AT88" s="184" t="s">
        <v>133</v>
      </c>
      <c r="AU88" s="184" t="s">
        <v>81</v>
      </c>
      <c r="AY88" s="17" t="s">
        <v>123</v>
      </c>
      <c r="BE88" s="185">
        <f t="shared" si="4"/>
        <v>0</v>
      </c>
      <c r="BF88" s="185">
        <f t="shared" si="5"/>
        <v>0</v>
      </c>
      <c r="BG88" s="185">
        <f t="shared" si="6"/>
        <v>0</v>
      </c>
      <c r="BH88" s="185">
        <f t="shared" si="7"/>
        <v>0</v>
      </c>
      <c r="BI88" s="185">
        <f t="shared" si="8"/>
        <v>0</v>
      </c>
      <c r="BJ88" s="17" t="s">
        <v>79</v>
      </c>
      <c r="BK88" s="185">
        <f t="shared" si="9"/>
        <v>0</v>
      </c>
      <c r="BL88" s="17" t="s">
        <v>79</v>
      </c>
      <c r="BM88" s="184" t="s">
        <v>252</v>
      </c>
    </row>
    <row r="89" spans="1:65" s="2" customFormat="1" ht="14.45" customHeight="1">
      <c r="A89" s="34"/>
      <c r="B89" s="35"/>
      <c r="C89" s="186" t="s">
        <v>126</v>
      </c>
      <c r="D89" s="186" t="s">
        <v>133</v>
      </c>
      <c r="E89" s="187" t="s">
        <v>253</v>
      </c>
      <c r="F89" s="188" t="s">
        <v>254</v>
      </c>
      <c r="G89" s="189" t="s">
        <v>156</v>
      </c>
      <c r="H89" s="190">
        <v>6</v>
      </c>
      <c r="I89" s="191"/>
      <c r="J89" s="192">
        <f t="shared" si="0"/>
        <v>0</v>
      </c>
      <c r="K89" s="188" t="s">
        <v>19</v>
      </c>
      <c r="L89" s="193"/>
      <c r="M89" s="194" t="s">
        <v>19</v>
      </c>
      <c r="N89" s="195" t="s">
        <v>42</v>
      </c>
      <c r="O89" s="64"/>
      <c r="P89" s="182">
        <f t="shared" si="1"/>
        <v>0</v>
      </c>
      <c r="Q89" s="182">
        <v>2.3000000000000001E-4</v>
      </c>
      <c r="R89" s="182">
        <f t="shared" si="2"/>
        <v>1.3800000000000002E-3</v>
      </c>
      <c r="S89" s="182">
        <v>0</v>
      </c>
      <c r="T89" s="183">
        <f t="shared" si="3"/>
        <v>0</v>
      </c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R89" s="184" t="s">
        <v>81</v>
      </c>
      <c r="AT89" s="184" t="s">
        <v>133</v>
      </c>
      <c r="AU89" s="184" t="s">
        <v>81</v>
      </c>
      <c r="AY89" s="17" t="s">
        <v>123</v>
      </c>
      <c r="BE89" s="185">
        <f t="shared" si="4"/>
        <v>0</v>
      </c>
      <c r="BF89" s="185">
        <f t="shared" si="5"/>
        <v>0</v>
      </c>
      <c r="BG89" s="185">
        <f t="shared" si="6"/>
        <v>0</v>
      </c>
      <c r="BH89" s="185">
        <f t="shared" si="7"/>
        <v>0</v>
      </c>
      <c r="BI89" s="185">
        <f t="shared" si="8"/>
        <v>0</v>
      </c>
      <c r="BJ89" s="17" t="s">
        <v>79</v>
      </c>
      <c r="BK89" s="185">
        <f t="shared" si="9"/>
        <v>0</v>
      </c>
      <c r="BL89" s="17" t="s">
        <v>79</v>
      </c>
      <c r="BM89" s="184" t="s">
        <v>255</v>
      </c>
    </row>
    <row r="90" spans="1:65" s="2" customFormat="1" ht="14.45" customHeight="1">
      <c r="A90" s="34"/>
      <c r="B90" s="35"/>
      <c r="C90" s="186" t="s">
        <v>137</v>
      </c>
      <c r="D90" s="186" t="s">
        <v>133</v>
      </c>
      <c r="E90" s="187" t="s">
        <v>256</v>
      </c>
      <c r="F90" s="188" t="s">
        <v>257</v>
      </c>
      <c r="G90" s="189" t="s">
        <v>156</v>
      </c>
      <c r="H90" s="190">
        <v>6</v>
      </c>
      <c r="I90" s="191"/>
      <c r="J90" s="192">
        <f t="shared" si="0"/>
        <v>0</v>
      </c>
      <c r="K90" s="188" t="s">
        <v>19</v>
      </c>
      <c r="L90" s="193"/>
      <c r="M90" s="194" t="s">
        <v>19</v>
      </c>
      <c r="N90" s="195" t="s">
        <v>42</v>
      </c>
      <c r="O90" s="64"/>
      <c r="P90" s="182">
        <f t="shared" si="1"/>
        <v>0</v>
      </c>
      <c r="Q90" s="182">
        <v>2.3000000000000001E-4</v>
      </c>
      <c r="R90" s="182">
        <f t="shared" si="2"/>
        <v>1.3800000000000002E-3</v>
      </c>
      <c r="S90" s="182">
        <v>0</v>
      </c>
      <c r="T90" s="183">
        <f t="shared" si="3"/>
        <v>0</v>
      </c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R90" s="184" t="s">
        <v>81</v>
      </c>
      <c r="AT90" s="184" t="s">
        <v>133</v>
      </c>
      <c r="AU90" s="184" t="s">
        <v>81</v>
      </c>
      <c r="AY90" s="17" t="s">
        <v>123</v>
      </c>
      <c r="BE90" s="185">
        <f t="shared" si="4"/>
        <v>0</v>
      </c>
      <c r="BF90" s="185">
        <f t="shared" si="5"/>
        <v>0</v>
      </c>
      <c r="BG90" s="185">
        <f t="shared" si="6"/>
        <v>0</v>
      </c>
      <c r="BH90" s="185">
        <f t="shared" si="7"/>
        <v>0</v>
      </c>
      <c r="BI90" s="185">
        <f t="shared" si="8"/>
        <v>0</v>
      </c>
      <c r="BJ90" s="17" t="s">
        <v>79</v>
      </c>
      <c r="BK90" s="185">
        <f t="shared" si="9"/>
        <v>0</v>
      </c>
      <c r="BL90" s="17" t="s">
        <v>79</v>
      </c>
      <c r="BM90" s="184" t="s">
        <v>258</v>
      </c>
    </row>
    <row r="91" spans="1:65" s="2" customFormat="1" ht="14.45" customHeight="1">
      <c r="A91" s="34"/>
      <c r="B91" s="35"/>
      <c r="C91" s="186" t="s">
        <v>144</v>
      </c>
      <c r="D91" s="186" t="s">
        <v>133</v>
      </c>
      <c r="E91" s="187" t="s">
        <v>259</v>
      </c>
      <c r="F91" s="188" t="s">
        <v>260</v>
      </c>
      <c r="G91" s="189" t="s">
        <v>156</v>
      </c>
      <c r="H91" s="190">
        <v>6</v>
      </c>
      <c r="I91" s="191"/>
      <c r="J91" s="192">
        <f t="shared" si="0"/>
        <v>0</v>
      </c>
      <c r="K91" s="188" t="s">
        <v>19</v>
      </c>
      <c r="L91" s="193"/>
      <c r="M91" s="194" t="s">
        <v>19</v>
      </c>
      <c r="N91" s="195" t="s">
        <v>42</v>
      </c>
      <c r="O91" s="64"/>
      <c r="P91" s="182">
        <f t="shared" si="1"/>
        <v>0</v>
      </c>
      <c r="Q91" s="182">
        <v>0</v>
      </c>
      <c r="R91" s="182">
        <f t="shared" si="2"/>
        <v>0</v>
      </c>
      <c r="S91" s="182">
        <v>0</v>
      </c>
      <c r="T91" s="183">
        <f t="shared" si="3"/>
        <v>0</v>
      </c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R91" s="184" t="s">
        <v>81</v>
      </c>
      <c r="AT91" s="184" t="s">
        <v>133</v>
      </c>
      <c r="AU91" s="184" t="s">
        <v>81</v>
      </c>
      <c r="AY91" s="17" t="s">
        <v>123</v>
      </c>
      <c r="BE91" s="185">
        <f t="shared" si="4"/>
        <v>0</v>
      </c>
      <c r="BF91" s="185">
        <f t="shared" si="5"/>
        <v>0</v>
      </c>
      <c r="BG91" s="185">
        <f t="shared" si="6"/>
        <v>0</v>
      </c>
      <c r="BH91" s="185">
        <f t="shared" si="7"/>
        <v>0</v>
      </c>
      <c r="BI91" s="185">
        <f t="shared" si="8"/>
        <v>0</v>
      </c>
      <c r="BJ91" s="17" t="s">
        <v>79</v>
      </c>
      <c r="BK91" s="185">
        <f t="shared" si="9"/>
        <v>0</v>
      </c>
      <c r="BL91" s="17" t="s">
        <v>79</v>
      </c>
      <c r="BM91" s="184" t="s">
        <v>261</v>
      </c>
    </row>
    <row r="92" spans="1:65" s="2" customFormat="1" ht="14.45" customHeight="1">
      <c r="A92" s="34"/>
      <c r="B92" s="35"/>
      <c r="C92" s="186" t="s">
        <v>149</v>
      </c>
      <c r="D92" s="186" t="s">
        <v>133</v>
      </c>
      <c r="E92" s="187" t="s">
        <v>262</v>
      </c>
      <c r="F92" s="188" t="s">
        <v>263</v>
      </c>
      <c r="G92" s="189" t="s">
        <v>156</v>
      </c>
      <c r="H92" s="190">
        <v>6</v>
      </c>
      <c r="I92" s="191"/>
      <c r="J92" s="192">
        <f t="shared" si="0"/>
        <v>0</v>
      </c>
      <c r="K92" s="188" t="s">
        <v>19</v>
      </c>
      <c r="L92" s="193"/>
      <c r="M92" s="194" t="s">
        <v>19</v>
      </c>
      <c r="N92" s="195" t="s">
        <v>42</v>
      </c>
      <c r="O92" s="64"/>
      <c r="P92" s="182">
        <f t="shared" si="1"/>
        <v>0</v>
      </c>
      <c r="Q92" s="182">
        <v>0</v>
      </c>
      <c r="R92" s="182">
        <f t="shared" si="2"/>
        <v>0</v>
      </c>
      <c r="S92" s="182">
        <v>0</v>
      </c>
      <c r="T92" s="183">
        <f t="shared" si="3"/>
        <v>0</v>
      </c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  <c r="AR92" s="184" t="s">
        <v>81</v>
      </c>
      <c r="AT92" s="184" t="s">
        <v>133</v>
      </c>
      <c r="AU92" s="184" t="s">
        <v>81</v>
      </c>
      <c r="AY92" s="17" t="s">
        <v>123</v>
      </c>
      <c r="BE92" s="185">
        <f t="shared" si="4"/>
        <v>0</v>
      </c>
      <c r="BF92" s="185">
        <f t="shared" si="5"/>
        <v>0</v>
      </c>
      <c r="BG92" s="185">
        <f t="shared" si="6"/>
        <v>0</v>
      </c>
      <c r="BH92" s="185">
        <f t="shared" si="7"/>
        <v>0</v>
      </c>
      <c r="BI92" s="185">
        <f t="shared" si="8"/>
        <v>0</v>
      </c>
      <c r="BJ92" s="17" t="s">
        <v>79</v>
      </c>
      <c r="BK92" s="185">
        <f t="shared" si="9"/>
        <v>0</v>
      </c>
      <c r="BL92" s="17" t="s">
        <v>79</v>
      </c>
      <c r="BM92" s="184" t="s">
        <v>264</v>
      </c>
    </row>
    <row r="93" spans="1:65" s="2" customFormat="1" ht="14.45" customHeight="1">
      <c r="A93" s="34"/>
      <c r="B93" s="35"/>
      <c r="C93" s="186" t="s">
        <v>153</v>
      </c>
      <c r="D93" s="186" t="s">
        <v>133</v>
      </c>
      <c r="E93" s="187" t="s">
        <v>265</v>
      </c>
      <c r="F93" s="188" t="s">
        <v>266</v>
      </c>
      <c r="G93" s="189" t="s">
        <v>156</v>
      </c>
      <c r="H93" s="190">
        <v>6</v>
      </c>
      <c r="I93" s="191"/>
      <c r="J93" s="192">
        <f t="shared" si="0"/>
        <v>0</v>
      </c>
      <c r="K93" s="188" t="s">
        <v>19</v>
      </c>
      <c r="L93" s="193"/>
      <c r="M93" s="194" t="s">
        <v>19</v>
      </c>
      <c r="N93" s="195" t="s">
        <v>42</v>
      </c>
      <c r="O93" s="64"/>
      <c r="P93" s="182">
        <f t="shared" si="1"/>
        <v>0</v>
      </c>
      <c r="Q93" s="182">
        <v>0</v>
      </c>
      <c r="R93" s="182">
        <f t="shared" si="2"/>
        <v>0</v>
      </c>
      <c r="S93" s="182">
        <v>0</v>
      </c>
      <c r="T93" s="183">
        <f t="shared" si="3"/>
        <v>0</v>
      </c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R93" s="184" t="s">
        <v>81</v>
      </c>
      <c r="AT93" s="184" t="s">
        <v>133</v>
      </c>
      <c r="AU93" s="184" t="s">
        <v>81</v>
      </c>
      <c r="AY93" s="17" t="s">
        <v>123</v>
      </c>
      <c r="BE93" s="185">
        <f t="shared" si="4"/>
        <v>0</v>
      </c>
      <c r="BF93" s="185">
        <f t="shared" si="5"/>
        <v>0</v>
      </c>
      <c r="BG93" s="185">
        <f t="shared" si="6"/>
        <v>0</v>
      </c>
      <c r="BH93" s="185">
        <f t="shared" si="7"/>
        <v>0</v>
      </c>
      <c r="BI93" s="185">
        <f t="shared" si="8"/>
        <v>0</v>
      </c>
      <c r="BJ93" s="17" t="s">
        <v>79</v>
      </c>
      <c r="BK93" s="185">
        <f t="shared" si="9"/>
        <v>0</v>
      </c>
      <c r="BL93" s="17" t="s">
        <v>79</v>
      </c>
      <c r="BM93" s="184" t="s">
        <v>267</v>
      </c>
    </row>
    <row r="94" spans="1:65" s="2" customFormat="1" ht="14.45" customHeight="1">
      <c r="A94" s="34"/>
      <c r="B94" s="35"/>
      <c r="C94" s="186" t="s">
        <v>158</v>
      </c>
      <c r="D94" s="186" t="s">
        <v>133</v>
      </c>
      <c r="E94" s="187" t="s">
        <v>268</v>
      </c>
      <c r="F94" s="188" t="s">
        <v>269</v>
      </c>
      <c r="G94" s="189" t="s">
        <v>156</v>
      </c>
      <c r="H94" s="190">
        <v>6</v>
      </c>
      <c r="I94" s="191"/>
      <c r="J94" s="192">
        <f t="shared" si="0"/>
        <v>0</v>
      </c>
      <c r="K94" s="188" t="s">
        <v>19</v>
      </c>
      <c r="L94" s="193"/>
      <c r="M94" s="194" t="s">
        <v>19</v>
      </c>
      <c r="N94" s="195" t="s">
        <v>42</v>
      </c>
      <c r="O94" s="64"/>
      <c r="P94" s="182">
        <f t="shared" si="1"/>
        <v>0</v>
      </c>
      <c r="Q94" s="182">
        <v>0</v>
      </c>
      <c r="R94" s="182">
        <f t="shared" si="2"/>
        <v>0</v>
      </c>
      <c r="S94" s="182">
        <v>0</v>
      </c>
      <c r="T94" s="183">
        <f t="shared" si="3"/>
        <v>0</v>
      </c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  <c r="AR94" s="184" t="s">
        <v>81</v>
      </c>
      <c r="AT94" s="184" t="s">
        <v>133</v>
      </c>
      <c r="AU94" s="184" t="s">
        <v>81</v>
      </c>
      <c r="AY94" s="17" t="s">
        <v>123</v>
      </c>
      <c r="BE94" s="185">
        <f t="shared" si="4"/>
        <v>0</v>
      </c>
      <c r="BF94" s="185">
        <f t="shared" si="5"/>
        <v>0</v>
      </c>
      <c r="BG94" s="185">
        <f t="shared" si="6"/>
        <v>0</v>
      </c>
      <c r="BH94" s="185">
        <f t="shared" si="7"/>
        <v>0</v>
      </c>
      <c r="BI94" s="185">
        <f t="shared" si="8"/>
        <v>0</v>
      </c>
      <c r="BJ94" s="17" t="s">
        <v>79</v>
      </c>
      <c r="BK94" s="185">
        <f t="shared" si="9"/>
        <v>0</v>
      </c>
      <c r="BL94" s="17" t="s">
        <v>79</v>
      </c>
      <c r="BM94" s="184" t="s">
        <v>270</v>
      </c>
    </row>
    <row r="95" spans="1:65" s="2" customFormat="1" ht="14.45" customHeight="1">
      <c r="A95" s="34"/>
      <c r="B95" s="35"/>
      <c r="C95" s="186" t="s">
        <v>166</v>
      </c>
      <c r="D95" s="186" t="s">
        <v>133</v>
      </c>
      <c r="E95" s="187" t="s">
        <v>271</v>
      </c>
      <c r="F95" s="188" t="s">
        <v>272</v>
      </c>
      <c r="G95" s="189" t="s">
        <v>273</v>
      </c>
      <c r="H95" s="190">
        <v>325</v>
      </c>
      <c r="I95" s="191"/>
      <c r="J95" s="192">
        <f t="shared" si="0"/>
        <v>0</v>
      </c>
      <c r="K95" s="188" t="s">
        <v>232</v>
      </c>
      <c r="L95" s="193"/>
      <c r="M95" s="194" t="s">
        <v>19</v>
      </c>
      <c r="N95" s="195" t="s">
        <v>42</v>
      </c>
      <c r="O95" s="64"/>
      <c r="P95" s="182">
        <f t="shared" si="1"/>
        <v>0</v>
      </c>
      <c r="Q95" s="182">
        <v>1.7000000000000001E-4</v>
      </c>
      <c r="R95" s="182">
        <f t="shared" si="2"/>
        <v>5.5250000000000007E-2</v>
      </c>
      <c r="S95" s="182">
        <v>0</v>
      </c>
      <c r="T95" s="183">
        <f t="shared" si="3"/>
        <v>0</v>
      </c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  <c r="AR95" s="184" t="s">
        <v>81</v>
      </c>
      <c r="AT95" s="184" t="s">
        <v>133</v>
      </c>
      <c r="AU95" s="184" t="s">
        <v>81</v>
      </c>
      <c r="AY95" s="17" t="s">
        <v>123</v>
      </c>
      <c r="BE95" s="185">
        <f t="shared" si="4"/>
        <v>0</v>
      </c>
      <c r="BF95" s="185">
        <f t="shared" si="5"/>
        <v>0</v>
      </c>
      <c r="BG95" s="185">
        <f t="shared" si="6"/>
        <v>0</v>
      </c>
      <c r="BH95" s="185">
        <f t="shared" si="7"/>
        <v>0</v>
      </c>
      <c r="BI95" s="185">
        <f t="shared" si="8"/>
        <v>0</v>
      </c>
      <c r="BJ95" s="17" t="s">
        <v>79</v>
      </c>
      <c r="BK95" s="185">
        <f t="shared" si="9"/>
        <v>0</v>
      </c>
      <c r="BL95" s="17" t="s">
        <v>79</v>
      </c>
      <c r="BM95" s="184" t="s">
        <v>274</v>
      </c>
    </row>
    <row r="96" spans="1:65" s="2" customFormat="1" ht="14.45" customHeight="1">
      <c r="A96" s="34"/>
      <c r="B96" s="35"/>
      <c r="C96" s="186" t="s">
        <v>275</v>
      </c>
      <c r="D96" s="186" t="s">
        <v>133</v>
      </c>
      <c r="E96" s="187" t="s">
        <v>276</v>
      </c>
      <c r="F96" s="188" t="s">
        <v>277</v>
      </c>
      <c r="G96" s="189" t="s">
        <v>273</v>
      </c>
      <c r="H96" s="190">
        <v>240</v>
      </c>
      <c r="I96" s="191"/>
      <c r="J96" s="192">
        <f t="shared" si="0"/>
        <v>0</v>
      </c>
      <c r="K96" s="188" t="s">
        <v>278</v>
      </c>
      <c r="L96" s="193"/>
      <c r="M96" s="194" t="s">
        <v>19</v>
      </c>
      <c r="N96" s="195" t="s">
        <v>42</v>
      </c>
      <c r="O96" s="64"/>
      <c r="P96" s="182">
        <f t="shared" si="1"/>
        <v>0</v>
      </c>
      <c r="Q96" s="182">
        <v>2.5000000000000001E-4</v>
      </c>
      <c r="R96" s="182">
        <f t="shared" si="2"/>
        <v>0.06</v>
      </c>
      <c r="S96" s="182">
        <v>0</v>
      </c>
      <c r="T96" s="183">
        <f t="shared" si="3"/>
        <v>0</v>
      </c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R96" s="184" t="s">
        <v>81</v>
      </c>
      <c r="AT96" s="184" t="s">
        <v>133</v>
      </c>
      <c r="AU96" s="184" t="s">
        <v>81</v>
      </c>
      <c r="AY96" s="17" t="s">
        <v>123</v>
      </c>
      <c r="BE96" s="185">
        <f t="shared" si="4"/>
        <v>0</v>
      </c>
      <c r="BF96" s="185">
        <f t="shared" si="5"/>
        <v>0</v>
      </c>
      <c r="BG96" s="185">
        <f t="shared" si="6"/>
        <v>0</v>
      </c>
      <c r="BH96" s="185">
        <f t="shared" si="7"/>
        <v>0</v>
      </c>
      <c r="BI96" s="185">
        <f t="shared" si="8"/>
        <v>0</v>
      </c>
      <c r="BJ96" s="17" t="s">
        <v>79</v>
      </c>
      <c r="BK96" s="185">
        <f t="shared" si="9"/>
        <v>0</v>
      </c>
      <c r="BL96" s="17" t="s">
        <v>79</v>
      </c>
      <c r="BM96" s="184" t="s">
        <v>279</v>
      </c>
    </row>
    <row r="97" spans="1:65" s="2" customFormat="1" ht="14.45" customHeight="1">
      <c r="A97" s="34"/>
      <c r="B97" s="35"/>
      <c r="C97" s="186" t="s">
        <v>192</v>
      </c>
      <c r="D97" s="186" t="s">
        <v>133</v>
      </c>
      <c r="E97" s="187" t="s">
        <v>280</v>
      </c>
      <c r="F97" s="188" t="s">
        <v>281</v>
      </c>
      <c r="G97" s="189" t="s">
        <v>273</v>
      </c>
      <c r="H97" s="190">
        <v>40</v>
      </c>
      <c r="I97" s="191"/>
      <c r="J97" s="192">
        <f t="shared" si="0"/>
        <v>0</v>
      </c>
      <c r="K97" s="188" t="s">
        <v>19</v>
      </c>
      <c r="L97" s="193"/>
      <c r="M97" s="194" t="s">
        <v>19</v>
      </c>
      <c r="N97" s="195" t="s">
        <v>42</v>
      </c>
      <c r="O97" s="64"/>
      <c r="P97" s="182">
        <f t="shared" si="1"/>
        <v>0</v>
      </c>
      <c r="Q97" s="182">
        <v>6.9999999999999994E-5</v>
      </c>
      <c r="R97" s="182">
        <f t="shared" si="2"/>
        <v>2.7999999999999995E-3</v>
      </c>
      <c r="S97" s="182">
        <v>0</v>
      </c>
      <c r="T97" s="183">
        <f t="shared" si="3"/>
        <v>0</v>
      </c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  <c r="AR97" s="184" t="s">
        <v>81</v>
      </c>
      <c r="AT97" s="184" t="s">
        <v>133</v>
      </c>
      <c r="AU97" s="184" t="s">
        <v>81</v>
      </c>
      <c r="AY97" s="17" t="s">
        <v>123</v>
      </c>
      <c r="BE97" s="185">
        <f t="shared" si="4"/>
        <v>0</v>
      </c>
      <c r="BF97" s="185">
        <f t="shared" si="5"/>
        <v>0</v>
      </c>
      <c r="BG97" s="185">
        <f t="shared" si="6"/>
        <v>0</v>
      </c>
      <c r="BH97" s="185">
        <f t="shared" si="7"/>
        <v>0</v>
      </c>
      <c r="BI97" s="185">
        <f t="shared" si="8"/>
        <v>0</v>
      </c>
      <c r="BJ97" s="17" t="s">
        <v>79</v>
      </c>
      <c r="BK97" s="185">
        <f t="shared" si="9"/>
        <v>0</v>
      </c>
      <c r="BL97" s="17" t="s">
        <v>79</v>
      </c>
      <c r="BM97" s="184" t="s">
        <v>282</v>
      </c>
    </row>
    <row r="98" spans="1:65" s="2" customFormat="1" ht="14.45" customHeight="1">
      <c r="A98" s="34"/>
      <c r="B98" s="35"/>
      <c r="C98" s="186" t="s">
        <v>199</v>
      </c>
      <c r="D98" s="186" t="s">
        <v>133</v>
      </c>
      <c r="E98" s="187" t="s">
        <v>283</v>
      </c>
      <c r="F98" s="188" t="s">
        <v>284</v>
      </c>
      <c r="G98" s="189" t="s">
        <v>273</v>
      </c>
      <c r="H98" s="190">
        <v>24</v>
      </c>
      <c r="I98" s="191"/>
      <c r="J98" s="192">
        <f t="shared" si="0"/>
        <v>0</v>
      </c>
      <c r="K98" s="188" t="s">
        <v>19</v>
      </c>
      <c r="L98" s="193"/>
      <c r="M98" s="194" t="s">
        <v>19</v>
      </c>
      <c r="N98" s="195" t="s">
        <v>42</v>
      </c>
      <c r="O98" s="64"/>
      <c r="P98" s="182">
        <f t="shared" si="1"/>
        <v>0</v>
      </c>
      <c r="Q98" s="182">
        <v>6.9999999999999994E-5</v>
      </c>
      <c r="R98" s="182">
        <f t="shared" si="2"/>
        <v>1.6799999999999999E-3</v>
      </c>
      <c r="S98" s="182">
        <v>0</v>
      </c>
      <c r="T98" s="183">
        <f t="shared" si="3"/>
        <v>0</v>
      </c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R98" s="184" t="s">
        <v>81</v>
      </c>
      <c r="AT98" s="184" t="s">
        <v>133</v>
      </c>
      <c r="AU98" s="184" t="s">
        <v>81</v>
      </c>
      <c r="AY98" s="17" t="s">
        <v>123</v>
      </c>
      <c r="BE98" s="185">
        <f t="shared" si="4"/>
        <v>0</v>
      </c>
      <c r="BF98" s="185">
        <f t="shared" si="5"/>
        <v>0</v>
      </c>
      <c r="BG98" s="185">
        <f t="shared" si="6"/>
        <v>0</v>
      </c>
      <c r="BH98" s="185">
        <f t="shared" si="7"/>
        <v>0</v>
      </c>
      <c r="BI98" s="185">
        <f t="shared" si="8"/>
        <v>0</v>
      </c>
      <c r="BJ98" s="17" t="s">
        <v>79</v>
      </c>
      <c r="BK98" s="185">
        <f t="shared" si="9"/>
        <v>0</v>
      </c>
      <c r="BL98" s="17" t="s">
        <v>79</v>
      </c>
      <c r="BM98" s="184" t="s">
        <v>285</v>
      </c>
    </row>
    <row r="99" spans="1:65" s="2" customFormat="1" ht="14.45" customHeight="1">
      <c r="A99" s="34"/>
      <c r="B99" s="35"/>
      <c r="C99" s="186" t="s">
        <v>8</v>
      </c>
      <c r="D99" s="186" t="s">
        <v>133</v>
      </c>
      <c r="E99" s="187" t="s">
        <v>286</v>
      </c>
      <c r="F99" s="188" t="s">
        <v>287</v>
      </c>
      <c r="G99" s="189" t="s">
        <v>273</v>
      </c>
      <c r="H99" s="190">
        <v>720</v>
      </c>
      <c r="I99" s="191"/>
      <c r="J99" s="192">
        <f t="shared" si="0"/>
        <v>0</v>
      </c>
      <c r="K99" s="188" t="s">
        <v>19</v>
      </c>
      <c r="L99" s="193"/>
      <c r="M99" s="194" t="s">
        <v>19</v>
      </c>
      <c r="N99" s="195" t="s">
        <v>42</v>
      </c>
      <c r="O99" s="64"/>
      <c r="P99" s="182">
        <f t="shared" si="1"/>
        <v>0</v>
      </c>
      <c r="Q99" s="182">
        <v>6.9999999999999994E-5</v>
      </c>
      <c r="R99" s="182">
        <f t="shared" si="2"/>
        <v>5.0399999999999993E-2</v>
      </c>
      <c r="S99" s="182">
        <v>0</v>
      </c>
      <c r="T99" s="183">
        <f t="shared" si="3"/>
        <v>0</v>
      </c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  <c r="AR99" s="184" t="s">
        <v>81</v>
      </c>
      <c r="AT99" s="184" t="s">
        <v>133</v>
      </c>
      <c r="AU99" s="184" t="s">
        <v>81</v>
      </c>
      <c r="AY99" s="17" t="s">
        <v>123</v>
      </c>
      <c r="BE99" s="185">
        <f t="shared" si="4"/>
        <v>0</v>
      </c>
      <c r="BF99" s="185">
        <f t="shared" si="5"/>
        <v>0</v>
      </c>
      <c r="BG99" s="185">
        <f t="shared" si="6"/>
        <v>0</v>
      </c>
      <c r="BH99" s="185">
        <f t="shared" si="7"/>
        <v>0</v>
      </c>
      <c r="BI99" s="185">
        <f t="shared" si="8"/>
        <v>0</v>
      </c>
      <c r="BJ99" s="17" t="s">
        <v>79</v>
      </c>
      <c r="BK99" s="185">
        <f t="shared" si="9"/>
        <v>0</v>
      </c>
      <c r="BL99" s="17" t="s">
        <v>79</v>
      </c>
      <c r="BM99" s="184" t="s">
        <v>288</v>
      </c>
    </row>
    <row r="100" spans="1:65" s="2" customFormat="1" ht="14.45" customHeight="1">
      <c r="A100" s="34"/>
      <c r="B100" s="35"/>
      <c r="C100" s="186" t="s">
        <v>289</v>
      </c>
      <c r="D100" s="186" t="s">
        <v>133</v>
      </c>
      <c r="E100" s="187" t="s">
        <v>290</v>
      </c>
      <c r="F100" s="188" t="s">
        <v>291</v>
      </c>
      <c r="G100" s="189" t="s">
        <v>273</v>
      </c>
      <c r="H100" s="190">
        <v>10</v>
      </c>
      <c r="I100" s="191"/>
      <c r="J100" s="192">
        <f t="shared" si="0"/>
        <v>0</v>
      </c>
      <c r="K100" s="188" t="s">
        <v>292</v>
      </c>
      <c r="L100" s="193"/>
      <c r="M100" s="194" t="s">
        <v>19</v>
      </c>
      <c r="N100" s="195" t="s">
        <v>42</v>
      </c>
      <c r="O100" s="64"/>
      <c r="P100" s="182">
        <f t="shared" si="1"/>
        <v>0</v>
      </c>
      <c r="Q100" s="182">
        <v>8.0000000000000007E-5</v>
      </c>
      <c r="R100" s="182">
        <f t="shared" si="2"/>
        <v>8.0000000000000004E-4</v>
      </c>
      <c r="S100" s="182">
        <v>0</v>
      </c>
      <c r="T100" s="183">
        <f t="shared" si="3"/>
        <v>0</v>
      </c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  <c r="AR100" s="184" t="s">
        <v>81</v>
      </c>
      <c r="AT100" s="184" t="s">
        <v>133</v>
      </c>
      <c r="AU100" s="184" t="s">
        <v>81</v>
      </c>
      <c r="AY100" s="17" t="s">
        <v>123</v>
      </c>
      <c r="BE100" s="185">
        <f t="shared" si="4"/>
        <v>0</v>
      </c>
      <c r="BF100" s="185">
        <f t="shared" si="5"/>
        <v>0</v>
      </c>
      <c r="BG100" s="185">
        <f t="shared" si="6"/>
        <v>0</v>
      </c>
      <c r="BH100" s="185">
        <f t="shared" si="7"/>
        <v>0</v>
      </c>
      <c r="BI100" s="185">
        <f t="shared" si="8"/>
        <v>0</v>
      </c>
      <c r="BJ100" s="17" t="s">
        <v>79</v>
      </c>
      <c r="BK100" s="185">
        <f t="shared" si="9"/>
        <v>0</v>
      </c>
      <c r="BL100" s="17" t="s">
        <v>79</v>
      </c>
      <c r="BM100" s="184" t="s">
        <v>293</v>
      </c>
    </row>
    <row r="101" spans="1:65" s="2" customFormat="1" ht="14.45" customHeight="1">
      <c r="A101" s="34"/>
      <c r="B101" s="35"/>
      <c r="C101" s="186" t="s">
        <v>131</v>
      </c>
      <c r="D101" s="186" t="s">
        <v>133</v>
      </c>
      <c r="E101" s="187" t="s">
        <v>294</v>
      </c>
      <c r="F101" s="188" t="s">
        <v>295</v>
      </c>
      <c r="G101" s="189" t="s">
        <v>273</v>
      </c>
      <c r="H101" s="190">
        <v>75</v>
      </c>
      <c r="I101" s="191"/>
      <c r="J101" s="192">
        <f t="shared" si="0"/>
        <v>0</v>
      </c>
      <c r="K101" s="188" t="s">
        <v>278</v>
      </c>
      <c r="L101" s="193"/>
      <c r="M101" s="194" t="s">
        <v>19</v>
      </c>
      <c r="N101" s="195" t="s">
        <v>42</v>
      </c>
      <c r="O101" s="64"/>
      <c r="P101" s="182">
        <f t="shared" si="1"/>
        <v>0</v>
      </c>
      <c r="Q101" s="182">
        <v>1.8000000000000001E-4</v>
      </c>
      <c r="R101" s="182">
        <f t="shared" si="2"/>
        <v>1.3500000000000002E-2</v>
      </c>
      <c r="S101" s="182">
        <v>0</v>
      </c>
      <c r="T101" s="183">
        <f t="shared" si="3"/>
        <v>0</v>
      </c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  <c r="AR101" s="184" t="s">
        <v>81</v>
      </c>
      <c r="AT101" s="184" t="s">
        <v>133</v>
      </c>
      <c r="AU101" s="184" t="s">
        <v>81</v>
      </c>
      <c r="AY101" s="17" t="s">
        <v>123</v>
      </c>
      <c r="BE101" s="185">
        <f t="shared" si="4"/>
        <v>0</v>
      </c>
      <c r="BF101" s="185">
        <f t="shared" si="5"/>
        <v>0</v>
      </c>
      <c r="BG101" s="185">
        <f t="shared" si="6"/>
        <v>0</v>
      </c>
      <c r="BH101" s="185">
        <f t="shared" si="7"/>
        <v>0</v>
      </c>
      <c r="BI101" s="185">
        <f t="shared" si="8"/>
        <v>0</v>
      </c>
      <c r="BJ101" s="17" t="s">
        <v>79</v>
      </c>
      <c r="BK101" s="185">
        <f t="shared" si="9"/>
        <v>0</v>
      </c>
      <c r="BL101" s="17" t="s">
        <v>79</v>
      </c>
      <c r="BM101" s="184" t="s">
        <v>296</v>
      </c>
    </row>
    <row r="102" spans="1:65" s="2" customFormat="1" ht="14.45" customHeight="1">
      <c r="A102" s="34"/>
      <c r="B102" s="35"/>
      <c r="C102" s="186" t="s">
        <v>297</v>
      </c>
      <c r="D102" s="186" t="s">
        <v>133</v>
      </c>
      <c r="E102" s="187" t="s">
        <v>298</v>
      </c>
      <c r="F102" s="188" t="s">
        <v>299</v>
      </c>
      <c r="G102" s="189" t="s">
        <v>273</v>
      </c>
      <c r="H102" s="190">
        <v>26</v>
      </c>
      <c r="I102" s="191"/>
      <c r="J102" s="192">
        <f t="shared" si="0"/>
        <v>0</v>
      </c>
      <c r="K102" s="188" t="s">
        <v>19</v>
      </c>
      <c r="L102" s="193"/>
      <c r="M102" s="194" t="s">
        <v>19</v>
      </c>
      <c r="N102" s="195" t="s">
        <v>42</v>
      </c>
      <c r="O102" s="64"/>
      <c r="P102" s="182">
        <f t="shared" si="1"/>
        <v>0</v>
      </c>
      <c r="Q102" s="182">
        <v>0</v>
      </c>
      <c r="R102" s="182">
        <f t="shared" si="2"/>
        <v>0</v>
      </c>
      <c r="S102" s="182">
        <v>0</v>
      </c>
      <c r="T102" s="183">
        <f t="shared" si="3"/>
        <v>0</v>
      </c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  <c r="AR102" s="184" t="s">
        <v>81</v>
      </c>
      <c r="AT102" s="184" t="s">
        <v>133</v>
      </c>
      <c r="AU102" s="184" t="s">
        <v>81</v>
      </c>
      <c r="AY102" s="17" t="s">
        <v>123</v>
      </c>
      <c r="BE102" s="185">
        <f t="shared" si="4"/>
        <v>0</v>
      </c>
      <c r="BF102" s="185">
        <f t="shared" si="5"/>
        <v>0</v>
      </c>
      <c r="BG102" s="185">
        <f t="shared" si="6"/>
        <v>0</v>
      </c>
      <c r="BH102" s="185">
        <f t="shared" si="7"/>
        <v>0</v>
      </c>
      <c r="BI102" s="185">
        <f t="shared" si="8"/>
        <v>0</v>
      </c>
      <c r="BJ102" s="17" t="s">
        <v>79</v>
      </c>
      <c r="BK102" s="185">
        <f t="shared" si="9"/>
        <v>0</v>
      </c>
      <c r="BL102" s="17" t="s">
        <v>79</v>
      </c>
      <c r="BM102" s="184" t="s">
        <v>300</v>
      </c>
    </row>
    <row r="103" spans="1:65" s="2" customFormat="1" ht="14.45" customHeight="1">
      <c r="A103" s="34"/>
      <c r="B103" s="35"/>
      <c r="C103" s="186" t="s">
        <v>301</v>
      </c>
      <c r="D103" s="186" t="s">
        <v>133</v>
      </c>
      <c r="E103" s="187" t="s">
        <v>302</v>
      </c>
      <c r="F103" s="188" t="s">
        <v>303</v>
      </c>
      <c r="G103" s="189" t="s">
        <v>273</v>
      </c>
      <c r="H103" s="190">
        <v>132</v>
      </c>
      <c r="I103" s="191"/>
      <c r="J103" s="192">
        <f t="shared" si="0"/>
        <v>0</v>
      </c>
      <c r="K103" s="188" t="s">
        <v>19</v>
      </c>
      <c r="L103" s="193"/>
      <c r="M103" s="194" t="s">
        <v>19</v>
      </c>
      <c r="N103" s="195" t="s">
        <v>42</v>
      </c>
      <c r="O103" s="64"/>
      <c r="P103" s="182">
        <f t="shared" si="1"/>
        <v>0</v>
      </c>
      <c r="Q103" s="182">
        <v>0</v>
      </c>
      <c r="R103" s="182">
        <f t="shared" si="2"/>
        <v>0</v>
      </c>
      <c r="S103" s="182">
        <v>0</v>
      </c>
      <c r="T103" s="183">
        <f t="shared" si="3"/>
        <v>0</v>
      </c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  <c r="AR103" s="184" t="s">
        <v>81</v>
      </c>
      <c r="AT103" s="184" t="s">
        <v>133</v>
      </c>
      <c r="AU103" s="184" t="s">
        <v>81</v>
      </c>
      <c r="AY103" s="17" t="s">
        <v>123</v>
      </c>
      <c r="BE103" s="185">
        <f t="shared" si="4"/>
        <v>0</v>
      </c>
      <c r="BF103" s="185">
        <f t="shared" si="5"/>
        <v>0</v>
      </c>
      <c r="BG103" s="185">
        <f t="shared" si="6"/>
        <v>0</v>
      </c>
      <c r="BH103" s="185">
        <f t="shared" si="7"/>
        <v>0</v>
      </c>
      <c r="BI103" s="185">
        <f t="shared" si="8"/>
        <v>0</v>
      </c>
      <c r="BJ103" s="17" t="s">
        <v>79</v>
      </c>
      <c r="BK103" s="185">
        <f t="shared" si="9"/>
        <v>0</v>
      </c>
      <c r="BL103" s="17" t="s">
        <v>79</v>
      </c>
      <c r="BM103" s="184" t="s">
        <v>304</v>
      </c>
    </row>
    <row r="104" spans="1:65" s="2" customFormat="1" ht="14.45" customHeight="1">
      <c r="A104" s="34"/>
      <c r="B104" s="35"/>
      <c r="C104" s="186" t="s">
        <v>305</v>
      </c>
      <c r="D104" s="186" t="s">
        <v>133</v>
      </c>
      <c r="E104" s="187" t="s">
        <v>306</v>
      </c>
      <c r="F104" s="188" t="s">
        <v>307</v>
      </c>
      <c r="G104" s="189" t="s">
        <v>156</v>
      </c>
      <c r="H104" s="190">
        <v>53</v>
      </c>
      <c r="I104" s="191"/>
      <c r="J104" s="192">
        <f t="shared" si="0"/>
        <v>0</v>
      </c>
      <c r="K104" s="188" t="s">
        <v>19</v>
      </c>
      <c r="L104" s="193"/>
      <c r="M104" s="194" t="s">
        <v>19</v>
      </c>
      <c r="N104" s="195" t="s">
        <v>42</v>
      </c>
      <c r="O104" s="64"/>
      <c r="P104" s="182">
        <f t="shared" si="1"/>
        <v>0</v>
      </c>
      <c r="Q104" s="182">
        <v>2.0000000000000001E-4</v>
      </c>
      <c r="R104" s="182">
        <f t="shared" si="2"/>
        <v>1.06E-2</v>
      </c>
      <c r="S104" s="182">
        <v>0</v>
      </c>
      <c r="T104" s="183">
        <f t="shared" si="3"/>
        <v>0</v>
      </c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  <c r="AR104" s="184" t="s">
        <v>81</v>
      </c>
      <c r="AT104" s="184" t="s">
        <v>133</v>
      </c>
      <c r="AU104" s="184" t="s">
        <v>81</v>
      </c>
      <c r="AY104" s="17" t="s">
        <v>123</v>
      </c>
      <c r="BE104" s="185">
        <f t="shared" si="4"/>
        <v>0</v>
      </c>
      <c r="BF104" s="185">
        <f t="shared" si="5"/>
        <v>0</v>
      </c>
      <c r="BG104" s="185">
        <f t="shared" si="6"/>
        <v>0</v>
      </c>
      <c r="BH104" s="185">
        <f t="shared" si="7"/>
        <v>0</v>
      </c>
      <c r="BI104" s="185">
        <f t="shared" si="8"/>
        <v>0</v>
      </c>
      <c r="BJ104" s="17" t="s">
        <v>79</v>
      </c>
      <c r="BK104" s="185">
        <f t="shared" si="9"/>
        <v>0</v>
      </c>
      <c r="BL104" s="17" t="s">
        <v>79</v>
      </c>
      <c r="BM104" s="184" t="s">
        <v>308</v>
      </c>
    </row>
    <row r="105" spans="1:65" s="2" customFormat="1" ht="14.45" customHeight="1">
      <c r="A105" s="34"/>
      <c r="B105" s="35"/>
      <c r="C105" s="186" t="s">
        <v>309</v>
      </c>
      <c r="D105" s="186" t="s">
        <v>133</v>
      </c>
      <c r="E105" s="187" t="s">
        <v>310</v>
      </c>
      <c r="F105" s="188" t="s">
        <v>311</v>
      </c>
      <c r="G105" s="189" t="s">
        <v>156</v>
      </c>
      <c r="H105" s="190">
        <v>12</v>
      </c>
      <c r="I105" s="191"/>
      <c r="J105" s="192">
        <f t="shared" si="0"/>
        <v>0</v>
      </c>
      <c r="K105" s="188" t="s">
        <v>19</v>
      </c>
      <c r="L105" s="193"/>
      <c r="M105" s="194" t="s">
        <v>19</v>
      </c>
      <c r="N105" s="195" t="s">
        <v>42</v>
      </c>
      <c r="O105" s="64"/>
      <c r="P105" s="182">
        <f t="shared" si="1"/>
        <v>0</v>
      </c>
      <c r="Q105" s="182">
        <v>0</v>
      </c>
      <c r="R105" s="182">
        <f t="shared" si="2"/>
        <v>0</v>
      </c>
      <c r="S105" s="182">
        <v>0</v>
      </c>
      <c r="T105" s="183">
        <f t="shared" si="3"/>
        <v>0</v>
      </c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  <c r="AR105" s="184" t="s">
        <v>81</v>
      </c>
      <c r="AT105" s="184" t="s">
        <v>133</v>
      </c>
      <c r="AU105" s="184" t="s">
        <v>81</v>
      </c>
      <c r="AY105" s="17" t="s">
        <v>123</v>
      </c>
      <c r="BE105" s="185">
        <f t="shared" si="4"/>
        <v>0</v>
      </c>
      <c r="BF105" s="185">
        <f t="shared" si="5"/>
        <v>0</v>
      </c>
      <c r="BG105" s="185">
        <f t="shared" si="6"/>
        <v>0</v>
      </c>
      <c r="BH105" s="185">
        <f t="shared" si="7"/>
        <v>0</v>
      </c>
      <c r="BI105" s="185">
        <f t="shared" si="8"/>
        <v>0</v>
      </c>
      <c r="BJ105" s="17" t="s">
        <v>79</v>
      </c>
      <c r="BK105" s="185">
        <f t="shared" si="9"/>
        <v>0</v>
      </c>
      <c r="BL105" s="17" t="s">
        <v>79</v>
      </c>
      <c r="BM105" s="184" t="s">
        <v>312</v>
      </c>
    </row>
    <row r="106" spans="1:65" s="2" customFormat="1" ht="14.45" customHeight="1">
      <c r="A106" s="34"/>
      <c r="B106" s="35"/>
      <c r="C106" s="186" t="s">
        <v>313</v>
      </c>
      <c r="D106" s="186" t="s">
        <v>133</v>
      </c>
      <c r="E106" s="187" t="s">
        <v>314</v>
      </c>
      <c r="F106" s="188" t="s">
        <v>315</v>
      </c>
      <c r="G106" s="189" t="s">
        <v>19</v>
      </c>
      <c r="H106" s="190">
        <v>1</v>
      </c>
      <c r="I106" s="191"/>
      <c r="J106" s="192">
        <f t="shared" si="0"/>
        <v>0</v>
      </c>
      <c r="K106" s="188" t="s">
        <v>19</v>
      </c>
      <c r="L106" s="193"/>
      <c r="M106" s="194" t="s">
        <v>19</v>
      </c>
      <c r="N106" s="195" t="s">
        <v>42</v>
      </c>
      <c r="O106" s="64"/>
      <c r="P106" s="182">
        <f t="shared" si="1"/>
        <v>0</v>
      </c>
      <c r="Q106" s="182">
        <v>0</v>
      </c>
      <c r="R106" s="182">
        <f t="shared" si="2"/>
        <v>0</v>
      </c>
      <c r="S106" s="182">
        <v>0</v>
      </c>
      <c r="T106" s="183">
        <f t="shared" si="3"/>
        <v>0</v>
      </c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  <c r="AR106" s="184" t="s">
        <v>81</v>
      </c>
      <c r="AT106" s="184" t="s">
        <v>133</v>
      </c>
      <c r="AU106" s="184" t="s">
        <v>81</v>
      </c>
      <c r="AY106" s="17" t="s">
        <v>123</v>
      </c>
      <c r="BE106" s="185">
        <f t="shared" si="4"/>
        <v>0</v>
      </c>
      <c r="BF106" s="185">
        <f t="shared" si="5"/>
        <v>0</v>
      </c>
      <c r="BG106" s="185">
        <f t="shared" si="6"/>
        <v>0</v>
      </c>
      <c r="BH106" s="185">
        <f t="shared" si="7"/>
        <v>0</v>
      </c>
      <c r="BI106" s="185">
        <f t="shared" si="8"/>
        <v>0</v>
      </c>
      <c r="BJ106" s="17" t="s">
        <v>79</v>
      </c>
      <c r="BK106" s="185">
        <f t="shared" si="9"/>
        <v>0</v>
      </c>
      <c r="BL106" s="17" t="s">
        <v>79</v>
      </c>
      <c r="BM106" s="184" t="s">
        <v>316</v>
      </c>
    </row>
    <row r="107" spans="1:65" s="2" customFormat="1" ht="14.45" customHeight="1">
      <c r="A107" s="34"/>
      <c r="B107" s="35"/>
      <c r="C107" s="186" t="s">
        <v>317</v>
      </c>
      <c r="D107" s="186" t="s">
        <v>133</v>
      </c>
      <c r="E107" s="187" t="s">
        <v>318</v>
      </c>
      <c r="F107" s="188" t="s">
        <v>319</v>
      </c>
      <c r="G107" s="189" t="s">
        <v>19</v>
      </c>
      <c r="H107" s="190">
        <v>1</v>
      </c>
      <c r="I107" s="191"/>
      <c r="J107" s="192">
        <f t="shared" si="0"/>
        <v>0</v>
      </c>
      <c r="K107" s="188" t="s">
        <v>19</v>
      </c>
      <c r="L107" s="193"/>
      <c r="M107" s="194" t="s">
        <v>19</v>
      </c>
      <c r="N107" s="195" t="s">
        <v>42</v>
      </c>
      <c r="O107" s="64"/>
      <c r="P107" s="182">
        <f t="shared" si="1"/>
        <v>0</v>
      </c>
      <c r="Q107" s="182">
        <v>0</v>
      </c>
      <c r="R107" s="182">
        <f t="shared" si="2"/>
        <v>0</v>
      </c>
      <c r="S107" s="182">
        <v>0</v>
      </c>
      <c r="T107" s="183">
        <f t="shared" si="3"/>
        <v>0</v>
      </c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  <c r="AR107" s="184" t="s">
        <v>81</v>
      </c>
      <c r="AT107" s="184" t="s">
        <v>133</v>
      </c>
      <c r="AU107" s="184" t="s">
        <v>81</v>
      </c>
      <c r="AY107" s="17" t="s">
        <v>123</v>
      </c>
      <c r="BE107" s="185">
        <f t="shared" si="4"/>
        <v>0</v>
      </c>
      <c r="BF107" s="185">
        <f t="shared" si="5"/>
        <v>0</v>
      </c>
      <c r="BG107" s="185">
        <f t="shared" si="6"/>
        <v>0</v>
      </c>
      <c r="BH107" s="185">
        <f t="shared" si="7"/>
        <v>0</v>
      </c>
      <c r="BI107" s="185">
        <f t="shared" si="8"/>
        <v>0</v>
      </c>
      <c r="BJ107" s="17" t="s">
        <v>79</v>
      </c>
      <c r="BK107" s="185">
        <f t="shared" si="9"/>
        <v>0</v>
      </c>
      <c r="BL107" s="17" t="s">
        <v>79</v>
      </c>
      <c r="BM107" s="184" t="s">
        <v>320</v>
      </c>
    </row>
    <row r="108" spans="1:65" s="2" customFormat="1" ht="14.45" customHeight="1">
      <c r="A108" s="34"/>
      <c r="B108" s="35"/>
      <c r="C108" s="173" t="s">
        <v>321</v>
      </c>
      <c r="D108" s="173" t="s">
        <v>127</v>
      </c>
      <c r="E108" s="174" t="s">
        <v>322</v>
      </c>
      <c r="F108" s="175" t="s">
        <v>323</v>
      </c>
      <c r="G108" s="176" t="s">
        <v>324</v>
      </c>
      <c r="H108" s="177">
        <v>14</v>
      </c>
      <c r="I108" s="178"/>
      <c r="J108" s="179">
        <f t="shared" si="0"/>
        <v>0</v>
      </c>
      <c r="K108" s="175" t="s">
        <v>19</v>
      </c>
      <c r="L108" s="39"/>
      <c r="M108" s="180" t="s">
        <v>19</v>
      </c>
      <c r="N108" s="181" t="s">
        <v>42</v>
      </c>
      <c r="O108" s="64"/>
      <c r="P108" s="182">
        <f t="shared" si="1"/>
        <v>0</v>
      </c>
      <c r="Q108" s="182">
        <v>0</v>
      </c>
      <c r="R108" s="182">
        <f t="shared" si="2"/>
        <v>0</v>
      </c>
      <c r="S108" s="182">
        <v>0</v>
      </c>
      <c r="T108" s="183">
        <f t="shared" si="3"/>
        <v>0</v>
      </c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  <c r="AR108" s="184" t="s">
        <v>131</v>
      </c>
      <c r="AT108" s="184" t="s">
        <v>127</v>
      </c>
      <c r="AU108" s="184" t="s">
        <v>81</v>
      </c>
      <c r="AY108" s="17" t="s">
        <v>123</v>
      </c>
      <c r="BE108" s="185">
        <f t="shared" si="4"/>
        <v>0</v>
      </c>
      <c r="BF108" s="185">
        <f t="shared" si="5"/>
        <v>0</v>
      </c>
      <c r="BG108" s="185">
        <f t="shared" si="6"/>
        <v>0</v>
      </c>
      <c r="BH108" s="185">
        <f t="shared" si="7"/>
        <v>0</v>
      </c>
      <c r="BI108" s="185">
        <f t="shared" si="8"/>
        <v>0</v>
      </c>
      <c r="BJ108" s="17" t="s">
        <v>79</v>
      </c>
      <c r="BK108" s="185">
        <f t="shared" si="9"/>
        <v>0</v>
      </c>
      <c r="BL108" s="17" t="s">
        <v>131</v>
      </c>
      <c r="BM108" s="184" t="s">
        <v>325</v>
      </c>
    </row>
    <row r="109" spans="1:65" s="12" customFormat="1" ht="25.9" customHeight="1">
      <c r="B109" s="157"/>
      <c r="C109" s="158"/>
      <c r="D109" s="159" t="s">
        <v>70</v>
      </c>
      <c r="E109" s="160" t="s">
        <v>133</v>
      </c>
      <c r="F109" s="160" t="s">
        <v>134</v>
      </c>
      <c r="G109" s="158"/>
      <c r="H109" s="158"/>
      <c r="I109" s="161"/>
      <c r="J109" s="162">
        <f>BK109</f>
        <v>0</v>
      </c>
      <c r="K109" s="158"/>
      <c r="L109" s="163"/>
      <c r="M109" s="164"/>
      <c r="N109" s="165"/>
      <c r="O109" s="165"/>
      <c r="P109" s="166">
        <f>P110</f>
        <v>0</v>
      </c>
      <c r="Q109" s="165"/>
      <c r="R109" s="166">
        <f>R110</f>
        <v>0</v>
      </c>
      <c r="S109" s="165"/>
      <c r="T109" s="167">
        <f>T110</f>
        <v>0</v>
      </c>
      <c r="AR109" s="168" t="s">
        <v>126</v>
      </c>
      <c r="AT109" s="169" t="s">
        <v>70</v>
      </c>
      <c r="AU109" s="169" t="s">
        <v>71</v>
      </c>
      <c r="AY109" s="168" t="s">
        <v>123</v>
      </c>
      <c r="BK109" s="170">
        <f>BK110</f>
        <v>0</v>
      </c>
    </row>
    <row r="110" spans="1:65" s="12" customFormat="1" ht="22.9" customHeight="1">
      <c r="B110" s="157"/>
      <c r="C110" s="158"/>
      <c r="D110" s="159" t="s">
        <v>70</v>
      </c>
      <c r="E110" s="171" t="s">
        <v>326</v>
      </c>
      <c r="F110" s="171" t="s">
        <v>327</v>
      </c>
      <c r="G110" s="158"/>
      <c r="H110" s="158"/>
      <c r="I110" s="161"/>
      <c r="J110" s="172">
        <f>BK110</f>
        <v>0</v>
      </c>
      <c r="K110" s="158"/>
      <c r="L110" s="163"/>
      <c r="M110" s="164"/>
      <c r="N110" s="165"/>
      <c r="O110" s="165"/>
      <c r="P110" s="166">
        <f>SUM(P111:P130)</f>
        <v>0</v>
      </c>
      <c r="Q110" s="165"/>
      <c r="R110" s="166">
        <f>SUM(R111:R130)</f>
        <v>0</v>
      </c>
      <c r="S110" s="165"/>
      <c r="T110" s="167">
        <f>SUM(T111:T130)</f>
        <v>0</v>
      </c>
      <c r="AR110" s="168" t="s">
        <v>126</v>
      </c>
      <c r="AT110" s="169" t="s">
        <v>70</v>
      </c>
      <c r="AU110" s="169" t="s">
        <v>79</v>
      </c>
      <c r="AY110" s="168" t="s">
        <v>123</v>
      </c>
      <c r="BK110" s="170">
        <f>SUM(BK111:BK130)</f>
        <v>0</v>
      </c>
    </row>
    <row r="111" spans="1:65" s="2" customFormat="1" ht="24.2" customHeight="1">
      <c r="A111" s="34"/>
      <c r="B111" s="35"/>
      <c r="C111" s="173" t="s">
        <v>328</v>
      </c>
      <c r="D111" s="173" t="s">
        <v>127</v>
      </c>
      <c r="E111" s="174" t="s">
        <v>329</v>
      </c>
      <c r="F111" s="175" t="s">
        <v>330</v>
      </c>
      <c r="G111" s="176" t="s">
        <v>273</v>
      </c>
      <c r="H111" s="177">
        <v>325</v>
      </c>
      <c r="I111" s="178"/>
      <c r="J111" s="179">
        <f t="shared" ref="J111:J130" si="10">ROUND(I111*H111,2)</f>
        <v>0</v>
      </c>
      <c r="K111" s="175" t="s">
        <v>232</v>
      </c>
      <c r="L111" s="39"/>
      <c r="M111" s="180" t="s">
        <v>19</v>
      </c>
      <c r="N111" s="181" t="s">
        <v>42</v>
      </c>
      <c r="O111" s="64"/>
      <c r="P111" s="182">
        <f t="shared" ref="P111:P130" si="11">O111*H111</f>
        <v>0</v>
      </c>
      <c r="Q111" s="182">
        <v>0</v>
      </c>
      <c r="R111" s="182">
        <f t="shared" ref="R111:R130" si="12">Q111*H111</f>
        <v>0</v>
      </c>
      <c r="S111" s="182">
        <v>0</v>
      </c>
      <c r="T111" s="183">
        <f t="shared" ref="T111:T130" si="13">S111*H111</f>
        <v>0</v>
      </c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  <c r="AR111" s="184" t="s">
        <v>79</v>
      </c>
      <c r="AT111" s="184" t="s">
        <v>127</v>
      </c>
      <c r="AU111" s="184" t="s">
        <v>81</v>
      </c>
      <c r="AY111" s="17" t="s">
        <v>123</v>
      </c>
      <c r="BE111" s="185">
        <f t="shared" ref="BE111:BE130" si="14">IF(N111="základní",J111,0)</f>
        <v>0</v>
      </c>
      <c r="BF111" s="185">
        <f t="shared" ref="BF111:BF130" si="15">IF(N111="snížená",J111,0)</f>
        <v>0</v>
      </c>
      <c r="BG111" s="185">
        <f t="shared" ref="BG111:BG130" si="16">IF(N111="zákl. přenesená",J111,0)</f>
        <v>0</v>
      </c>
      <c r="BH111" s="185">
        <f t="shared" ref="BH111:BH130" si="17">IF(N111="sníž. přenesená",J111,0)</f>
        <v>0</v>
      </c>
      <c r="BI111" s="185">
        <f t="shared" ref="BI111:BI130" si="18">IF(N111="nulová",J111,0)</f>
        <v>0</v>
      </c>
      <c r="BJ111" s="17" t="s">
        <v>79</v>
      </c>
      <c r="BK111" s="185">
        <f t="shared" ref="BK111:BK130" si="19">ROUND(I111*H111,2)</f>
        <v>0</v>
      </c>
      <c r="BL111" s="17" t="s">
        <v>79</v>
      </c>
      <c r="BM111" s="184" t="s">
        <v>331</v>
      </c>
    </row>
    <row r="112" spans="1:65" s="2" customFormat="1" ht="24.2" customHeight="1">
      <c r="A112" s="34"/>
      <c r="B112" s="35"/>
      <c r="C112" s="173" t="s">
        <v>142</v>
      </c>
      <c r="D112" s="173" t="s">
        <v>127</v>
      </c>
      <c r="E112" s="174" t="s">
        <v>332</v>
      </c>
      <c r="F112" s="175" t="s">
        <v>333</v>
      </c>
      <c r="G112" s="176" t="s">
        <v>273</v>
      </c>
      <c r="H112" s="177">
        <v>240</v>
      </c>
      <c r="I112" s="178"/>
      <c r="J112" s="179">
        <f t="shared" si="10"/>
        <v>0</v>
      </c>
      <c r="K112" s="175" t="s">
        <v>278</v>
      </c>
      <c r="L112" s="39"/>
      <c r="M112" s="180" t="s">
        <v>19</v>
      </c>
      <c r="N112" s="181" t="s">
        <v>42</v>
      </c>
      <c r="O112" s="64"/>
      <c r="P112" s="182">
        <f t="shared" si="11"/>
        <v>0</v>
      </c>
      <c r="Q112" s="182">
        <v>0</v>
      </c>
      <c r="R112" s="182">
        <f t="shared" si="12"/>
        <v>0</v>
      </c>
      <c r="S112" s="182">
        <v>0</v>
      </c>
      <c r="T112" s="183">
        <f t="shared" si="13"/>
        <v>0</v>
      </c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  <c r="AR112" s="184" t="s">
        <v>79</v>
      </c>
      <c r="AT112" s="184" t="s">
        <v>127</v>
      </c>
      <c r="AU112" s="184" t="s">
        <v>81</v>
      </c>
      <c r="AY112" s="17" t="s">
        <v>123</v>
      </c>
      <c r="BE112" s="185">
        <f t="shared" si="14"/>
        <v>0</v>
      </c>
      <c r="BF112" s="185">
        <f t="shared" si="15"/>
        <v>0</v>
      </c>
      <c r="BG112" s="185">
        <f t="shared" si="16"/>
        <v>0</v>
      </c>
      <c r="BH112" s="185">
        <f t="shared" si="17"/>
        <v>0</v>
      </c>
      <c r="BI112" s="185">
        <f t="shared" si="18"/>
        <v>0</v>
      </c>
      <c r="BJ112" s="17" t="s">
        <v>79</v>
      </c>
      <c r="BK112" s="185">
        <f t="shared" si="19"/>
        <v>0</v>
      </c>
      <c r="BL112" s="17" t="s">
        <v>79</v>
      </c>
      <c r="BM112" s="184" t="s">
        <v>334</v>
      </c>
    </row>
    <row r="113" spans="1:65" s="2" customFormat="1" ht="14.45" customHeight="1">
      <c r="A113" s="34"/>
      <c r="B113" s="35"/>
      <c r="C113" s="173" t="s">
        <v>335</v>
      </c>
      <c r="D113" s="173" t="s">
        <v>127</v>
      </c>
      <c r="E113" s="174" t="s">
        <v>336</v>
      </c>
      <c r="F113" s="175" t="s">
        <v>337</v>
      </c>
      <c r="G113" s="176" t="s">
        <v>273</v>
      </c>
      <c r="H113" s="177">
        <v>784</v>
      </c>
      <c r="I113" s="178"/>
      <c r="J113" s="179">
        <f t="shared" si="10"/>
        <v>0</v>
      </c>
      <c r="K113" s="175" t="s">
        <v>292</v>
      </c>
      <c r="L113" s="39"/>
      <c r="M113" s="180" t="s">
        <v>19</v>
      </c>
      <c r="N113" s="181" t="s">
        <v>42</v>
      </c>
      <c r="O113" s="64"/>
      <c r="P113" s="182">
        <f t="shared" si="11"/>
        <v>0</v>
      </c>
      <c r="Q113" s="182">
        <v>0</v>
      </c>
      <c r="R113" s="182">
        <f t="shared" si="12"/>
        <v>0</v>
      </c>
      <c r="S113" s="182">
        <v>0</v>
      </c>
      <c r="T113" s="183">
        <f t="shared" si="13"/>
        <v>0</v>
      </c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  <c r="AR113" s="184" t="s">
        <v>79</v>
      </c>
      <c r="AT113" s="184" t="s">
        <v>127</v>
      </c>
      <c r="AU113" s="184" t="s">
        <v>81</v>
      </c>
      <c r="AY113" s="17" t="s">
        <v>123</v>
      </c>
      <c r="BE113" s="185">
        <f t="shared" si="14"/>
        <v>0</v>
      </c>
      <c r="BF113" s="185">
        <f t="shared" si="15"/>
        <v>0</v>
      </c>
      <c r="BG113" s="185">
        <f t="shared" si="16"/>
        <v>0</v>
      </c>
      <c r="BH113" s="185">
        <f t="shared" si="17"/>
        <v>0</v>
      </c>
      <c r="BI113" s="185">
        <f t="shared" si="18"/>
        <v>0</v>
      </c>
      <c r="BJ113" s="17" t="s">
        <v>79</v>
      </c>
      <c r="BK113" s="185">
        <f t="shared" si="19"/>
        <v>0</v>
      </c>
      <c r="BL113" s="17" t="s">
        <v>79</v>
      </c>
      <c r="BM113" s="184" t="s">
        <v>338</v>
      </c>
    </row>
    <row r="114" spans="1:65" s="2" customFormat="1" ht="37.9" customHeight="1">
      <c r="A114" s="34"/>
      <c r="B114" s="35"/>
      <c r="C114" s="173" t="s">
        <v>339</v>
      </c>
      <c r="D114" s="173" t="s">
        <v>127</v>
      </c>
      <c r="E114" s="174" t="s">
        <v>340</v>
      </c>
      <c r="F114" s="175" t="s">
        <v>341</v>
      </c>
      <c r="G114" s="176" t="s">
        <v>273</v>
      </c>
      <c r="H114" s="177">
        <v>85</v>
      </c>
      <c r="I114" s="178"/>
      <c r="J114" s="179">
        <f t="shared" si="10"/>
        <v>0</v>
      </c>
      <c r="K114" s="175" t="s">
        <v>232</v>
      </c>
      <c r="L114" s="39"/>
      <c r="M114" s="180" t="s">
        <v>19</v>
      </c>
      <c r="N114" s="181" t="s">
        <v>42</v>
      </c>
      <c r="O114" s="64"/>
      <c r="P114" s="182">
        <f t="shared" si="11"/>
        <v>0</v>
      </c>
      <c r="Q114" s="182">
        <v>0</v>
      </c>
      <c r="R114" s="182">
        <f t="shared" si="12"/>
        <v>0</v>
      </c>
      <c r="S114" s="182">
        <v>0</v>
      </c>
      <c r="T114" s="183">
        <f t="shared" si="13"/>
        <v>0</v>
      </c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  <c r="AR114" s="184" t="s">
        <v>79</v>
      </c>
      <c r="AT114" s="184" t="s">
        <v>127</v>
      </c>
      <c r="AU114" s="184" t="s">
        <v>81</v>
      </c>
      <c r="AY114" s="17" t="s">
        <v>123</v>
      </c>
      <c r="BE114" s="185">
        <f t="shared" si="14"/>
        <v>0</v>
      </c>
      <c r="BF114" s="185">
        <f t="shared" si="15"/>
        <v>0</v>
      </c>
      <c r="BG114" s="185">
        <f t="shared" si="16"/>
        <v>0</v>
      </c>
      <c r="BH114" s="185">
        <f t="shared" si="17"/>
        <v>0</v>
      </c>
      <c r="BI114" s="185">
        <f t="shared" si="18"/>
        <v>0</v>
      </c>
      <c r="BJ114" s="17" t="s">
        <v>79</v>
      </c>
      <c r="BK114" s="185">
        <f t="shared" si="19"/>
        <v>0</v>
      </c>
      <c r="BL114" s="17" t="s">
        <v>79</v>
      </c>
      <c r="BM114" s="184" t="s">
        <v>342</v>
      </c>
    </row>
    <row r="115" spans="1:65" s="2" customFormat="1" ht="24.2" customHeight="1">
      <c r="A115" s="34"/>
      <c r="B115" s="35"/>
      <c r="C115" s="173" t="s">
        <v>343</v>
      </c>
      <c r="D115" s="173" t="s">
        <v>127</v>
      </c>
      <c r="E115" s="174" t="s">
        <v>344</v>
      </c>
      <c r="F115" s="175" t="s">
        <v>345</v>
      </c>
      <c r="G115" s="176" t="s">
        <v>273</v>
      </c>
      <c r="H115" s="177">
        <v>26</v>
      </c>
      <c r="I115" s="178"/>
      <c r="J115" s="179">
        <f t="shared" si="10"/>
        <v>0</v>
      </c>
      <c r="K115" s="175" t="s">
        <v>292</v>
      </c>
      <c r="L115" s="39"/>
      <c r="M115" s="180" t="s">
        <v>19</v>
      </c>
      <c r="N115" s="181" t="s">
        <v>42</v>
      </c>
      <c r="O115" s="64"/>
      <c r="P115" s="182">
        <f t="shared" si="11"/>
        <v>0</v>
      </c>
      <c r="Q115" s="182">
        <v>0</v>
      </c>
      <c r="R115" s="182">
        <f t="shared" si="12"/>
        <v>0</v>
      </c>
      <c r="S115" s="182">
        <v>0</v>
      </c>
      <c r="T115" s="183">
        <f t="shared" si="13"/>
        <v>0</v>
      </c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  <c r="AR115" s="184" t="s">
        <v>79</v>
      </c>
      <c r="AT115" s="184" t="s">
        <v>127</v>
      </c>
      <c r="AU115" s="184" t="s">
        <v>81</v>
      </c>
      <c r="AY115" s="17" t="s">
        <v>123</v>
      </c>
      <c r="BE115" s="185">
        <f t="shared" si="14"/>
        <v>0</v>
      </c>
      <c r="BF115" s="185">
        <f t="shared" si="15"/>
        <v>0</v>
      </c>
      <c r="BG115" s="185">
        <f t="shared" si="16"/>
        <v>0</v>
      </c>
      <c r="BH115" s="185">
        <f t="shared" si="17"/>
        <v>0</v>
      </c>
      <c r="BI115" s="185">
        <f t="shared" si="18"/>
        <v>0</v>
      </c>
      <c r="BJ115" s="17" t="s">
        <v>79</v>
      </c>
      <c r="BK115" s="185">
        <f t="shared" si="19"/>
        <v>0</v>
      </c>
      <c r="BL115" s="17" t="s">
        <v>79</v>
      </c>
      <c r="BM115" s="184" t="s">
        <v>346</v>
      </c>
    </row>
    <row r="116" spans="1:65" s="2" customFormat="1" ht="14.45" customHeight="1">
      <c r="A116" s="34"/>
      <c r="B116" s="35"/>
      <c r="C116" s="173" t="s">
        <v>347</v>
      </c>
      <c r="D116" s="173" t="s">
        <v>127</v>
      </c>
      <c r="E116" s="174" t="s">
        <v>348</v>
      </c>
      <c r="F116" s="175" t="s">
        <v>349</v>
      </c>
      <c r="G116" s="176" t="s">
        <v>273</v>
      </c>
      <c r="H116" s="177">
        <v>132</v>
      </c>
      <c r="I116" s="178"/>
      <c r="J116" s="179">
        <f t="shared" si="10"/>
        <v>0</v>
      </c>
      <c r="K116" s="175" t="s">
        <v>278</v>
      </c>
      <c r="L116" s="39"/>
      <c r="M116" s="180" t="s">
        <v>19</v>
      </c>
      <c r="N116" s="181" t="s">
        <v>42</v>
      </c>
      <c r="O116" s="64"/>
      <c r="P116" s="182">
        <f t="shared" si="11"/>
        <v>0</v>
      </c>
      <c r="Q116" s="182">
        <v>0</v>
      </c>
      <c r="R116" s="182">
        <f t="shared" si="12"/>
        <v>0</v>
      </c>
      <c r="S116" s="182">
        <v>0</v>
      </c>
      <c r="T116" s="183">
        <f t="shared" si="13"/>
        <v>0</v>
      </c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  <c r="AR116" s="184" t="s">
        <v>79</v>
      </c>
      <c r="AT116" s="184" t="s">
        <v>127</v>
      </c>
      <c r="AU116" s="184" t="s">
        <v>81</v>
      </c>
      <c r="AY116" s="17" t="s">
        <v>123</v>
      </c>
      <c r="BE116" s="185">
        <f t="shared" si="14"/>
        <v>0</v>
      </c>
      <c r="BF116" s="185">
        <f t="shared" si="15"/>
        <v>0</v>
      </c>
      <c r="BG116" s="185">
        <f t="shared" si="16"/>
        <v>0</v>
      </c>
      <c r="BH116" s="185">
        <f t="shared" si="17"/>
        <v>0</v>
      </c>
      <c r="BI116" s="185">
        <f t="shared" si="18"/>
        <v>0</v>
      </c>
      <c r="BJ116" s="17" t="s">
        <v>79</v>
      </c>
      <c r="BK116" s="185">
        <f t="shared" si="19"/>
        <v>0</v>
      </c>
      <c r="BL116" s="17" t="s">
        <v>79</v>
      </c>
      <c r="BM116" s="184" t="s">
        <v>350</v>
      </c>
    </row>
    <row r="117" spans="1:65" s="2" customFormat="1" ht="14.45" customHeight="1">
      <c r="A117" s="34"/>
      <c r="B117" s="35"/>
      <c r="C117" s="173" t="s">
        <v>351</v>
      </c>
      <c r="D117" s="173" t="s">
        <v>127</v>
      </c>
      <c r="E117" s="174" t="s">
        <v>352</v>
      </c>
      <c r="F117" s="175" t="s">
        <v>353</v>
      </c>
      <c r="G117" s="176" t="s">
        <v>156</v>
      </c>
      <c r="H117" s="177">
        <v>53</v>
      </c>
      <c r="I117" s="178"/>
      <c r="J117" s="179">
        <f t="shared" si="10"/>
        <v>0</v>
      </c>
      <c r="K117" s="175" t="s">
        <v>278</v>
      </c>
      <c r="L117" s="39"/>
      <c r="M117" s="180" t="s">
        <v>19</v>
      </c>
      <c r="N117" s="181" t="s">
        <v>42</v>
      </c>
      <c r="O117" s="64"/>
      <c r="P117" s="182">
        <f t="shared" si="11"/>
        <v>0</v>
      </c>
      <c r="Q117" s="182">
        <v>0</v>
      </c>
      <c r="R117" s="182">
        <f t="shared" si="12"/>
        <v>0</v>
      </c>
      <c r="S117" s="182">
        <v>0</v>
      </c>
      <c r="T117" s="183">
        <f t="shared" si="13"/>
        <v>0</v>
      </c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  <c r="AR117" s="184" t="s">
        <v>79</v>
      </c>
      <c r="AT117" s="184" t="s">
        <v>127</v>
      </c>
      <c r="AU117" s="184" t="s">
        <v>81</v>
      </c>
      <c r="AY117" s="17" t="s">
        <v>123</v>
      </c>
      <c r="BE117" s="185">
        <f t="shared" si="14"/>
        <v>0</v>
      </c>
      <c r="BF117" s="185">
        <f t="shared" si="15"/>
        <v>0</v>
      </c>
      <c r="BG117" s="185">
        <f t="shared" si="16"/>
        <v>0</v>
      </c>
      <c r="BH117" s="185">
        <f t="shared" si="17"/>
        <v>0</v>
      </c>
      <c r="BI117" s="185">
        <f t="shared" si="18"/>
        <v>0</v>
      </c>
      <c r="BJ117" s="17" t="s">
        <v>79</v>
      </c>
      <c r="BK117" s="185">
        <f t="shared" si="19"/>
        <v>0</v>
      </c>
      <c r="BL117" s="17" t="s">
        <v>79</v>
      </c>
      <c r="BM117" s="184" t="s">
        <v>354</v>
      </c>
    </row>
    <row r="118" spans="1:65" s="2" customFormat="1" ht="14.45" customHeight="1">
      <c r="A118" s="34"/>
      <c r="B118" s="35"/>
      <c r="C118" s="173" t="s">
        <v>355</v>
      </c>
      <c r="D118" s="173" t="s">
        <v>127</v>
      </c>
      <c r="E118" s="174" t="s">
        <v>356</v>
      </c>
      <c r="F118" s="175" t="s">
        <v>357</v>
      </c>
      <c r="G118" s="176" t="s">
        <v>156</v>
      </c>
      <c r="H118" s="177">
        <v>12</v>
      </c>
      <c r="I118" s="178"/>
      <c r="J118" s="179">
        <f t="shared" si="10"/>
        <v>0</v>
      </c>
      <c r="K118" s="175" t="s">
        <v>19</v>
      </c>
      <c r="L118" s="39"/>
      <c r="M118" s="180" t="s">
        <v>19</v>
      </c>
      <c r="N118" s="181" t="s">
        <v>42</v>
      </c>
      <c r="O118" s="64"/>
      <c r="P118" s="182">
        <f t="shared" si="11"/>
        <v>0</v>
      </c>
      <c r="Q118" s="182">
        <v>0</v>
      </c>
      <c r="R118" s="182">
        <f t="shared" si="12"/>
        <v>0</v>
      </c>
      <c r="S118" s="182">
        <v>0</v>
      </c>
      <c r="T118" s="183">
        <f t="shared" si="13"/>
        <v>0</v>
      </c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  <c r="AR118" s="184" t="s">
        <v>79</v>
      </c>
      <c r="AT118" s="184" t="s">
        <v>127</v>
      </c>
      <c r="AU118" s="184" t="s">
        <v>81</v>
      </c>
      <c r="AY118" s="17" t="s">
        <v>123</v>
      </c>
      <c r="BE118" s="185">
        <f t="shared" si="14"/>
        <v>0</v>
      </c>
      <c r="BF118" s="185">
        <f t="shared" si="15"/>
        <v>0</v>
      </c>
      <c r="BG118" s="185">
        <f t="shared" si="16"/>
        <v>0</v>
      </c>
      <c r="BH118" s="185">
        <f t="shared" si="17"/>
        <v>0</v>
      </c>
      <c r="BI118" s="185">
        <f t="shared" si="18"/>
        <v>0</v>
      </c>
      <c r="BJ118" s="17" t="s">
        <v>79</v>
      </c>
      <c r="BK118" s="185">
        <f t="shared" si="19"/>
        <v>0</v>
      </c>
      <c r="BL118" s="17" t="s">
        <v>79</v>
      </c>
      <c r="BM118" s="184" t="s">
        <v>358</v>
      </c>
    </row>
    <row r="119" spans="1:65" s="2" customFormat="1" ht="14.45" customHeight="1">
      <c r="A119" s="34"/>
      <c r="B119" s="35"/>
      <c r="C119" s="173" t="s">
        <v>359</v>
      </c>
      <c r="D119" s="173" t="s">
        <v>127</v>
      </c>
      <c r="E119" s="174" t="s">
        <v>360</v>
      </c>
      <c r="F119" s="175" t="s">
        <v>361</v>
      </c>
      <c r="G119" s="176" t="s">
        <v>156</v>
      </c>
      <c r="H119" s="177">
        <v>4</v>
      </c>
      <c r="I119" s="178"/>
      <c r="J119" s="179">
        <f t="shared" si="10"/>
        <v>0</v>
      </c>
      <c r="K119" s="175" t="s">
        <v>232</v>
      </c>
      <c r="L119" s="39"/>
      <c r="M119" s="180" t="s">
        <v>19</v>
      </c>
      <c r="N119" s="181" t="s">
        <v>42</v>
      </c>
      <c r="O119" s="64"/>
      <c r="P119" s="182">
        <f t="shared" si="11"/>
        <v>0</v>
      </c>
      <c r="Q119" s="182">
        <v>0</v>
      </c>
      <c r="R119" s="182">
        <f t="shared" si="12"/>
        <v>0</v>
      </c>
      <c r="S119" s="182">
        <v>0</v>
      </c>
      <c r="T119" s="183">
        <f t="shared" si="13"/>
        <v>0</v>
      </c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  <c r="AR119" s="184" t="s">
        <v>79</v>
      </c>
      <c r="AT119" s="184" t="s">
        <v>127</v>
      </c>
      <c r="AU119" s="184" t="s">
        <v>81</v>
      </c>
      <c r="AY119" s="17" t="s">
        <v>123</v>
      </c>
      <c r="BE119" s="185">
        <f t="shared" si="14"/>
        <v>0</v>
      </c>
      <c r="BF119" s="185">
        <f t="shared" si="15"/>
        <v>0</v>
      </c>
      <c r="BG119" s="185">
        <f t="shared" si="16"/>
        <v>0</v>
      </c>
      <c r="BH119" s="185">
        <f t="shared" si="17"/>
        <v>0</v>
      </c>
      <c r="BI119" s="185">
        <f t="shared" si="18"/>
        <v>0</v>
      </c>
      <c r="BJ119" s="17" t="s">
        <v>79</v>
      </c>
      <c r="BK119" s="185">
        <f t="shared" si="19"/>
        <v>0</v>
      </c>
      <c r="BL119" s="17" t="s">
        <v>79</v>
      </c>
      <c r="BM119" s="184" t="s">
        <v>362</v>
      </c>
    </row>
    <row r="120" spans="1:65" s="2" customFormat="1" ht="14.45" customHeight="1">
      <c r="A120" s="34"/>
      <c r="B120" s="35"/>
      <c r="C120" s="173" t="s">
        <v>363</v>
      </c>
      <c r="D120" s="173" t="s">
        <v>127</v>
      </c>
      <c r="E120" s="174" t="s">
        <v>364</v>
      </c>
      <c r="F120" s="175" t="s">
        <v>365</v>
      </c>
      <c r="G120" s="176" t="s">
        <v>156</v>
      </c>
      <c r="H120" s="177">
        <v>28</v>
      </c>
      <c r="I120" s="178"/>
      <c r="J120" s="179">
        <f t="shared" si="10"/>
        <v>0</v>
      </c>
      <c r="K120" s="175" t="s">
        <v>232</v>
      </c>
      <c r="L120" s="39"/>
      <c r="M120" s="180" t="s">
        <v>19</v>
      </c>
      <c r="N120" s="181" t="s">
        <v>42</v>
      </c>
      <c r="O120" s="64"/>
      <c r="P120" s="182">
        <f t="shared" si="11"/>
        <v>0</v>
      </c>
      <c r="Q120" s="182">
        <v>0</v>
      </c>
      <c r="R120" s="182">
        <f t="shared" si="12"/>
        <v>0</v>
      </c>
      <c r="S120" s="182">
        <v>0</v>
      </c>
      <c r="T120" s="183">
        <f t="shared" si="13"/>
        <v>0</v>
      </c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R120" s="184" t="s">
        <v>79</v>
      </c>
      <c r="AT120" s="184" t="s">
        <v>127</v>
      </c>
      <c r="AU120" s="184" t="s">
        <v>81</v>
      </c>
      <c r="AY120" s="17" t="s">
        <v>123</v>
      </c>
      <c r="BE120" s="185">
        <f t="shared" si="14"/>
        <v>0</v>
      </c>
      <c r="BF120" s="185">
        <f t="shared" si="15"/>
        <v>0</v>
      </c>
      <c r="BG120" s="185">
        <f t="shared" si="16"/>
        <v>0</v>
      </c>
      <c r="BH120" s="185">
        <f t="shared" si="17"/>
        <v>0</v>
      </c>
      <c r="BI120" s="185">
        <f t="shared" si="18"/>
        <v>0</v>
      </c>
      <c r="BJ120" s="17" t="s">
        <v>79</v>
      </c>
      <c r="BK120" s="185">
        <f t="shared" si="19"/>
        <v>0</v>
      </c>
      <c r="BL120" s="17" t="s">
        <v>79</v>
      </c>
      <c r="BM120" s="184" t="s">
        <v>366</v>
      </c>
    </row>
    <row r="121" spans="1:65" s="2" customFormat="1" ht="14.45" customHeight="1">
      <c r="A121" s="34"/>
      <c r="B121" s="35"/>
      <c r="C121" s="173" t="s">
        <v>367</v>
      </c>
      <c r="D121" s="173" t="s">
        <v>127</v>
      </c>
      <c r="E121" s="174" t="s">
        <v>368</v>
      </c>
      <c r="F121" s="175" t="s">
        <v>369</v>
      </c>
      <c r="G121" s="176" t="s">
        <v>156</v>
      </c>
      <c r="H121" s="177">
        <v>8</v>
      </c>
      <c r="I121" s="178"/>
      <c r="J121" s="179">
        <f t="shared" si="10"/>
        <v>0</v>
      </c>
      <c r="K121" s="175" t="s">
        <v>232</v>
      </c>
      <c r="L121" s="39"/>
      <c r="M121" s="180" t="s">
        <v>19</v>
      </c>
      <c r="N121" s="181" t="s">
        <v>42</v>
      </c>
      <c r="O121" s="64"/>
      <c r="P121" s="182">
        <f t="shared" si="11"/>
        <v>0</v>
      </c>
      <c r="Q121" s="182">
        <v>0</v>
      </c>
      <c r="R121" s="182">
        <f t="shared" si="12"/>
        <v>0</v>
      </c>
      <c r="S121" s="182">
        <v>0</v>
      </c>
      <c r="T121" s="183">
        <f t="shared" si="13"/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R121" s="184" t="s">
        <v>79</v>
      </c>
      <c r="AT121" s="184" t="s">
        <v>127</v>
      </c>
      <c r="AU121" s="184" t="s">
        <v>81</v>
      </c>
      <c r="AY121" s="17" t="s">
        <v>123</v>
      </c>
      <c r="BE121" s="185">
        <f t="shared" si="14"/>
        <v>0</v>
      </c>
      <c r="BF121" s="185">
        <f t="shared" si="15"/>
        <v>0</v>
      </c>
      <c r="BG121" s="185">
        <f t="shared" si="16"/>
        <v>0</v>
      </c>
      <c r="BH121" s="185">
        <f t="shared" si="17"/>
        <v>0</v>
      </c>
      <c r="BI121" s="185">
        <f t="shared" si="18"/>
        <v>0</v>
      </c>
      <c r="BJ121" s="17" t="s">
        <v>79</v>
      </c>
      <c r="BK121" s="185">
        <f t="shared" si="19"/>
        <v>0</v>
      </c>
      <c r="BL121" s="17" t="s">
        <v>79</v>
      </c>
      <c r="BM121" s="184" t="s">
        <v>370</v>
      </c>
    </row>
    <row r="122" spans="1:65" s="2" customFormat="1" ht="14.45" customHeight="1">
      <c r="A122" s="34"/>
      <c r="B122" s="35"/>
      <c r="C122" s="173" t="s">
        <v>371</v>
      </c>
      <c r="D122" s="173" t="s">
        <v>127</v>
      </c>
      <c r="E122" s="174" t="s">
        <v>372</v>
      </c>
      <c r="F122" s="175" t="s">
        <v>373</v>
      </c>
      <c r="G122" s="176" t="s">
        <v>156</v>
      </c>
      <c r="H122" s="177">
        <v>54</v>
      </c>
      <c r="I122" s="178"/>
      <c r="J122" s="179">
        <f t="shared" si="10"/>
        <v>0</v>
      </c>
      <c r="K122" s="175" t="s">
        <v>292</v>
      </c>
      <c r="L122" s="39"/>
      <c r="M122" s="180" t="s">
        <v>19</v>
      </c>
      <c r="N122" s="181" t="s">
        <v>42</v>
      </c>
      <c r="O122" s="64"/>
      <c r="P122" s="182">
        <f t="shared" si="11"/>
        <v>0</v>
      </c>
      <c r="Q122" s="182">
        <v>0</v>
      </c>
      <c r="R122" s="182">
        <f t="shared" si="12"/>
        <v>0</v>
      </c>
      <c r="S122" s="182">
        <v>0</v>
      </c>
      <c r="T122" s="183">
        <f t="shared" si="13"/>
        <v>0</v>
      </c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R122" s="184" t="s">
        <v>79</v>
      </c>
      <c r="AT122" s="184" t="s">
        <v>127</v>
      </c>
      <c r="AU122" s="184" t="s">
        <v>81</v>
      </c>
      <c r="AY122" s="17" t="s">
        <v>123</v>
      </c>
      <c r="BE122" s="185">
        <f t="shared" si="14"/>
        <v>0</v>
      </c>
      <c r="BF122" s="185">
        <f t="shared" si="15"/>
        <v>0</v>
      </c>
      <c r="BG122" s="185">
        <f t="shared" si="16"/>
        <v>0</v>
      </c>
      <c r="BH122" s="185">
        <f t="shared" si="17"/>
        <v>0</v>
      </c>
      <c r="BI122" s="185">
        <f t="shared" si="18"/>
        <v>0</v>
      </c>
      <c r="BJ122" s="17" t="s">
        <v>79</v>
      </c>
      <c r="BK122" s="185">
        <f t="shared" si="19"/>
        <v>0</v>
      </c>
      <c r="BL122" s="17" t="s">
        <v>79</v>
      </c>
      <c r="BM122" s="184" t="s">
        <v>374</v>
      </c>
    </row>
    <row r="123" spans="1:65" s="2" customFormat="1" ht="14.45" customHeight="1">
      <c r="A123" s="34"/>
      <c r="B123" s="35"/>
      <c r="C123" s="173" t="s">
        <v>375</v>
      </c>
      <c r="D123" s="173" t="s">
        <v>127</v>
      </c>
      <c r="E123" s="174" t="s">
        <v>376</v>
      </c>
      <c r="F123" s="175" t="s">
        <v>377</v>
      </c>
      <c r="G123" s="176" t="s">
        <v>156</v>
      </c>
      <c r="H123" s="177">
        <v>24</v>
      </c>
      <c r="I123" s="178"/>
      <c r="J123" s="179">
        <f t="shared" si="10"/>
        <v>0</v>
      </c>
      <c r="K123" s="175" t="s">
        <v>292</v>
      </c>
      <c r="L123" s="39"/>
      <c r="M123" s="180" t="s">
        <v>19</v>
      </c>
      <c r="N123" s="181" t="s">
        <v>42</v>
      </c>
      <c r="O123" s="64"/>
      <c r="P123" s="182">
        <f t="shared" si="11"/>
        <v>0</v>
      </c>
      <c r="Q123" s="182">
        <v>0</v>
      </c>
      <c r="R123" s="182">
        <f t="shared" si="12"/>
        <v>0</v>
      </c>
      <c r="S123" s="182">
        <v>0</v>
      </c>
      <c r="T123" s="183">
        <f t="shared" si="13"/>
        <v>0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R123" s="184" t="s">
        <v>79</v>
      </c>
      <c r="AT123" s="184" t="s">
        <v>127</v>
      </c>
      <c r="AU123" s="184" t="s">
        <v>81</v>
      </c>
      <c r="AY123" s="17" t="s">
        <v>123</v>
      </c>
      <c r="BE123" s="185">
        <f t="shared" si="14"/>
        <v>0</v>
      </c>
      <c r="BF123" s="185">
        <f t="shared" si="15"/>
        <v>0</v>
      </c>
      <c r="BG123" s="185">
        <f t="shared" si="16"/>
        <v>0</v>
      </c>
      <c r="BH123" s="185">
        <f t="shared" si="17"/>
        <v>0</v>
      </c>
      <c r="BI123" s="185">
        <f t="shared" si="18"/>
        <v>0</v>
      </c>
      <c r="BJ123" s="17" t="s">
        <v>79</v>
      </c>
      <c r="BK123" s="185">
        <f t="shared" si="19"/>
        <v>0</v>
      </c>
      <c r="BL123" s="17" t="s">
        <v>79</v>
      </c>
      <c r="BM123" s="184" t="s">
        <v>378</v>
      </c>
    </row>
    <row r="124" spans="1:65" s="2" customFormat="1" ht="14.45" customHeight="1">
      <c r="A124" s="34"/>
      <c r="B124" s="35"/>
      <c r="C124" s="173" t="s">
        <v>379</v>
      </c>
      <c r="D124" s="173" t="s">
        <v>127</v>
      </c>
      <c r="E124" s="174" t="s">
        <v>380</v>
      </c>
      <c r="F124" s="175" t="s">
        <v>381</v>
      </c>
      <c r="G124" s="176" t="s">
        <v>156</v>
      </c>
      <c r="H124" s="177">
        <v>24</v>
      </c>
      <c r="I124" s="178"/>
      <c r="J124" s="179">
        <f t="shared" si="10"/>
        <v>0</v>
      </c>
      <c r="K124" s="175" t="s">
        <v>292</v>
      </c>
      <c r="L124" s="39"/>
      <c r="M124" s="180" t="s">
        <v>19</v>
      </c>
      <c r="N124" s="181" t="s">
        <v>42</v>
      </c>
      <c r="O124" s="64"/>
      <c r="P124" s="182">
        <f t="shared" si="11"/>
        <v>0</v>
      </c>
      <c r="Q124" s="182">
        <v>0</v>
      </c>
      <c r="R124" s="182">
        <f t="shared" si="12"/>
        <v>0</v>
      </c>
      <c r="S124" s="182">
        <v>0</v>
      </c>
      <c r="T124" s="183">
        <f t="shared" si="13"/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R124" s="184" t="s">
        <v>79</v>
      </c>
      <c r="AT124" s="184" t="s">
        <v>127</v>
      </c>
      <c r="AU124" s="184" t="s">
        <v>81</v>
      </c>
      <c r="AY124" s="17" t="s">
        <v>123</v>
      </c>
      <c r="BE124" s="185">
        <f t="shared" si="14"/>
        <v>0</v>
      </c>
      <c r="BF124" s="185">
        <f t="shared" si="15"/>
        <v>0</v>
      </c>
      <c r="BG124" s="185">
        <f t="shared" si="16"/>
        <v>0</v>
      </c>
      <c r="BH124" s="185">
        <f t="shared" si="17"/>
        <v>0</v>
      </c>
      <c r="BI124" s="185">
        <f t="shared" si="18"/>
        <v>0</v>
      </c>
      <c r="BJ124" s="17" t="s">
        <v>79</v>
      </c>
      <c r="BK124" s="185">
        <f t="shared" si="19"/>
        <v>0</v>
      </c>
      <c r="BL124" s="17" t="s">
        <v>79</v>
      </c>
      <c r="BM124" s="184" t="s">
        <v>382</v>
      </c>
    </row>
    <row r="125" spans="1:65" s="2" customFormat="1" ht="14.45" customHeight="1">
      <c r="A125" s="34"/>
      <c r="B125" s="35"/>
      <c r="C125" s="173" t="s">
        <v>383</v>
      </c>
      <c r="D125" s="173" t="s">
        <v>127</v>
      </c>
      <c r="E125" s="174" t="s">
        <v>384</v>
      </c>
      <c r="F125" s="175" t="s">
        <v>385</v>
      </c>
      <c r="G125" s="176" t="s">
        <v>19</v>
      </c>
      <c r="H125" s="177">
        <v>1</v>
      </c>
      <c r="I125" s="178"/>
      <c r="J125" s="179">
        <f t="shared" si="10"/>
        <v>0</v>
      </c>
      <c r="K125" s="175" t="s">
        <v>19</v>
      </c>
      <c r="L125" s="39"/>
      <c r="M125" s="180" t="s">
        <v>19</v>
      </c>
      <c r="N125" s="181" t="s">
        <v>42</v>
      </c>
      <c r="O125" s="64"/>
      <c r="P125" s="182">
        <f t="shared" si="11"/>
        <v>0</v>
      </c>
      <c r="Q125" s="182">
        <v>0</v>
      </c>
      <c r="R125" s="182">
        <f t="shared" si="12"/>
        <v>0</v>
      </c>
      <c r="S125" s="182">
        <v>0</v>
      </c>
      <c r="T125" s="183">
        <f t="shared" si="13"/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184" t="s">
        <v>79</v>
      </c>
      <c r="AT125" s="184" t="s">
        <v>127</v>
      </c>
      <c r="AU125" s="184" t="s">
        <v>81</v>
      </c>
      <c r="AY125" s="17" t="s">
        <v>123</v>
      </c>
      <c r="BE125" s="185">
        <f t="shared" si="14"/>
        <v>0</v>
      </c>
      <c r="BF125" s="185">
        <f t="shared" si="15"/>
        <v>0</v>
      </c>
      <c r="BG125" s="185">
        <f t="shared" si="16"/>
        <v>0</v>
      </c>
      <c r="BH125" s="185">
        <f t="shared" si="17"/>
        <v>0</v>
      </c>
      <c r="BI125" s="185">
        <f t="shared" si="18"/>
        <v>0</v>
      </c>
      <c r="BJ125" s="17" t="s">
        <v>79</v>
      </c>
      <c r="BK125" s="185">
        <f t="shared" si="19"/>
        <v>0</v>
      </c>
      <c r="BL125" s="17" t="s">
        <v>79</v>
      </c>
      <c r="BM125" s="184" t="s">
        <v>386</v>
      </c>
    </row>
    <row r="126" spans="1:65" s="2" customFormat="1" ht="14.45" customHeight="1">
      <c r="A126" s="34"/>
      <c r="B126" s="35"/>
      <c r="C126" s="173" t="s">
        <v>387</v>
      </c>
      <c r="D126" s="173" t="s">
        <v>127</v>
      </c>
      <c r="E126" s="174" t="s">
        <v>388</v>
      </c>
      <c r="F126" s="175" t="s">
        <v>389</v>
      </c>
      <c r="G126" s="176" t="s">
        <v>19</v>
      </c>
      <c r="H126" s="177">
        <v>12</v>
      </c>
      <c r="I126" s="178"/>
      <c r="J126" s="179">
        <f t="shared" si="10"/>
        <v>0</v>
      </c>
      <c r="K126" s="175" t="s">
        <v>19</v>
      </c>
      <c r="L126" s="39"/>
      <c r="M126" s="180" t="s">
        <v>19</v>
      </c>
      <c r="N126" s="181" t="s">
        <v>42</v>
      </c>
      <c r="O126" s="64"/>
      <c r="P126" s="182">
        <f t="shared" si="11"/>
        <v>0</v>
      </c>
      <c r="Q126" s="182">
        <v>0</v>
      </c>
      <c r="R126" s="182">
        <f t="shared" si="12"/>
        <v>0</v>
      </c>
      <c r="S126" s="182">
        <v>0</v>
      </c>
      <c r="T126" s="183">
        <f t="shared" si="13"/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184" t="s">
        <v>79</v>
      </c>
      <c r="AT126" s="184" t="s">
        <v>127</v>
      </c>
      <c r="AU126" s="184" t="s">
        <v>81</v>
      </c>
      <c r="AY126" s="17" t="s">
        <v>123</v>
      </c>
      <c r="BE126" s="185">
        <f t="shared" si="14"/>
        <v>0</v>
      </c>
      <c r="BF126" s="185">
        <f t="shared" si="15"/>
        <v>0</v>
      </c>
      <c r="BG126" s="185">
        <f t="shared" si="16"/>
        <v>0</v>
      </c>
      <c r="BH126" s="185">
        <f t="shared" si="17"/>
        <v>0</v>
      </c>
      <c r="BI126" s="185">
        <f t="shared" si="18"/>
        <v>0</v>
      </c>
      <c r="BJ126" s="17" t="s">
        <v>79</v>
      </c>
      <c r="BK126" s="185">
        <f t="shared" si="19"/>
        <v>0</v>
      </c>
      <c r="BL126" s="17" t="s">
        <v>79</v>
      </c>
      <c r="BM126" s="184" t="s">
        <v>390</v>
      </c>
    </row>
    <row r="127" spans="1:65" s="2" customFormat="1" ht="14.45" customHeight="1">
      <c r="A127" s="34"/>
      <c r="B127" s="35"/>
      <c r="C127" s="173" t="s">
        <v>391</v>
      </c>
      <c r="D127" s="173" t="s">
        <v>127</v>
      </c>
      <c r="E127" s="174" t="s">
        <v>392</v>
      </c>
      <c r="F127" s="175" t="s">
        <v>393</v>
      </c>
      <c r="G127" s="176" t="s">
        <v>19</v>
      </c>
      <c r="H127" s="177">
        <v>12</v>
      </c>
      <c r="I127" s="178"/>
      <c r="J127" s="179">
        <f t="shared" si="10"/>
        <v>0</v>
      </c>
      <c r="K127" s="175" t="s">
        <v>19</v>
      </c>
      <c r="L127" s="39"/>
      <c r="M127" s="180" t="s">
        <v>19</v>
      </c>
      <c r="N127" s="181" t="s">
        <v>42</v>
      </c>
      <c r="O127" s="64"/>
      <c r="P127" s="182">
        <f t="shared" si="11"/>
        <v>0</v>
      </c>
      <c r="Q127" s="182">
        <v>0</v>
      </c>
      <c r="R127" s="182">
        <f t="shared" si="12"/>
        <v>0</v>
      </c>
      <c r="S127" s="182">
        <v>0</v>
      </c>
      <c r="T127" s="183">
        <f t="shared" si="13"/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184" t="s">
        <v>79</v>
      </c>
      <c r="AT127" s="184" t="s">
        <v>127</v>
      </c>
      <c r="AU127" s="184" t="s">
        <v>81</v>
      </c>
      <c r="AY127" s="17" t="s">
        <v>123</v>
      </c>
      <c r="BE127" s="185">
        <f t="shared" si="14"/>
        <v>0</v>
      </c>
      <c r="BF127" s="185">
        <f t="shared" si="15"/>
        <v>0</v>
      </c>
      <c r="BG127" s="185">
        <f t="shared" si="16"/>
        <v>0</v>
      </c>
      <c r="BH127" s="185">
        <f t="shared" si="17"/>
        <v>0</v>
      </c>
      <c r="BI127" s="185">
        <f t="shared" si="18"/>
        <v>0</v>
      </c>
      <c r="BJ127" s="17" t="s">
        <v>79</v>
      </c>
      <c r="BK127" s="185">
        <f t="shared" si="19"/>
        <v>0</v>
      </c>
      <c r="BL127" s="17" t="s">
        <v>79</v>
      </c>
      <c r="BM127" s="184" t="s">
        <v>394</v>
      </c>
    </row>
    <row r="128" spans="1:65" s="2" customFormat="1" ht="14.45" customHeight="1">
      <c r="A128" s="34"/>
      <c r="B128" s="35"/>
      <c r="C128" s="173" t="s">
        <v>395</v>
      </c>
      <c r="D128" s="173" t="s">
        <v>127</v>
      </c>
      <c r="E128" s="174" t="s">
        <v>396</v>
      </c>
      <c r="F128" s="175" t="s">
        <v>397</v>
      </c>
      <c r="G128" s="176" t="s">
        <v>19</v>
      </c>
      <c r="H128" s="177">
        <v>1</v>
      </c>
      <c r="I128" s="178"/>
      <c r="J128" s="179">
        <f t="shared" si="10"/>
        <v>0</v>
      </c>
      <c r="K128" s="175" t="s">
        <v>19</v>
      </c>
      <c r="L128" s="39"/>
      <c r="M128" s="180" t="s">
        <v>19</v>
      </c>
      <c r="N128" s="181" t="s">
        <v>42</v>
      </c>
      <c r="O128" s="64"/>
      <c r="P128" s="182">
        <f t="shared" si="11"/>
        <v>0</v>
      </c>
      <c r="Q128" s="182">
        <v>0</v>
      </c>
      <c r="R128" s="182">
        <f t="shared" si="12"/>
        <v>0</v>
      </c>
      <c r="S128" s="182">
        <v>0</v>
      </c>
      <c r="T128" s="183">
        <f t="shared" si="13"/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184" t="s">
        <v>79</v>
      </c>
      <c r="AT128" s="184" t="s">
        <v>127</v>
      </c>
      <c r="AU128" s="184" t="s">
        <v>81</v>
      </c>
      <c r="AY128" s="17" t="s">
        <v>123</v>
      </c>
      <c r="BE128" s="185">
        <f t="shared" si="14"/>
        <v>0</v>
      </c>
      <c r="BF128" s="185">
        <f t="shared" si="15"/>
        <v>0</v>
      </c>
      <c r="BG128" s="185">
        <f t="shared" si="16"/>
        <v>0</v>
      </c>
      <c r="BH128" s="185">
        <f t="shared" si="17"/>
        <v>0</v>
      </c>
      <c r="BI128" s="185">
        <f t="shared" si="18"/>
        <v>0</v>
      </c>
      <c r="BJ128" s="17" t="s">
        <v>79</v>
      </c>
      <c r="BK128" s="185">
        <f t="shared" si="19"/>
        <v>0</v>
      </c>
      <c r="BL128" s="17" t="s">
        <v>79</v>
      </c>
      <c r="BM128" s="184" t="s">
        <v>398</v>
      </c>
    </row>
    <row r="129" spans="1:65" s="2" customFormat="1" ht="14.45" customHeight="1">
      <c r="A129" s="34"/>
      <c r="B129" s="35"/>
      <c r="C129" s="173" t="s">
        <v>399</v>
      </c>
      <c r="D129" s="173" t="s">
        <v>127</v>
      </c>
      <c r="E129" s="174" t="s">
        <v>400</v>
      </c>
      <c r="F129" s="175" t="s">
        <v>319</v>
      </c>
      <c r="G129" s="176" t="s">
        <v>19</v>
      </c>
      <c r="H129" s="177">
        <v>1</v>
      </c>
      <c r="I129" s="178"/>
      <c r="J129" s="179">
        <f t="shared" si="10"/>
        <v>0</v>
      </c>
      <c r="K129" s="175" t="s">
        <v>19</v>
      </c>
      <c r="L129" s="39"/>
      <c r="M129" s="180" t="s">
        <v>19</v>
      </c>
      <c r="N129" s="181" t="s">
        <v>42</v>
      </c>
      <c r="O129" s="64"/>
      <c r="P129" s="182">
        <f t="shared" si="11"/>
        <v>0</v>
      </c>
      <c r="Q129" s="182">
        <v>0</v>
      </c>
      <c r="R129" s="182">
        <f t="shared" si="12"/>
        <v>0</v>
      </c>
      <c r="S129" s="182">
        <v>0</v>
      </c>
      <c r="T129" s="183">
        <f t="shared" si="13"/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184" t="s">
        <v>79</v>
      </c>
      <c r="AT129" s="184" t="s">
        <v>127</v>
      </c>
      <c r="AU129" s="184" t="s">
        <v>81</v>
      </c>
      <c r="AY129" s="17" t="s">
        <v>123</v>
      </c>
      <c r="BE129" s="185">
        <f t="shared" si="14"/>
        <v>0</v>
      </c>
      <c r="BF129" s="185">
        <f t="shared" si="15"/>
        <v>0</v>
      </c>
      <c r="BG129" s="185">
        <f t="shared" si="16"/>
        <v>0</v>
      </c>
      <c r="BH129" s="185">
        <f t="shared" si="17"/>
        <v>0</v>
      </c>
      <c r="BI129" s="185">
        <f t="shared" si="18"/>
        <v>0</v>
      </c>
      <c r="BJ129" s="17" t="s">
        <v>79</v>
      </c>
      <c r="BK129" s="185">
        <f t="shared" si="19"/>
        <v>0</v>
      </c>
      <c r="BL129" s="17" t="s">
        <v>79</v>
      </c>
      <c r="BM129" s="184" t="s">
        <v>401</v>
      </c>
    </row>
    <row r="130" spans="1:65" s="2" customFormat="1" ht="14.45" customHeight="1">
      <c r="A130" s="34"/>
      <c r="B130" s="35"/>
      <c r="C130" s="173" t="s">
        <v>402</v>
      </c>
      <c r="D130" s="173" t="s">
        <v>127</v>
      </c>
      <c r="E130" s="174" t="s">
        <v>403</v>
      </c>
      <c r="F130" s="175" t="s">
        <v>404</v>
      </c>
      <c r="G130" s="176" t="s">
        <v>405</v>
      </c>
      <c r="H130" s="177">
        <v>120</v>
      </c>
      <c r="I130" s="178"/>
      <c r="J130" s="179">
        <f t="shared" si="10"/>
        <v>0</v>
      </c>
      <c r="K130" s="175" t="s">
        <v>19</v>
      </c>
      <c r="L130" s="39"/>
      <c r="M130" s="180" t="s">
        <v>19</v>
      </c>
      <c r="N130" s="181" t="s">
        <v>42</v>
      </c>
      <c r="O130" s="64"/>
      <c r="P130" s="182">
        <f t="shared" si="11"/>
        <v>0</v>
      </c>
      <c r="Q130" s="182">
        <v>0</v>
      </c>
      <c r="R130" s="182">
        <f t="shared" si="12"/>
        <v>0</v>
      </c>
      <c r="S130" s="182">
        <v>0</v>
      </c>
      <c r="T130" s="183">
        <f t="shared" si="13"/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184" t="s">
        <v>79</v>
      </c>
      <c r="AT130" s="184" t="s">
        <v>127</v>
      </c>
      <c r="AU130" s="184" t="s">
        <v>81</v>
      </c>
      <c r="AY130" s="17" t="s">
        <v>123</v>
      </c>
      <c r="BE130" s="185">
        <f t="shared" si="14"/>
        <v>0</v>
      </c>
      <c r="BF130" s="185">
        <f t="shared" si="15"/>
        <v>0</v>
      </c>
      <c r="BG130" s="185">
        <f t="shared" si="16"/>
        <v>0</v>
      </c>
      <c r="BH130" s="185">
        <f t="shared" si="17"/>
        <v>0</v>
      </c>
      <c r="BI130" s="185">
        <f t="shared" si="18"/>
        <v>0</v>
      </c>
      <c r="BJ130" s="17" t="s">
        <v>79</v>
      </c>
      <c r="BK130" s="185">
        <f t="shared" si="19"/>
        <v>0</v>
      </c>
      <c r="BL130" s="17" t="s">
        <v>79</v>
      </c>
      <c r="BM130" s="184" t="s">
        <v>406</v>
      </c>
    </row>
    <row r="131" spans="1:65" s="12" customFormat="1" ht="25.9" customHeight="1">
      <c r="B131" s="157"/>
      <c r="C131" s="158"/>
      <c r="D131" s="159" t="s">
        <v>70</v>
      </c>
      <c r="E131" s="160" t="s">
        <v>228</v>
      </c>
      <c r="F131" s="160" t="s">
        <v>229</v>
      </c>
      <c r="G131" s="158"/>
      <c r="H131" s="158"/>
      <c r="I131" s="161"/>
      <c r="J131" s="162">
        <f>BK131</f>
        <v>0</v>
      </c>
      <c r="K131" s="158"/>
      <c r="L131" s="163"/>
      <c r="M131" s="164"/>
      <c r="N131" s="165"/>
      <c r="O131" s="165"/>
      <c r="P131" s="166">
        <f>SUM(P132:P140)</f>
        <v>0</v>
      </c>
      <c r="Q131" s="165"/>
      <c r="R131" s="166">
        <f>SUM(R132:R140)</f>
        <v>0</v>
      </c>
      <c r="S131" s="165"/>
      <c r="T131" s="167">
        <f>SUM(T132:T140)</f>
        <v>0</v>
      </c>
      <c r="AR131" s="168" t="s">
        <v>137</v>
      </c>
      <c r="AT131" s="169" t="s">
        <v>70</v>
      </c>
      <c r="AU131" s="169" t="s">
        <v>71</v>
      </c>
      <c r="AY131" s="168" t="s">
        <v>123</v>
      </c>
      <c r="BK131" s="170">
        <f>SUM(BK132:BK140)</f>
        <v>0</v>
      </c>
    </row>
    <row r="132" spans="1:65" s="2" customFormat="1" ht="14.45" customHeight="1">
      <c r="A132" s="34"/>
      <c r="B132" s="35"/>
      <c r="C132" s="173" t="s">
        <v>407</v>
      </c>
      <c r="D132" s="173" t="s">
        <v>127</v>
      </c>
      <c r="E132" s="174" t="s">
        <v>408</v>
      </c>
      <c r="F132" s="175" t="s">
        <v>409</v>
      </c>
      <c r="G132" s="176" t="s">
        <v>237</v>
      </c>
      <c r="H132" s="177">
        <v>1</v>
      </c>
      <c r="I132" s="178"/>
      <c r="J132" s="179">
        <f t="shared" ref="J132:J140" si="20">ROUND(I132*H132,2)</f>
        <v>0</v>
      </c>
      <c r="K132" s="175" t="s">
        <v>19</v>
      </c>
      <c r="L132" s="39"/>
      <c r="M132" s="180" t="s">
        <v>19</v>
      </c>
      <c r="N132" s="181" t="s">
        <v>42</v>
      </c>
      <c r="O132" s="64"/>
      <c r="P132" s="182">
        <f t="shared" ref="P132:P140" si="21">O132*H132</f>
        <v>0</v>
      </c>
      <c r="Q132" s="182">
        <v>0</v>
      </c>
      <c r="R132" s="182">
        <f t="shared" ref="R132:R140" si="22">Q132*H132</f>
        <v>0</v>
      </c>
      <c r="S132" s="182">
        <v>0</v>
      </c>
      <c r="T132" s="183">
        <f t="shared" ref="T132:T140" si="23"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184" t="s">
        <v>79</v>
      </c>
      <c r="AT132" s="184" t="s">
        <v>127</v>
      </c>
      <c r="AU132" s="184" t="s">
        <v>79</v>
      </c>
      <c r="AY132" s="17" t="s">
        <v>123</v>
      </c>
      <c r="BE132" s="185">
        <f t="shared" ref="BE132:BE140" si="24">IF(N132="základní",J132,0)</f>
        <v>0</v>
      </c>
      <c r="BF132" s="185">
        <f t="shared" ref="BF132:BF140" si="25">IF(N132="snížená",J132,0)</f>
        <v>0</v>
      </c>
      <c r="BG132" s="185">
        <f t="shared" ref="BG132:BG140" si="26">IF(N132="zákl. přenesená",J132,0)</f>
        <v>0</v>
      </c>
      <c r="BH132" s="185">
        <f t="shared" ref="BH132:BH140" si="27">IF(N132="sníž. přenesená",J132,0)</f>
        <v>0</v>
      </c>
      <c r="BI132" s="185">
        <f t="shared" ref="BI132:BI140" si="28">IF(N132="nulová",J132,0)</f>
        <v>0</v>
      </c>
      <c r="BJ132" s="17" t="s">
        <v>79</v>
      </c>
      <c r="BK132" s="185">
        <f t="shared" ref="BK132:BK140" si="29">ROUND(I132*H132,2)</f>
        <v>0</v>
      </c>
      <c r="BL132" s="17" t="s">
        <v>79</v>
      </c>
      <c r="BM132" s="184" t="s">
        <v>410</v>
      </c>
    </row>
    <row r="133" spans="1:65" s="2" customFormat="1" ht="14.45" customHeight="1">
      <c r="A133" s="34"/>
      <c r="B133" s="35"/>
      <c r="C133" s="173" t="s">
        <v>411</v>
      </c>
      <c r="D133" s="173" t="s">
        <v>127</v>
      </c>
      <c r="E133" s="174" t="s">
        <v>412</v>
      </c>
      <c r="F133" s="175" t="s">
        <v>413</v>
      </c>
      <c r="G133" s="176" t="s">
        <v>237</v>
      </c>
      <c r="H133" s="177">
        <v>1</v>
      </c>
      <c r="I133" s="178"/>
      <c r="J133" s="179">
        <f t="shared" si="20"/>
        <v>0</v>
      </c>
      <c r="K133" s="175" t="s">
        <v>19</v>
      </c>
      <c r="L133" s="39"/>
      <c r="M133" s="180" t="s">
        <v>19</v>
      </c>
      <c r="N133" s="181" t="s">
        <v>42</v>
      </c>
      <c r="O133" s="64"/>
      <c r="P133" s="182">
        <f t="shared" si="21"/>
        <v>0</v>
      </c>
      <c r="Q133" s="182">
        <v>0</v>
      </c>
      <c r="R133" s="182">
        <f t="shared" si="22"/>
        <v>0</v>
      </c>
      <c r="S133" s="182">
        <v>0</v>
      </c>
      <c r="T133" s="183">
        <f t="shared" si="23"/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184" t="s">
        <v>79</v>
      </c>
      <c r="AT133" s="184" t="s">
        <v>127</v>
      </c>
      <c r="AU133" s="184" t="s">
        <v>79</v>
      </c>
      <c r="AY133" s="17" t="s">
        <v>123</v>
      </c>
      <c r="BE133" s="185">
        <f t="shared" si="24"/>
        <v>0</v>
      </c>
      <c r="BF133" s="185">
        <f t="shared" si="25"/>
        <v>0</v>
      </c>
      <c r="BG133" s="185">
        <f t="shared" si="26"/>
        <v>0</v>
      </c>
      <c r="BH133" s="185">
        <f t="shared" si="27"/>
        <v>0</v>
      </c>
      <c r="BI133" s="185">
        <f t="shared" si="28"/>
        <v>0</v>
      </c>
      <c r="BJ133" s="17" t="s">
        <v>79</v>
      </c>
      <c r="BK133" s="185">
        <f t="shared" si="29"/>
        <v>0</v>
      </c>
      <c r="BL133" s="17" t="s">
        <v>79</v>
      </c>
      <c r="BM133" s="184" t="s">
        <v>414</v>
      </c>
    </row>
    <row r="134" spans="1:65" s="2" customFormat="1" ht="14.45" customHeight="1">
      <c r="A134" s="34"/>
      <c r="B134" s="35"/>
      <c r="C134" s="173" t="s">
        <v>415</v>
      </c>
      <c r="D134" s="173" t="s">
        <v>127</v>
      </c>
      <c r="E134" s="174" t="s">
        <v>416</v>
      </c>
      <c r="F134" s="175" t="s">
        <v>417</v>
      </c>
      <c r="G134" s="176" t="s">
        <v>19</v>
      </c>
      <c r="H134" s="177">
        <v>1</v>
      </c>
      <c r="I134" s="178"/>
      <c r="J134" s="179">
        <f t="shared" si="20"/>
        <v>0</v>
      </c>
      <c r="K134" s="175" t="s">
        <v>19</v>
      </c>
      <c r="L134" s="39"/>
      <c r="M134" s="180" t="s">
        <v>19</v>
      </c>
      <c r="N134" s="181" t="s">
        <v>42</v>
      </c>
      <c r="O134" s="64"/>
      <c r="P134" s="182">
        <f t="shared" si="21"/>
        <v>0</v>
      </c>
      <c r="Q134" s="182">
        <v>0</v>
      </c>
      <c r="R134" s="182">
        <f t="shared" si="22"/>
        <v>0</v>
      </c>
      <c r="S134" s="182">
        <v>0</v>
      </c>
      <c r="T134" s="183">
        <f t="shared" si="23"/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184" t="s">
        <v>79</v>
      </c>
      <c r="AT134" s="184" t="s">
        <v>127</v>
      </c>
      <c r="AU134" s="184" t="s">
        <v>79</v>
      </c>
      <c r="AY134" s="17" t="s">
        <v>123</v>
      </c>
      <c r="BE134" s="185">
        <f t="shared" si="24"/>
        <v>0</v>
      </c>
      <c r="BF134" s="185">
        <f t="shared" si="25"/>
        <v>0</v>
      </c>
      <c r="BG134" s="185">
        <f t="shared" si="26"/>
        <v>0</v>
      </c>
      <c r="BH134" s="185">
        <f t="shared" si="27"/>
        <v>0</v>
      </c>
      <c r="BI134" s="185">
        <f t="shared" si="28"/>
        <v>0</v>
      </c>
      <c r="BJ134" s="17" t="s">
        <v>79</v>
      </c>
      <c r="BK134" s="185">
        <f t="shared" si="29"/>
        <v>0</v>
      </c>
      <c r="BL134" s="17" t="s">
        <v>79</v>
      </c>
      <c r="BM134" s="184" t="s">
        <v>418</v>
      </c>
    </row>
    <row r="135" spans="1:65" s="2" customFormat="1" ht="14.45" customHeight="1">
      <c r="A135" s="34"/>
      <c r="B135" s="35"/>
      <c r="C135" s="173" t="s">
        <v>419</v>
      </c>
      <c r="D135" s="173" t="s">
        <v>127</v>
      </c>
      <c r="E135" s="174" t="s">
        <v>420</v>
      </c>
      <c r="F135" s="175" t="s">
        <v>421</v>
      </c>
      <c r="G135" s="176" t="s">
        <v>237</v>
      </c>
      <c r="H135" s="177">
        <v>1</v>
      </c>
      <c r="I135" s="178"/>
      <c r="J135" s="179">
        <f t="shared" si="20"/>
        <v>0</v>
      </c>
      <c r="K135" s="175" t="s">
        <v>19</v>
      </c>
      <c r="L135" s="39"/>
      <c r="M135" s="180" t="s">
        <v>19</v>
      </c>
      <c r="N135" s="181" t="s">
        <v>42</v>
      </c>
      <c r="O135" s="64"/>
      <c r="P135" s="182">
        <f t="shared" si="21"/>
        <v>0</v>
      </c>
      <c r="Q135" s="182">
        <v>0</v>
      </c>
      <c r="R135" s="182">
        <f t="shared" si="22"/>
        <v>0</v>
      </c>
      <c r="S135" s="182">
        <v>0</v>
      </c>
      <c r="T135" s="183">
        <f t="shared" si="23"/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184" t="s">
        <v>79</v>
      </c>
      <c r="AT135" s="184" t="s">
        <v>127</v>
      </c>
      <c r="AU135" s="184" t="s">
        <v>79</v>
      </c>
      <c r="AY135" s="17" t="s">
        <v>123</v>
      </c>
      <c r="BE135" s="185">
        <f t="shared" si="24"/>
        <v>0</v>
      </c>
      <c r="BF135" s="185">
        <f t="shared" si="25"/>
        <v>0</v>
      </c>
      <c r="BG135" s="185">
        <f t="shared" si="26"/>
        <v>0</v>
      </c>
      <c r="BH135" s="185">
        <f t="shared" si="27"/>
        <v>0</v>
      </c>
      <c r="BI135" s="185">
        <f t="shared" si="28"/>
        <v>0</v>
      </c>
      <c r="BJ135" s="17" t="s">
        <v>79</v>
      </c>
      <c r="BK135" s="185">
        <f t="shared" si="29"/>
        <v>0</v>
      </c>
      <c r="BL135" s="17" t="s">
        <v>79</v>
      </c>
      <c r="BM135" s="184" t="s">
        <v>422</v>
      </c>
    </row>
    <row r="136" spans="1:65" s="2" customFormat="1" ht="14.45" customHeight="1">
      <c r="A136" s="34"/>
      <c r="B136" s="35"/>
      <c r="C136" s="173" t="s">
        <v>423</v>
      </c>
      <c r="D136" s="173" t="s">
        <v>127</v>
      </c>
      <c r="E136" s="174" t="s">
        <v>205</v>
      </c>
      <c r="F136" s="175" t="s">
        <v>424</v>
      </c>
      <c r="G136" s="176" t="s">
        <v>237</v>
      </c>
      <c r="H136" s="177">
        <v>1</v>
      </c>
      <c r="I136" s="178"/>
      <c r="J136" s="179">
        <f t="shared" si="20"/>
        <v>0</v>
      </c>
      <c r="K136" s="175" t="s">
        <v>232</v>
      </c>
      <c r="L136" s="39"/>
      <c r="M136" s="180" t="s">
        <v>19</v>
      </c>
      <c r="N136" s="181" t="s">
        <v>42</v>
      </c>
      <c r="O136" s="64"/>
      <c r="P136" s="182">
        <f t="shared" si="21"/>
        <v>0</v>
      </c>
      <c r="Q136" s="182">
        <v>0</v>
      </c>
      <c r="R136" s="182">
        <f t="shared" si="22"/>
        <v>0</v>
      </c>
      <c r="S136" s="182">
        <v>0</v>
      </c>
      <c r="T136" s="183">
        <f t="shared" si="23"/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184" t="s">
        <v>79</v>
      </c>
      <c r="AT136" s="184" t="s">
        <v>127</v>
      </c>
      <c r="AU136" s="184" t="s">
        <v>79</v>
      </c>
      <c r="AY136" s="17" t="s">
        <v>123</v>
      </c>
      <c r="BE136" s="185">
        <f t="shared" si="24"/>
        <v>0</v>
      </c>
      <c r="BF136" s="185">
        <f t="shared" si="25"/>
        <v>0</v>
      </c>
      <c r="BG136" s="185">
        <f t="shared" si="26"/>
        <v>0</v>
      </c>
      <c r="BH136" s="185">
        <f t="shared" si="27"/>
        <v>0</v>
      </c>
      <c r="BI136" s="185">
        <f t="shared" si="28"/>
        <v>0</v>
      </c>
      <c r="BJ136" s="17" t="s">
        <v>79</v>
      </c>
      <c r="BK136" s="185">
        <f t="shared" si="29"/>
        <v>0</v>
      </c>
      <c r="BL136" s="17" t="s">
        <v>79</v>
      </c>
      <c r="BM136" s="184" t="s">
        <v>425</v>
      </c>
    </row>
    <row r="137" spans="1:65" s="2" customFormat="1" ht="14.45" customHeight="1">
      <c r="A137" s="34"/>
      <c r="B137" s="35"/>
      <c r="C137" s="173" t="s">
        <v>426</v>
      </c>
      <c r="D137" s="173" t="s">
        <v>127</v>
      </c>
      <c r="E137" s="174" t="s">
        <v>427</v>
      </c>
      <c r="F137" s="175" t="s">
        <v>428</v>
      </c>
      <c r="G137" s="176" t="s">
        <v>237</v>
      </c>
      <c r="H137" s="177">
        <v>1</v>
      </c>
      <c r="I137" s="178"/>
      <c r="J137" s="179">
        <f t="shared" si="20"/>
        <v>0</v>
      </c>
      <c r="K137" s="175" t="s">
        <v>19</v>
      </c>
      <c r="L137" s="39"/>
      <c r="M137" s="180" t="s">
        <v>19</v>
      </c>
      <c r="N137" s="181" t="s">
        <v>42</v>
      </c>
      <c r="O137" s="64"/>
      <c r="P137" s="182">
        <f t="shared" si="21"/>
        <v>0</v>
      </c>
      <c r="Q137" s="182">
        <v>0</v>
      </c>
      <c r="R137" s="182">
        <f t="shared" si="22"/>
        <v>0</v>
      </c>
      <c r="S137" s="182">
        <v>0</v>
      </c>
      <c r="T137" s="183">
        <f t="shared" si="23"/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184" t="s">
        <v>79</v>
      </c>
      <c r="AT137" s="184" t="s">
        <v>127</v>
      </c>
      <c r="AU137" s="184" t="s">
        <v>79</v>
      </c>
      <c r="AY137" s="17" t="s">
        <v>123</v>
      </c>
      <c r="BE137" s="185">
        <f t="shared" si="24"/>
        <v>0</v>
      </c>
      <c r="BF137" s="185">
        <f t="shared" si="25"/>
        <v>0</v>
      </c>
      <c r="BG137" s="185">
        <f t="shared" si="26"/>
        <v>0</v>
      </c>
      <c r="BH137" s="185">
        <f t="shared" si="27"/>
        <v>0</v>
      </c>
      <c r="BI137" s="185">
        <f t="shared" si="28"/>
        <v>0</v>
      </c>
      <c r="BJ137" s="17" t="s">
        <v>79</v>
      </c>
      <c r="BK137" s="185">
        <f t="shared" si="29"/>
        <v>0</v>
      </c>
      <c r="BL137" s="17" t="s">
        <v>79</v>
      </c>
      <c r="BM137" s="184" t="s">
        <v>429</v>
      </c>
    </row>
    <row r="138" spans="1:65" s="2" customFormat="1" ht="14.45" customHeight="1">
      <c r="A138" s="34"/>
      <c r="B138" s="35"/>
      <c r="C138" s="173" t="s">
        <v>430</v>
      </c>
      <c r="D138" s="173" t="s">
        <v>127</v>
      </c>
      <c r="E138" s="174" t="s">
        <v>431</v>
      </c>
      <c r="F138" s="175" t="s">
        <v>432</v>
      </c>
      <c r="G138" s="176" t="s">
        <v>156</v>
      </c>
      <c r="H138" s="177">
        <v>1</v>
      </c>
      <c r="I138" s="178"/>
      <c r="J138" s="179">
        <f t="shared" si="20"/>
        <v>0</v>
      </c>
      <c r="K138" s="175" t="s">
        <v>19</v>
      </c>
      <c r="L138" s="39"/>
      <c r="M138" s="180" t="s">
        <v>19</v>
      </c>
      <c r="N138" s="181" t="s">
        <v>42</v>
      </c>
      <c r="O138" s="64"/>
      <c r="P138" s="182">
        <f t="shared" si="21"/>
        <v>0</v>
      </c>
      <c r="Q138" s="182">
        <v>0</v>
      </c>
      <c r="R138" s="182">
        <f t="shared" si="22"/>
        <v>0</v>
      </c>
      <c r="S138" s="182">
        <v>0</v>
      </c>
      <c r="T138" s="183">
        <f t="shared" si="23"/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184" t="s">
        <v>79</v>
      </c>
      <c r="AT138" s="184" t="s">
        <v>127</v>
      </c>
      <c r="AU138" s="184" t="s">
        <v>79</v>
      </c>
      <c r="AY138" s="17" t="s">
        <v>123</v>
      </c>
      <c r="BE138" s="185">
        <f t="shared" si="24"/>
        <v>0</v>
      </c>
      <c r="BF138" s="185">
        <f t="shared" si="25"/>
        <v>0</v>
      </c>
      <c r="BG138" s="185">
        <f t="shared" si="26"/>
        <v>0</v>
      </c>
      <c r="BH138" s="185">
        <f t="shared" si="27"/>
        <v>0</v>
      </c>
      <c r="BI138" s="185">
        <f t="shared" si="28"/>
        <v>0</v>
      </c>
      <c r="BJ138" s="17" t="s">
        <v>79</v>
      </c>
      <c r="BK138" s="185">
        <f t="shared" si="29"/>
        <v>0</v>
      </c>
      <c r="BL138" s="17" t="s">
        <v>79</v>
      </c>
      <c r="BM138" s="184" t="s">
        <v>433</v>
      </c>
    </row>
    <row r="139" spans="1:65" s="2" customFormat="1" ht="14.45" customHeight="1">
      <c r="A139" s="34"/>
      <c r="B139" s="35"/>
      <c r="C139" s="173" t="s">
        <v>434</v>
      </c>
      <c r="D139" s="173" t="s">
        <v>127</v>
      </c>
      <c r="E139" s="174" t="s">
        <v>435</v>
      </c>
      <c r="F139" s="175" t="s">
        <v>436</v>
      </c>
      <c r="G139" s="176" t="s">
        <v>237</v>
      </c>
      <c r="H139" s="177">
        <v>1</v>
      </c>
      <c r="I139" s="178"/>
      <c r="J139" s="179">
        <f t="shared" si="20"/>
        <v>0</v>
      </c>
      <c r="K139" s="175" t="s">
        <v>232</v>
      </c>
      <c r="L139" s="39"/>
      <c r="M139" s="180" t="s">
        <v>19</v>
      </c>
      <c r="N139" s="181" t="s">
        <v>42</v>
      </c>
      <c r="O139" s="64"/>
      <c r="P139" s="182">
        <f t="shared" si="21"/>
        <v>0</v>
      </c>
      <c r="Q139" s="182">
        <v>0</v>
      </c>
      <c r="R139" s="182">
        <f t="shared" si="22"/>
        <v>0</v>
      </c>
      <c r="S139" s="182">
        <v>0</v>
      </c>
      <c r="T139" s="183">
        <f t="shared" si="23"/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184" t="s">
        <v>79</v>
      </c>
      <c r="AT139" s="184" t="s">
        <v>127</v>
      </c>
      <c r="AU139" s="184" t="s">
        <v>79</v>
      </c>
      <c r="AY139" s="17" t="s">
        <v>123</v>
      </c>
      <c r="BE139" s="185">
        <f t="shared" si="24"/>
        <v>0</v>
      </c>
      <c r="BF139" s="185">
        <f t="shared" si="25"/>
        <v>0</v>
      </c>
      <c r="BG139" s="185">
        <f t="shared" si="26"/>
        <v>0</v>
      </c>
      <c r="BH139" s="185">
        <f t="shared" si="27"/>
        <v>0</v>
      </c>
      <c r="BI139" s="185">
        <f t="shared" si="28"/>
        <v>0</v>
      </c>
      <c r="BJ139" s="17" t="s">
        <v>79</v>
      </c>
      <c r="BK139" s="185">
        <f t="shared" si="29"/>
        <v>0</v>
      </c>
      <c r="BL139" s="17" t="s">
        <v>79</v>
      </c>
      <c r="BM139" s="184" t="s">
        <v>437</v>
      </c>
    </row>
    <row r="140" spans="1:65" s="2" customFormat="1" ht="14.45" customHeight="1">
      <c r="A140" s="34"/>
      <c r="B140" s="35"/>
      <c r="C140" s="173" t="s">
        <v>438</v>
      </c>
      <c r="D140" s="173" t="s">
        <v>127</v>
      </c>
      <c r="E140" s="174" t="s">
        <v>188</v>
      </c>
      <c r="F140" s="175" t="s">
        <v>189</v>
      </c>
      <c r="G140" s="176" t="s">
        <v>231</v>
      </c>
      <c r="H140" s="177">
        <v>1</v>
      </c>
      <c r="I140" s="178"/>
      <c r="J140" s="179">
        <f t="shared" si="20"/>
        <v>0</v>
      </c>
      <c r="K140" s="175" t="s">
        <v>232</v>
      </c>
      <c r="L140" s="39"/>
      <c r="M140" s="232" t="s">
        <v>19</v>
      </c>
      <c r="N140" s="233" t="s">
        <v>42</v>
      </c>
      <c r="O140" s="234"/>
      <c r="P140" s="235">
        <f t="shared" si="21"/>
        <v>0</v>
      </c>
      <c r="Q140" s="235">
        <v>0</v>
      </c>
      <c r="R140" s="235">
        <f t="shared" si="22"/>
        <v>0</v>
      </c>
      <c r="S140" s="235">
        <v>0</v>
      </c>
      <c r="T140" s="236">
        <f t="shared" si="23"/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184" t="s">
        <v>233</v>
      </c>
      <c r="AT140" s="184" t="s">
        <v>127</v>
      </c>
      <c r="AU140" s="184" t="s">
        <v>79</v>
      </c>
      <c r="AY140" s="17" t="s">
        <v>123</v>
      </c>
      <c r="BE140" s="185">
        <f t="shared" si="24"/>
        <v>0</v>
      </c>
      <c r="BF140" s="185">
        <f t="shared" si="25"/>
        <v>0</v>
      </c>
      <c r="BG140" s="185">
        <f t="shared" si="26"/>
        <v>0</v>
      </c>
      <c r="BH140" s="185">
        <f t="shared" si="27"/>
        <v>0</v>
      </c>
      <c r="BI140" s="185">
        <f t="shared" si="28"/>
        <v>0</v>
      </c>
      <c r="BJ140" s="17" t="s">
        <v>79</v>
      </c>
      <c r="BK140" s="185">
        <f t="shared" si="29"/>
        <v>0</v>
      </c>
      <c r="BL140" s="17" t="s">
        <v>233</v>
      </c>
      <c r="BM140" s="184" t="s">
        <v>439</v>
      </c>
    </row>
    <row r="141" spans="1:65" s="2" customFormat="1" ht="6.95" customHeight="1">
      <c r="A141" s="34"/>
      <c r="B141" s="47"/>
      <c r="C141" s="48"/>
      <c r="D141" s="48"/>
      <c r="E141" s="48"/>
      <c r="F141" s="48"/>
      <c r="G141" s="48"/>
      <c r="H141" s="48"/>
      <c r="I141" s="48"/>
      <c r="J141" s="48"/>
      <c r="K141" s="48"/>
      <c r="L141" s="39"/>
      <c r="M141" s="34"/>
      <c r="O141" s="34"/>
      <c r="P141" s="34"/>
      <c r="Q141" s="34"/>
      <c r="R141" s="34"/>
      <c r="S141" s="34"/>
      <c r="T141" s="34"/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</row>
  </sheetData>
  <sheetProtection algorithmName="SHA-512" hashValue="H9U9wuWE8WSlANjx5SrcPkD6T0GUw3teEiHoEIN5nvdCsCPReK8+mbxMXrSvLTn44kTf3DA/87Ctnev95lMCkA==" saltValue="nkxl9cJrIQZaF/qwn8uC5CWtiEU+ty1v8FSF4u1pSS4aiG3boOHvznR7jh2J+MQBy5M7gXN9Ycc4ImGwgU61lA==" spinCount="100000" sheet="1" objects="1" scenarios="1" formatColumns="0" formatRows="0" autoFilter="0"/>
  <autoFilter ref="C83:K140"/>
  <mergeCells count="9">
    <mergeCell ref="E50:H50"/>
    <mergeCell ref="E74:H74"/>
    <mergeCell ref="E76:H76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106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76"/>
      <c r="M2" s="276"/>
      <c r="N2" s="276"/>
      <c r="O2" s="276"/>
      <c r="P2" s="276"/>
      <c r="Q2" s="276"/>
      <c r="R2" s="276"/>
      <c r="S2" s="276"/>
      <c r="T2" s="276"/>
      <c r="U2" s="276"/>
      <c r="V2" s="276"/>
      <c r="AT2" s="17" t="s">
        <v>91</v>
      </c>
    </row>
    <row r="3" spans="1:46" s="1" customFormat="1" ht="6.95" customHeight="1">
      <c r="B3" s="101"/>
      <c r="C3" s="102"/>
      <c r="D3" s="102"/>
      <c r="E3" s="102"/>
      <c r="F3" s="102"/>
      <c r="G3" s="102"/>
      <c r="H3" s="102"/>
      <c r="I3" s="102"/>
      <c r="J3" s="102"/>
      <c r="K3" s="102"/>
      <c r="L3" s="20"/>
      <c r="AT3" s="17" t="s">
        <v>81</v>
      </c>
    </row>
    <row r="4" spans="1:46" s="1" customFormat="1" ht="24.95" customHeight="1">
      <c r="B4" s="20"/>
      <c r="D4" s="103" t="s">
        <v>92</v>
      </c>
      <c r="L4" s="20"/>
      <c r="M4" s="104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05" t="s">
        <v>16</v>
      </c>
      <c r="L6" s="20"/>
    </row>
    <row r="7" spans="1:46" s="1" customFormat="1" ht="16.5" customHeight="1">
      <c r="B7" s="20"/>
      <c r="E7" s="277" t="str">
        <f>'Rekapitulace stavby'!K6</f>
        <v>Pracovní lávky vozovna Moravská Ostrava</v>
      </c>
      <c r="F7" s="278"/>
      <c r="G7" s="278"/>
      <c r="H7" s="278"/>
      <c r="L7" s="20"/>
    </row>
    <row r="8" spans="1:46" s="2" customFormat="1" ht="12" customHeight="1">
      <c r="A8" s="34"/>
      <c r="B8" s="39"/>
      <c r="C8" s="34"/>
      <c r="D8" s="105" t="s">
        <v>93</v>
      </c>
      <c r="E8" s="34"/>
      <c r="F8" s="34"/>
      <c r="G8" s="34"/>
      <c r="H8" s="34"/>
      <c r="I8" s="34"/>
      <c r="J8" s="34"/>
      <c r="K8" s="34"/>
      <c r="L8" s="106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279" t="s">
        <v>440</v>
      </c>
      <c r="F9" s="280"/>
      <c r="G9" s="280"/>
      <c r="H9" s="280"/>
      <c r="I9" s="34"/>
      <c r="J9" s="34"/>
      <c r="K9" s="34"/>
      <c r="L9" s="106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1.25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106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05" t="s">
        <v>18</v>
      </c>
      <c r="E11" s="34"/>
      <c r="F11" s="107" t="s">
        <v>19</v>
      </c>
      <c r="G11" s="34"/>
      <c r="H11" s="34"/>
      <c r="I11" s="105" t="s">
        <v>20</v>
      </c>
      <c r="J11" s="107" t="s">
        <v>19</v>
      </c>
      <c r="K11" s="34"/>
      <c r="L11" s="106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05" t="s">
        <v>21</v>
      </c>
      <c r="E12" s="34"/>
      <c r="F12" s="107" t="s">
        <v>22</v>
      </c>
      <c r="G12" s="34"/>
      <c r="H12" s="34"/>
      <c r="I12" s="105" t="s">
        <v>23</v>
      </c>
      <c r="J12" s="108" t="str">
        <f>'Rekapitulace stavby'!AN8</f>
        <v>14. 4. 2020</v>
      </c>
      <c r="K12" s="34"/>
      <c r="L12" s="106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106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05" t="s">
        <v>25</v>
      </c>
      <c r="E14" s="34"/>
      <c r="F14" s="34"/>
      <c r="G14" s="34"/>
      <c r="H14" s="34"/>
      <c r="I14" s="105" t="s">
        <v>26</v>
      </c>
      <c r="J14" s="107" t="s">
        <v>19</v>
      </c>
      <c r="K14" s="34"/>
      <c r="L14" s="106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07" t="s">
        <v>27</v>
      </c>
      <c r="F15" s="34"/>
      <c r="G15" s="34"/>
      <c r="H15" s="34"/>
      <c r="I15" s="105" t="s">
        <v>28</v>
      </c>
      <c r="J15" s="107" t="s">
        <v>19</v>
      </c>
      <c r="K15" s="34"/>
      <c r="L15" s="106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106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05" t="s">
        <v>29</v>
      </c>
      <c r="E17" s="34"/>
      <c r="F17" s="34"/>
      <c r="G17" s="34"/>
      <c r="H17" s="34"/>
      <c r="I17" s="105" t="s">
        <v>26</v>
      </c>
      <c r="J17" s="30" t="str">
        <f>'Rekapitulace stavby'!AN13</f>
        <v>Vyplň údaj</v>
      </c>
      <c r="K17" s="34"/>
      <c r="L17" s="106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281" t="str">
        <f>'Rekapitulace stavby'!E14</f>
        <v>Vyplň údaj</v>
      </c>
      <c r="F18" s="282"/>
      <c r="G18" s="282"/>
      <c r="H18" s="282"/>
      <c r="I18" s="105" t="s">
        <v>28</v>
      </c>
      <c r="J18" s="30" t="str">
        <f>'Rekapitulace stavby'!AN14</f>
        <v>Vyplň údaj</v>
      </c>
      <c r="K18" s="34"/>
      <c r="L18" s="106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106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05" t="s">
        <v>31</v>
      </c>
      <c r="E20" s="34"/>
      <c r="F20" s="34"/>
      <c r="G20" s="34"/>
      <c r="H20" s="34"/>
      <c r="I20" s="105" t="s">
        <v>26</v>
      </c>
      <c r="J20" s="107" t="s">
        <v>19</v>
      </c>
      <c r="K20" s="34"/>
      <c r="L20" s="106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07" t="s">
        <v>32</v>
      </c>
      <c r="F21" s="34"/>
      <c r="G21" s="34"/>
      <c r="H21" s="34"/>
      <c r="I21" s="105" t="s">
        <v>28</v>
      </c>
      <c r="J21" s="107" t="s">
        <v>19</v>
      </c>
      <c r="K21" s="34"/>
      <c r="L21" s="106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106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05" t="s">
        <v>34</v>
      </c>
      <c r="E23" s="34"/>
      <c r="F23" s="34"/>
      <c r="G23" s="34"/>
      <c r="H23" s="34"/>
      <c r="I23" s="105" t="s">
        <v>26</v>
      </c>
      <c r="J23" s="107" t="str">
        <f>IF('Rekapitulace stavby'!AN19="","",'Rekapitulace stavby'!AN19)</f>
        <v/>
      </c>
      <c r="K23" s="34"/>
      <c r="L23" s="106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07" t="str">
        <f>IF('Rekapitulace stavby'!E20="","",'Rekapitulace stavby'!E20)</f>
        <v xml:space="preserve"> </v>
      </c>
      <c r="F24" s="34"/>
      <c r="G24" s="34"/>
      <c r="H24" s="34"/>
      <c r="I24" s="105" t="s">
        <v>28</v>
      </c>
      <c r="J24" s="107" t="str">
        <f>IF('Rekapitulace stavby'!AN20="","",'Rekapitulace stavby'!AN20)</f>
        <v/>
      </c>
      <c r="K24" s="34"/>
      <c r="L24" s="106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106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05" t="s">
        <v>35</v>
      </c>
      <c r="E26" s="34"/>
      <c r="F26" s="34"/>
      <c r="G26" s="34"/>
      <c r="H26" s="34"/>
      <c r="I26" s="34"/>
      <c r="J26" s="34"/>
      <c r="K26" s="34"/>
      <c r="L26" s="106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09"/>
      <c r="B27" s="110"/>
      <c r="C27" s="109"/>
      <c r="D27" s="109"/>
      <c r="E27" s="283" t="s">
        <v>19</v>
      </c>
      <c r="F27" s="283"/>
      <c r="G27" s="283"/>
      <c r="H27" s="283"/>
      <c r="I27" s="109"/>
      <c r="J27" s="109"/>
      <c r="K27" s="109"/>
      <c r="L27" s="111"/>
      <c r="S27" s="109"/>
      <c r="T27" s="109"/>
      <c r="U27" s="109"/>
      <c r="V27" s="109"/>
      <c r="W27" s="109"/>
      <c r="X27" s="109"/>
      <c r="Y27" s="109"/>
      <c r="Z27" s="109"/>
      <c r="AA27" s="109"/>
      <c r="AB27" s="109"/>
      <c r="AC27" s="109"/>
      <c r="AD27" s="109"/>
      <c r="AE27" s="109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106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12"/>
      <c r="E29" s="112"/>
      <c r="F29" s="112"/>
      <c r="G29" s="112"/>
      <c r="H29" s="112"/>
      <c r="I29" s="112"/>
      <c r="J29" s="112"/>
      <c r="K29" s="112"/>
      <c r="L29" s="106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13" t="s">
        <v>37</v>
      </c>
      <c r="E30" s="34"/>
      <c r="F30" s="34"/>
      <c r="G30" s="34"/>
      <c r="H30" s="34"/>
      <c r="I30" s="34"/>
      <c r="J30" s="114">
        <f>ROUND(J81, 2)</f>
        <v>0</v>
      </c>
      <c r="K30" s="34"/>
      <c r="L30" s="106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12"/>
      <c r="E31" s="112"/>
      <c r="F31" s="112"/>
      <c r="G31" s="112"/>
      <c r="H31" s="112"/>
      <c r="I31" s="112"/>
      <c r="J31" s="112"/>
      <c r="K31" s="112"/>
      <c r="L31" s="106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15" t="s">
        <v>39</v>
      </c>
      <c r="G32" s="34"/>
      <c r="H32" s="34"/>
      <c r="I32" s="115" t="s">
        <v>38</v>
      </c>
      <c r="J32" s="115" t="s">
        <v>40</v>
      </c>
      <c r="K32" s="34"/>
      <c r="L32" s="106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16" t="s">
        <v>41</v>
      </c>
      <c r="E33" s="105" t="s">
        <v>42</v>
      </c>
      <c r="F33" s="117">
        <f>ROUND((SUM(BE81:BE105)),  2)</f>
        <v>0</v>
      </c>
      <c r="G33" s="34"/>
      <c r="H33" s="34"/>
      <c r="I33" s="118">
        <v>0.21</v>
      </c>
      <c r="J33" s="117">
        <f>ROUND(((SUM(BE81:BE105))*I33),  2)</f>
        <v>0</v>
      </c>
      <c r="K33" s="34"/>
      <c r="L33" s="106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05" t="s">
        <v>43</v>
      </c>
      <c r="F34" s="117">
        <f>ROUND((SUM(BF81:BF105)),  2)</f>
        <v>0</v>
      </c>
      <c r="G34" s="34"/>
      <c r="H34" s="34"/>
      <c r="I34" s="118">
        <v>0.15</v>
      </c>
      <c r="J34" s="117">
        <f>ROUND(((SUM(BF81:BF105))*I34),  2)</f>
        <v>0</v>
      </c>
      <c r="K34" s="34"/>
      <c r="L34" s="106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05" t="s">
        <v>44</v>
      </c>
      <c r="F35" s="117">
        <f>ROUND((SUM(BG81:BG105)),  2)</f>
        <v>0</v>
      </c>
      <c r="G35" s="34"/>
      <c r="H35" s="34"/>
      <c r="I35" s="118">
        <v>0.21</v>
      </c>
      <c r="J35" s="117">
        <f>0</f>
        <v>0</v>
      </c>
      <c r="K35" s="34"/>
      <c r="L35" s="106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05" t="s">
        <v>45</v>
      </c>
      <c r="F36" s="117">
        <f>ROUND((SUM(BH81:BH105)),  2)</f>
        <v>0</v>
      </c>
      <c r="G36" s="34"/>
      <c r="H36" s="34"/>
      <c r="I36" s="118">
        <v>0.15</v>
      </c>
      <c r="J36" s="117">
        <f>0</f>
        <v>0</v>
      </c>
      <c r="K36" s="34"/>
      <c r="L36" s="106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05" t="s">
        <v>46</v>
      </c>
      <c r="F37" s="117">
        <f>ROUND((SUM(BI81:BI105)),  2)</f>
        <v>0</v>
      </c>
      <c r="G37" s="34"/>
      <c r="H37" s="34"/>
      <c r="I37" s="118">
        <v>0</v>
      </c>
      <c r="J37" s="117">
        <f>0</f>
        <v>0</v>
      </c>
      <c r="K37" s="34"/>
      <c r="L37" s="106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106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19"/>
      <c r="D39" s="120" t="s">
        <v>47</v>
      </c>
      <c r="E39" s="121"/>
      <c r="F39" s="121"/>
      <c r="G39" s="122" t="s">
        <v>48</v>
      </c>
      <c r="H39" s="123" t="s">
        <v>49</v>
      </c>
      <c r="I39" s="121"/>
      <c r="J39" s="124">
        <f>SUM(J30:J37)</f>
        <v>0</v>
      </c>
      <c r="K39" s="125"/>
      <c r="L39" s="106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126"/>
      <c r="C40" s="127"/>
      <c r="D40" s="127"/>
      <c r="E40" s="127"/>
      <c r="F40" s="127"/>
      <c r="G40" s="127"/>
      <c r="H40" s="127"/>
      <c r="I40" s="127"/>
      <c r="J40" s="127"/>
      <c r="K40" s="127"/>
      <c r="L40" s="106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4" spans="1:31" s="2" customFormat="1" ht="6.95" customHeight="1">
      <c r="A44" s="34"/>
      <c r="B44" s="128"/>
      <c r="C44" s="129"/>
      <c r="D44" s="129"/>
      <c r="E44" s="129"/>
      <c r="F44" s="129"/>
      <c r="G44" s="129"/>
      <c r="H44" s="129"/>
      <c r="I44" s="129"/>
      <c r="J44" s="129"/>
      <c r="K44" s="129"/>
      <c r="L44" s="106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pans="1:31" s="2" customFormat="1" ht="24.95" customHeight="1">
      <c r="A45" s="34"/>
      <c r="B45" s="35"/>
      <c r="C45" s="23" t="s">
        <v>95</v>
      </c>
      <c r="D45" s="36"/>
      <c r="E45" s="36"/>
      <c r="F45" s="36"/>
      <c r="G45" s="36"/>
      <c r="H45" s="36"/>
      <c r="I45" s="36"/>
      <c r="J45" s="36"/>
      <c r="K45" s="36"/>
      <c r="L45" s="106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</row>
    <row r="46" spans="1:31" s="2" customFormat="1" ht="6.95" customHeight="1">
      <c r="A46" s="34"/>
      <c r="B46" s="35"/>
      <c r="C46" s="36"/>
      <c r="D46" s="36"/>
      <c r="E46" s="36"/>
      <c r="F46" s="36"/>
      <c r="G46" s="36"/>
      <c r="H46" s="36"/>
      <c r="I46" s="36"/>
      <c r="J46" s="36"/>
      <c r="K46" s="36"/>
      <c r="L46" s="106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pans="1:31" s="2" customFormat="1" ht="12" customHeight="1">
      <c r="A47" s="34"/>
      <c r="B47" s="35"/>
      <c r="C47" s="29" t="s">
        <v>16</v>
      </c>
      <c r="D47" s="36"/>
      <c r="E47" s="36"/>
      <c r="F47" s="36"/>
      <c r="G47" s="36"/>
      <c r="H47" s="36"/>
      <c r="I47" s="36"/>
      <c r="J47" s="36"/>
      <c r="K47" s="36"/>
      <c r="L47" s="106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pans="1:31" s="2" customFormat="1" ht="16.5" customHeight="1">
      <c r="A48" s="34"/>
      <c r="B48" s="35"/>
      <c r="C48" s="36"/>
      <c r="D48" s="36"/>
      <c r="E48" s="284" t="str">
        <f>E7</f>
        <v>Pracovní lávky vozovna Moravská Ostrava</v>
      </c>
      <c r="F48" s="285"/>
      <c r="G48" s="285"/>
      <c r="H48" s="285"/>
      <c r="I48" s="36"/>
      <c r="J48" s="36"/>
      <c r="K48" s="36"/>
      <c r="L48" s="106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pans="1:47" s="2" customFormat="1" ht="12" customHeight="1">
      <c r="A49" s="34"/>
      <c r="B49" s="35"/>
      <c r="C49" s="29" t="s">
        <v>93</v>
      </c>
      <c r="D49" s="36"/>
      <c r="E49" s="36"/>
      <c r="F49" s="36"/>
      <c r="G49" s="36"/>
      <c r="H49" s="36"/>
      <c r="I49" s="36"/>
      <c r="J49" s="36"/>
      <c r="K49" s="36"/>
      <c r="L49" s="106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pans="1:47" s="2" customFormat="1" ht="16.5" customHeight="1">
      <c r="A50" s="34"/>
      <c r="B50" s="35"/>
      <c r="C50" s="36"/>
      <c r="D50" s="36"/>
      <c r="E50" s="237" t="str">
        <f>E9</f>
        <v>04 - PS04 Rozvod stlačeného vzduchu</v>
      </c>
      <c r="F50" s="286"/>
      <c r="G50" s="286"/>
      <c r="H50" s="286"/>
      <c r="I50" s="36"/>
      <c r="J50" s="36"/>
      <c r="K50" s="36"/>
      <c r="L50" s="106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pans="1:47" s="2" customFormat="1" ht="6.95" customHeight="1">
      <c r="A51" s="34"/>
      <c r="B51" s="35"/>
      <c r="C51" s="36"/>
      <c r="D51" s="36"/>
      <c r="E51" s="36"/>
      <c r="F51" s="36"/>
      <c r="G51" s="36"/>
      <c r="H51" s="36"/>
      <c r="I51" s="36"/>
      <c r="J51" s="36"/>
      <c r="K51" s="36"/>
      <c r="L51" s="106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</row>
    <row r="52" spans="1:47" s="2" customFormat="1" ht="12" customHeight="1">
      <c r="A52" s="34"/>
      <c r="B52" s="35"/>
      <c r="C52" s="29" t="s">
        <v>21</v>
      </c>
      <c r="D52" s="36"/>
      <c r="E52" s="36"/>
      <c r="F52" s="27" t="str">
        <f>F12</f>
        <v xml:space="preserve"> </v>
      </c>
      <c r="G52" s="36"/>
      <c r="H52" s="36"/>
      <c r="I52" s="29" t="s">
        <v>23</v>
      </c>
      <c r="J52" s="59" t="str">
        <f>IF(J12="","",J12)</f>
        <v>14. 4. 2020</v>
      </c>
      <c r="K52" s="36"/>
      <c r="L52" s="106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pans="1:47" s="2" customFormat="1" ht="6.95" customHeight="1">
      <c r="A53" s="34"/>
      <c r="B53" s="35"/>
      <c r="C53" s="36"/>
      <c r="D53" s="36"/>
      <c r="E53" s="36"/>
      <c r="F53" s="36"/>
      <c r="G53" s="36"/>
      <c r="H53" s="36"/>
      <c r="I53" s="36"/>
      <c r="J53" s="36"/>
      <c r="K53" s="36"/>
      <c r="L53" s="106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pans="1:47" s="2" customFormat="1" ht="25.7" customHeight="1">
      <c r="A54" s="34"/>
      <c r="B54" s="35"/>
      <c r="C54" s="29" t="s">
        <v>25</v>
      </c>
      <c r="D54" s="36"/>
      <c r="E54" s="36"/>
      <c r="F54" s="27" t="str">
        <f>E15</f>
        <v>Dopravní podnik Ostrava, a. s.</v>
      </c>
      <c r="G54" s="36"/>
      <c r="H54" s="36"/>
      <c r="I54" s="29" t="s">
        <v>31</v>
      </c>
      <c r="J54" s="32" t="str">
        <f>E21</f>
        <v>PROJEKT HTL s.r.o.</v>
      </c>
      <c r="K54" s="36"/>
      <c r="L54" s="106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pans="1:47" s="2" customFormat="1" ht="15.2" customHeight="1">
      <c r="A55" s="34"/>
      <c r="B55" s="35"/>
      <c r="C55" s="29" t="s">
        <v>29</v>
      </c>
      <c r="D55" s="36"/>
      <c r="E55" s="36"/>
      <c r="F55" s="27" t="str">
        <f>IF(E18="","",E18)</f>
        <v>Vyplň údaj</v>
      </c>
      <c r="G55" s="36"/>
      <c r="H55" s="36"/>
      <c r="I55" s="29" t="s">
        <v>34</v>
      </c>
      <c r="J55" s="32" t="str">
        <f>E24</f>
        <v xml:space="preserve"> </v>
      </c>
      <c r="K55" s="36"/>
      <c r="L55" s="106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pans="1:47" s="2" customFormat="1" ht="10.35" customHeight="1">
      <c r="A56" s="34"/>
      <c r="B56" s="35"/>
      <c r="C56" s="36"/>
      <c r="D56" s="36"/>
      <c r="E56" s="36"/>
      <c r="F56" s="36"/>
      <c r="G56" s="36"/>
      <c r="H56" s="36"/>
      <c r="I56" s="36"/>
      <c r="J56" s="36"/>
      <c r="K56" s="36"/>
      <c r="L56" s="106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pans="1:47" s="2" customFormat="1" ht="29.25" customHeight="1">
      <c r="A57" s="34"/>
      <c r="B57" s="35"/>
      <c r="C57" s="130" t="s">
        <v>96</v>
      </c>
      <c r="D57" s="131"/>
      <c r="E57" s="131"/>
      <c r="F57" s="131"/>
      <c r="G57" s="131"/>
      <c r="H57" s="131"/>
      <c r="I57" s="131"/>
      <c r="J57" s="132" t="s">
        <v>97</v>
      </c>
      <c r="K57" s="131"/>
      <c r="L57" s="106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pans="1:47" s="2" customFormat="1" ht="10.35" customHeight="1">
      <c r="A58" s="34"/>
      <c r="B58" s="35"/>
      <c r="C58" s="36"/>
      <c r="D58" s="36"/>
      <c r="E58" s="36"/>
      <c r="F58" s="36"/>
      <c r="G58" s="36"/>
      <c r="H58" s="36"/>
      <c r="I58" s="36"/>
      <c r="J58" s="36"/>
      <c r="K58" s="36"/>
      <c r="L58" s="106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pans="1:47" s="2" customFormat="1" ht="22.9" customHeight="1">
      <c r="A59" s="34"/>
      <c r="B59" s="35"/>
      <c r="C59" s="133" t="s">
        <v>69</v>
      </c>
      <c r="D59" s="36"/>
      <c r="E59" s="36"/>
      <c r="F59" s="36"/>
      <c r="G59" s="36"/>
      <c r="H59" s="36"/>
      <c r="I59" s="36"/>
      <c r="J59" s="77">
        <f>J81</f>
        <v>0</v>
      </c>
      <c r="K59" s="36"/>
      <c r="L59" s="106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U59" s="17" t="s">
        <v>98</v>
      </c>
    </row>
    <row r="60" spans="1:47" s="9" customFormat="1" ht="24.95" customHeight="1">
      <c r="B60" s="134"/>
      <c r="C60" s="135"/>
      <c r="D60" s="136" t="s">
        <v>101</v>
      </c>
      <c r="E60" s="137"/>
      <c r="F60" s="137"/>
      <c r="G60" s="137"/>
      <c r="H60" s="137"/>
      <c r="I60" s="137"/>
      <c r="J60" s="138">
        <f>J82</f>
        <v>0</v>
      </c>
      <c r="K60" s="135"/>
      <c r="L60" s="139"/>
    </row>
    <row r="61" spans="1:47" s="10" customFormat="1" ht="19.899999999999999" customHeight="1">
      <c r="B61" s="140"/>
      <c r="C61" s="141"/>
      <c r="D61" s="142" t="s">
        <v>441</v>
      </c>
      <c r="E61" s="143"/>
      <c r="F61" s="143"/>
      <c r="G61" s="143"/>
      <c r="H61" s="143"/>
      <c r="I61" s="143"/>
      <c r="J61" s="144">
        <f>J83</f>
        <v>0</v>
      </c>
      <c r="K61" s="141"/>
      <c r="L61" s="145"/>
    </row>
    <row r="62" spans="1:47" s="2" customFormat="1" ht="21.75" customHeight="1">
      <c r="A62" s="34"/>
      <c r="B62" s="35"/>
      <c r="C62" s="36"/>
      <c r="D62" s="36"/>
      <c r="E62" s="36"/>
      <c r="F62" s="36"/>
      <c r="G62" s="36"/>
      <c r="H62" s="36"/>
      <c r="I62" s="36"/>
      <c r="J62" s="36"/>
      <c r="K62" s="36"/>
      <c r="L62" s="106"/>
      <c r="S62" s="34"/>
      <c r="T62" s="34"/>
      <c r="U62" s="34"/>
      <c r="V62" s="34"/>
      <c r="W62" s="34"/>
      <c r="X62" s="34"/>
      <c r="Y62" s="34"/>
      <c r="Z62" s="34"/>
      <c r="AA62" s="34"/>
      <c r="AB62" s="34"/>
      <c r="AC62" s="34"/>
      <c r="AD62" s="34"/>
      <c r="AE62" s="34"/>
    </row>
    <row r="63" spans="1:47" s="2" customFormat="1" ht="6.95" customHeight="1">
      <c r="A63" s="34"/>
      <c r="B63" s="47"/>
      <c r="C63" s="48"/>
      <c r="D63" s="48"/>
      <c r="E63" s="48"/>
      <c r="F63" s="48"/>
      <c r="G63" s="48"/>
      <c r="H63" s="48"/>
      <c r="I63" s="48"/>
      <c r="J63" s="48"/>
      <c r="K63" s="48"/>
      <c r="L63" s="106"/>
      <c r="S63" s="34"/>
      <c r="T63" s="34"/>
      <c r="U63" s="34"/>
      <c r="V63" s="34"/>
      <c r="W63" s="34"/>
      <c r="X63" s="34"/>
      <c r="Y63" s="34"/>
      <c r="Z63" s="34"/>
      <c r="AA63" s="34"/>
      <c r="AB63" s="34"/>
      <c r="AC63" s="34"/>
      <c r="AD63" s="34"/>
      <c r="AE63" s="34"/>
    </row>
    <row r="67" spans="1:31" s="2" customFormat="1" ht="6.95" customHeight="1">
      <c r="A67" s="34"/>
      <c r="B67" s="49"/>
      <c r="C67" s="50"/>
      <c r="D67" s="50"/>
      <c r="E67" s="50"/>
      <c r="F67" s="50"/>
      <c r="G67" s="50"/>
      <c r="H67" s="50"/>
      <c r="I67" s="50"/>
      <c r="J67" s="50"/>
      <c r="K67" s="50"/>
      <c r="L67" s="106"/>
      <c r="S67" s="34"/>
      <c r="T67" s="34"/>
      <c r="U67" s="34"/>
      <c r="V67" s="34"/>
      <c r="W67" s="34"/>
      <c r="X67" s="34"/>
      <c r="Y67" s="34"/>
      <c r="Z67" s="34"/>
      <c r="AA67" s="34"/>
      <c r="AB67" s="34"/>
      <c r="AC67" s="34"/>
      <c r="AD67" s="34"/>
      <c r="AE67" s="34"/>
    </row>
    <row r="68" spans="1:31" s="2" customFormat="1" ht="24.95" customHeight="1">
      <c r="A68" s="34"/>
      <c r="B68" s="35"/>
      <c r="C68" s="23" t="s">
        <v>108</v>
      </c>
      <c r="D68" s="36"/>
      <c r="E68" s="36"/>
      <c r="F68" s="36"/>
      <c r="G68" s="36"/>
      <c r="H68" s="36"/>
      <c r="I68" s="36"/>
      <c r="J68" s="36"/>
      <c r="K68" s="36"/>
      <c r="L68" s="106"/>
      <c r="S68" s="34"/>
      <c r="T68" s="34"/>
      <c r="U68" s="34"/>
      <c r="V68" s="34"/>
      <c r="W68" s="34"/>
      <c r="X68" s="34"/>
      <c r="Y68" s="34"/>
      <c r="Z68" s="34"/>
      <c r="AA68" s="34"/>
      <c r="AB68" s="34"/>
      <c r="AC68" s="34"/>
      <c r="AD68" s="34"/>
      <c r="AE68" s="34"/>
    </row>
    <row r="69" spans="1:31" s="2" customFormat="1" ht="6.95" customHeight="1">
      <c r="A69" s="34"/>
      <c r="B69" s="35"/>
      <c r="C69" s="36"/>
      <c r="D69" s="36"/>
      <c r="E69" s="36"/>
      <c r="F69" s="36"/>
      <c r="G69" s="36"/>
      <c r="H69" s="36"/>
      <c r="I69" s="36"/>
      <c r="J69" s="36"/>
      <c r="K69" s="36"/>
      <c r="L69" s="106"/>
      <c r="S69" s="34"/>
      <c r="T69" s="34"/>
      <c r="U69" s="34"/>
      <c r="V69" s="34"/>
      <c r="W69" s="34"/>
      <c r="X69" s="34"/>
      <c r="Y69" s="34"/>
      <c r="Z69" s="34"/>
      <c r="AA69" s="34"/>
      <c r="AB69" s="34"/>
      <c r="AC69" s="34"/>
      <c r="AD69" s="34"/>
      <c r="AE69" s="34"/>
    </row>
    <row r="70" spans="1:31" s="2" customFormat="1" ht="12" customHeight="1">
      <c r="A70" s="34"/>
      <c r="B70" s="35"/>
      <c r="C70" s="29" t="s">
        <v>16</v>
      </c>
      <c r="D70" s="36"/>
      <c r="E70" s="36"/>
      <c r="F70" s="36"/>
      <c r="G70" s="36"/>
      <c r="H70" s="36"/>
      <c r="I70" s="36"/>
      <c r="J70" s="36"/>
      <c r="K70" s="36"/>
      <c r="L70" s="106"/>
      <c r="S70" s="34"/>
      <c r="T70" s="34"/>
      <c r="U70" s="34"/>
      <c r="V70" s="34"/>
      <c r="W70" s="34"/>
      <c r="X70" s="34"/>
      <c r="Y70" s="34"/>
      <c r="Z70" s="34"/>
      <c r="AA70" s="34"/>
      <c r="AB70" s="34"/>
      <c r="AC70" s="34"/>
      <c r="AD70" s="34"/>
      <c r="AE70" s="34"/>
    </row>
    <row r="71" spans="1:31" s="2" customFormat="1" ht="16.5" customHeight="1">
      <c r="A71" s="34"/>
      <c r="B71" s="35"/>
      <c r="C71" s="36"/>
      <c r="D71" s="36"/>
      <c r="E71" s="284" t="str">
        <f>E7</f>
        <v>Pracovní lávky vozovna Moravská Ostrava</v>
      </c>
      <c r="F71" s="285"/>
      <c r="G71" s="285"/>
      <c r="H71" s="285"/>
      <c r="I71" s="36"/>
      <c r="J71" s="36"/>
      <c r="K71" s="36"/>
      <c r="L71" s="106"/>
      <c r="S71" s="34"/>
      <c r="T71" s="34"/>
      <c r="U71" s="34"/>
      <c r="V71" s="34"/>
      <c r="W71" s="34"/>
      <c r="X71" s="34"/>
      <c r="Y71" s="34"/>
      <c r="Z71" s="34"/>
      <c r="AA71" s="34"/>
      <c r="AB71" s="34"/>
      <c r="AC71" s="34"/>
      <c r="AD71" s="34"/>
      <c r="AE71" s="34"/>
    </row>
    <row r="72" spans="1:31" s="2" customFormat="1" ht="12" customHeight="1">
      <c r="A72" s="34"/>
      <c r="B72" s="35"/>
      <c r="C72" s="29" t="s">
        <v>93</v>
      </c>
      <c r="D72" s="36"/>
      <c r="E72" s="36"/>
      <c r="F72" s="36"/>
      <c r="G72" s="36"/>
      <c r="H72" s="36"/>
      <c r="I72" s="36"/>
      <c r="J72" s="36"/>
      <c r="K72" s="36"/>
      <c r="L72" s="106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</row>
    <row r="73" spans="1:31" s="2" customFormat="1" ht="16.5" customHeight="1">
      <c r="A73" s="34"/>
      <c r="B73" s="35"/>
      <c r="C73" s="36"/>
      <c r="D73" s="36"/>
      <c r="E73" s="237" t="str">
        <f>E9</f>
        <v>04 - PS04 Rozvod stlačeného vzduchu</v>
      </c>
      <c r="F73" s="286"/>
      <c r="G73" s="286"/>
      <c r="H73" s="286"/>
      <c r="I73" s="36"/>
      <c r="J73" s="36"/>
      <c r="K73" s="36"/>
      <c r="L73" s="106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</row>
    <row r="74" spans="1:31" s="2" customFormat="1" ht="6.95" customHeight="1">
      <c r="A74" s="34"/>
      <c r="B74" s="35"/>
      <c r="C74" s="36"/>
      <c r="D74" s="36"/>
      <c r="E74" s="36"/>
      <c r="F74" s="36"/>
      <c r="G74" s="36"/>
      <c r="H74" s="36"/>
      <c r="I74" s="36"/>
      <c r="J74" s="36"/>
      <c r="K74" s="36"/>
      <c r="L74" s="106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</row>
    <row r="75" spans="1:31" s="2" customFormat="1" ht="12" customHeight="1">
      <c r="A75" s="34"/>
      <c r="B75" s="35"/>
      <c r="C75" s="29" t="s">
        <v>21</v>
      </c>
      <c r="D75" s="36"/>
      <c r="E75" s="36"/>
      <c r="F75" s="27" t="str">
        <f>F12</f>
        <v xml:space="preserve"> </v>
      </c>
      <c r="G75" s="36"/>
      <c r="H75" s="36"/>
      <c r="I75" s="29" t="s">
        <v>23</v>
      </c>
      <c r="J75" s="59" t="str">
        <f>IF(J12="","",J12)</f>
        <v>14. 4. 2020</v>
      </c>
      <c r="K75" s="36"/>
      <c r="L75" s="106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6" spans="1:31" s="2" customFormat="1" ht="6.95" customHeight="1">
      <c r="A76" s="34"/>
      <c r="B76" s="35"/>
      <c r="C76" s="36"/>
      <c r="D76" s="36"/>
      <c r="E76" s="36"/>
      <c r="F76" s="36"/>
      <c r="G76" s="36"/>
      <c r="H76" s="36"/>
      <c r="I76" s="36"/>
      <c r="J76" s="36"/>
      <c r="K76" s="36"/>
      <c r="L76" s="106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25.7" customHeight="1">
      <c r="A77" s="34"/>
      <c r="B77" s="35"/>
      <c r="C77" s="29" t="s">
        <v>25</v>
      </c>
      <c r="D77" s="36"/>
      <c r="E77" s="36"/>
      <c r="F77" s="27" t="str">
        <f>E15</f>
        <v>Dopravní podnik Ostrava, a. s.</v>
      </c>
      <c r="G77" s="36"/>
      <c r="H77" s="36"/>
      <c r="I77" s="29" t="s">
        <v>31</v>
      </c>
      <c r="J77" s="32" t="str">
        <f>E21</f>
        <v>PROJEKT HTL s.r.o.</v>
      </c>
      <c r="K77" s="36"/>
      <c r="L77" s="106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pans="1:31" s="2" customFormat="1" ht="15.2" customHeight="1">
      <c r="A78" s="34"/>
      <c r="B78" s="35"/>
      <c r="C78" s="29" t="s">
        <v>29</v>
      </c>
      <c r="D78" s="36"/>
      <c r="E78" s="36"/>
      <c r="F78" s="27" t="str">
        <f>IF(E18="","",E18)</f>
        <v>Vyplň údaj</v>
      </c>
      <c r="G78" s="36"/>
      <c r="H78" s="36"/>
      <c r="I78" s="29" t="s">
        <v>34</v>
      </c>
      <c r="J78" s="32" t="str">
        <f>E24</f>
        <v xml:space="preserve"> </v>
      </c>
      <c r="K78" s="36"/>
      <c r="L78" s="106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</row>
    <row r="79" spans="1:31" s="2" customFormat="1" ht="10.35" customHeight="1">
      <c r="A79" s="34"/>
      <c r="B79" s="35"/>
      <c r="C79" s="36"/>
      <c r="D79" s="36"/>
      <c r="E79" s="36"/>
      <c r="F79" s="36"/>
      <c r="G79" s="36"/>
      <c r="H79" s="36"/>
      <c r="I79" s="36"/>
      <c r="J79" s="36"/>
      <c r="K79" s="36"/>
      <c r="L79" s="106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</row>
    <row r="80" spans="1:31" s="11" customFormat="1" ht="29.25" customHeight="1">
      <c r="A80" s="146"/>
      <c r="B80" s="147"/>
      <c r="C80" s="148" t="s">
        <v>109</v>
      </c>
      <c r="D80" s="149" t="s">
        <v>56</v>
      </c>
      <c r="E80" s="149" t="s">
        <v>52</v>
      </c>
      <c r="F80" s="149" t="s">
        <v>53</v>
      </c>
      <c r="G80" s="149" t="s">
        <v>110</v>
      </c>
      <c r="H80" s="149" t="s">
        <v>111</v>
      </c>
      <c r="I80" s="149" t="s">
        <v>112</v>
      </c>
      <c r="J80" s="149" t="s">
        <v>97</v>
      </c>
      <c r="K80" s="150" t="s">
        <v>113</v>
      </c>
      <c r="L80" s="151"/>
      <c r="M80" s="68" t="s">
        <v>19</v>
      </c>
      <c r="N80" s="69" t="s">
        <v>41</v>
      </c>
      <c r="O80" s="69" t="s">
        <v>114</v>
      </c>
      <c r="P80" s="69" t="s">
        <v>115</v>
      </c>
      <c r="Q80" s="69" t="s">
        <v>116</v>
      </c>
      <c r="R80" s="69" t="s">
        <v>117</v>
      </c>
      <c r="S80" s="69" t="s">
        <v>118</v>
      </c>
      <c r="T80" s="70" t="s">
        <v>119</v>
      </c>
      <c r="U80" s="146"/>
      <c r="V80" s="146"/>
      <c r="W80" s="146"/>
      <c r="X80" s="146"/>
      <c r="Y80" s="146"/>
      <c r="Z80" s="146"/>
      <c r="AA80" s="146"/>
      <c r="AB80" s="146"/>
      <c r="AC80" s="146"/>
      <c r="AD80" s="146"/>
      <c r="AE80" s="146"/>
    </row>
    <row r="81" spans="1:65" s="2" customFormat="1" ht="22.9" customHeight="1">
      <c r="A81" s="34"/>
      <c r="B81" s="35"/>
      <c r="C81" s="75" t="s">
        <v>120</v>
      </c>
      <c r="D81" s="36"/>
      <c r="E81" s="36"/>
      <c r="F81" s="36"/>
      <c r="G81" s="36"/>
      <c r="H81" s="36"/>
      <c r="I81" s="36"/>
      <c r="J81" s="152">
        <f>BK81</f>
        <v>0</v>
      </c>
      <c r="K81" s="36"/>
      <c r="L81" s="39"/>
      <c r="M81" s="71"/>
      <c r="N81" s="153"/>
      <c r="O81" s="72"/>
      <c r="P81" s="154">
        <f>P82</f>
        <v>0</v>
      </c>
      <c r="Q81" s="72"/>
      <c r="R81" s="154">
        <f>R82</f>
        <v>0.12451000000000001</v>
      </c>
      <c r="S81" s="72"/>
      <c r="T81" s="155">
        <f>T82</f>
        <v>0</v>
      </c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  <c r="AT81" s="17" t="s">
        <v>70</v>
      </c>
      <c r="AU81" s="17" t="s">
        <v>98</v>
      </c>
      <c r="BK81" s="156">
        <f>BK82</f>
        <v>0</v>
      </c>
    </row>
    <row r="82" spans="1:65" s="12" customFormat="1" ht="25.9" customHeight="1">
      <c r="B82" s="157"/>
      <c r="C82" s="158"/>
      <c r="D82" s="159" t="s">
        <v>70</v>
      </c>
      <c r="E82" s="160" t="s">
        <v>133</v>
      </c>
      <c r="F82" s="160" t="s">
        <v>134</v>
      </c>
      <c r="G82" s="158"/>
      <c r="H82" s="158"/>
      <c r="I82" s="161"/>
      <c r="J82" s="162">
        <f>BK82</f>
        <v>0</v>
      </c>
      <c r="K82" s="158"/>
      <c r="L82" s="163"/>
      <c r="M82" s="164"/>
      <c r="N82" s="165"/>
      <c r="O82" s="165"/>
      <c r="P82" s="166">
        <f>P83</f>
        <v>0</v>
      </c>
      <c r="Q82" s="165"/>
      <c r="R82" s="166">
        <f>R83</f>
        <v>0.12451000000000001</v>
      </c>
      <c r="S82" s="165"/>
      <c r="T82" s="167">
        <f>T83</f>
        <v>0</v>
      </c>
      <c r="AR82" s="168" t="s">
        <v>126</v>
      </c>
      <c r="AT82" s="169" t="s">
        <v>70</v>
      </c>
      <c r="AU82" s="169" t="s">
        <v>71</v>
      </c>
      <c r="AY82" s="168" t="s">
        <v>123</v>
      </c>
      <c r="BK82" s="170">
        <f>BK83</f>
        <v>0</v>
      </c>
    </row>
    <row r="83" spans="1:65" s="12" customFormat="1" ht="22.9" customHeight="1">
      <c r="B83" s="157"/>
      <c r="C83" s="158"/>
      <c r="D83" s="159" t="s">
        <v>70</v>
      </c>
      <c r="E83" s="171" t="s">
        <v>442</v>
      </c>
      <c r="F83" s="171" t="s">
        <v>443</v>
      </c>
      <c r="G83" s="158"/>
      <c r="H83" s="158"/>
      <c r="I83" s="161"/>
      <c r="J83" s="172">
        <f>BK83</f>
        <v>0</v>
      </c>
      <c r="K83" s="158"/>
      <c r="L83" s="163"/>
      <c r="M83" s="164"/>
      <c r="N83" s="165"/>
      <c r="O83" s="165"/>
      <c r="P83" s="166">
        <f>SUM(P84:P105)</f>
        <v>0</v>
      </c>
      <c r="Q83" s="165"/>
      <c r="R83" s="166">
        <f>SUM(R84:R105)</f>
        <v>0.12451000000000001</v>
      </c>
      <c r="S83" s="165"/>
      <c r="T83" s="167">
        <f>SUM(T84:T105)</f>
        <v>0</v>
      </c>
      <c r="AR83" s="168" t="s">
        <v>126</v>
      </c>
      <c r="AT83" s="169" t="s">
        <v>70</v>
      </c>
      <c r="AU83" s="169" t="s">
        <v>79</v>
      </c>
      <c r="AY83" s="168" t="s">
        <v>123</v>
      </c>
      <c r="BK83" s="170">
        <f>SUM(BK84:BK105)</f>
        <v>0</v>
      </c>
    </row>
    <row r="84" spans="1:65" s="2" customFormat="1" ht="14.45" customHeight="1">
      <c r="A84" s="34"/>
      <c r="B84" s="35"/>
      <c r="C84" s="186" t="s">
        <v>79</v>
      </c>
      <c r="D84" s="186" t="s">
        <v>133</v>
      </c>
      <c r="E84" s="187" t="s">
        <v>444</v>
      </c>
      <c r="F84" s="188" t="s">
        <v>445</v>
      </c>
      <c r="G84" s="189" t="s">
        <v>273</v>
      </c>
      <c r="H84" s="190">
        <v>32</v>
      </c>
      <c r="I84" s="191"/>
      <c r="J84" s="192">
        <f t="shared" ref="J84:J105" si="0">ROUND(I84*H84,2)</f>
        <v>0</v>
      </c>
      <c r="K84" s="188" t="s">
        <v>292</v>
      </c>
      <c r="L84" s="193"/>
      <c r="M84" s="194" t="s">
        <v>19</v>
      </c>
      <c r="N84" s="195" t="s">
        <v>42</v>
      </c>
      <c r="O84" s="64"/>
      <c r="P84" s="182">
        <f t="shared" ref="P84:P105" si="1">O84*H84</f>
        <v>0</v>
      </c>
      <c r="Q84" s="182">
        <v>1.24E-3</v>
      </c>
      <c r="R84" s="182">
        <f t="shared" ref="R84:R105" si="2">Q84*H84</f>
        <v>3.968E-2</v>
      </c>
      <c r="S84" s="182">
        <v>0</v>
      </c>
      <c r="T84" s="183">
        <f t="shared" ref="T84:T105" si="3">S84*H84</f>
        <v>0</v>
      </c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  <c r="AR84" s="184" t="s">
        <v>81</v>
      </c>
      <c r="AT84" s="184" t="s">
        <v>133</v>
      </c>
      <c r="AU84" s="184" t="s">
        <v>81</v>
      </c>
      <c r="AY84" s="17" t="s">
        <v>123</v>
      </c>
      <c r="BE84" s="185">
        <f t="shared" ref="BE84:BE105" si="4">IF(N84="základní",J84,0)</f>
        <v>0</v>
      </c>
      <c r="BF84" s="185">
        <f t="shared" ref="BF84:BF105" si="5">IF(N84="snížená",J84,0)</f>
        <v>0</v>
      </c>
      <c r="BG84" s="185">
        <f t="shared" ref="BG84:BG105" si="6">IF(N84="zákl. přenesená",J84,0)</f>
        <v>0</v>
      </c>
      <c r="BH84" s="185">
        <f t="shared" ref="BH84:BH105" si="7">IF(N84="sníž. přenesená",J84,0)</f>
        <v>0</v>
      </c>
      <c r="BI84" s="185">
        <f t="shared" ref="BI84:BI105" si="8">IF(N84="nulová",J84,0)</f>
        <v>0</v>
      </c>
      <c r="BJ84" s="17" t="s">
        <v>79</v>
      </c>
      <c r="BK84" s="185">
        <f t="shared" ref="BK84:BK105" si="9">ROUND(I84*H84,2)</f>
        <v>0</v>
      </c>
      <c r="BL84" s="17" t="s">
        <v>79</v>
      </c>
      <c r="BM84" s="184" t="s">
        <v>446</v>
      </c>
    </row>
    <row r="85" spans="1:65" s="2" customFormat="1" ht="14.45" customHeight="1">
      <c r="A85" s="34"/>
      <c r="B85" s="35"/>
      <c r="C85" s="173" t="s">
        <v>81</v>
      </c>
      <c r="D85" s="173" t="s">
        <v>127</v>
      </c>
      <c r="E85" s="174" t="s">
        <v>447</v>
      </c>
      <c r="F85" s="175" t="s">
        <v>448</v>
      </c>
      <c r="G85" s="176" t="s">
        <v>273</v>
      </c>
      <c r="H85" s="177">
        <v>32</v>
      </c>
      <c r="I85" s="178"/>
      <c r="J85" s="179">
        <f t="shared" si="0"/>
        <v>0</v>
      </c>
      <c r="K85" s="175" t="s">
        <v>292</v>
      </c>
      <c r="L85" s="39"/>
      <c r="M85" s="180" t="s">
        <v>19</v>
      </c>
      <c r="N85" s="181" t="s">
        <v>42</v>
      </c>
      <c r="O85" s="64"/>
      <c r="P85" s="182">
        <f t="shared" si="1"/>
        <v>0</v>
      </c>
      <c r="Q85" s="182">
        <v>1.0000000000000001E-5</v>
      </c>
      <c r="R85" s="182">
        <f t="shared" si="2"/>
        <v>3.2000000000000003E-4</v>
      </c>
      <c r="S85" s="182">
        <v>0</v>
      </c>
      <c r="T85" s="183">
        <f t="shared" si="3"/>
        <v>0</v>
      </c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  <c r="AR85" s="184" t="s">
        <v>79</v>
      </c>
      <c r="AT85" s="184" t="s">
        <v>127</v>
      </c>
      <c r="AU85" s="184" t="s">
        <v>81</v>
      </c>
      <c r="AY85" s="17" t="s">
        <v>123</v>
      </c>
      <c r="BE85" s="185">
        <f t="shared" si="4"/>
        <v>0</v>
      </c>
      <c r="BF85" s="185">
        <f t="shared" si="5"/>
        <v>0</v>
      </c>
      <c r="BG85" s="185">
        <f t="shared" si="6"/>
        <v>0</v>
      </c>
      <c r="BH85" s="185">
        <f t="shared" si="7"/>
        <v>0</v>
      </c>
      <c r="BI85" s="185">
        <f t="shared" si="8"/>
        <v>0</v>
      </c>
      <c r="BJ85" s="17" t="s">
        <v>79</v>
      </c>
      <c r="BK85" s="185">
        <f t="shared" si="9"/>
        <v>0</v>
      </c>
      <c r="BL85" s="17" t="s">
        <v>79</v>
      </c>
      <c r="BM85" s="184" t="s">
        <v>449</v>
      </c>
    </row>
    <row r="86" spans="1:65" s="2" customFormat="1" ht="14.45" customHeight="1">
      <c r="A86" s="34"/>
      <c r="B86" s="35"/>
      <c r="C86" s="186" t="s">
        <v>144</v>
      </c>
      <c r="D86" s="186" t="s">
        <v>133</v>
      </c>
      <c r="E86" s="187" t="s">
        <v>450</v>
      </c>
      <c r="F86" s="188" t="s">
        <v>451</v>
      </c>
      <c r="G86" s="189" t="s">
        <v>156</v>
      </c>
      <c r="H86" s="190">
        <v>4</v>
      </c>
      <c r="I86" s="191"/>
      <c r="J86" s="192">
        <f t="shared" si="0"/>
        <v>0</v>
      </c>
      <c r="K86" s="188" t="s">
        <v>292</v>
      </c>
      <c r="L86" s="193"/>
      <c r="M86" s="194" t="s">
        <v>19</v>
      </c>
      <c r="N86" s="195" t="s">
        <v>42</v>
      </c>
      <c r="O86" s="64"/>
      <c r="P86" s="182">
        <f t="shared" si="1"/>
        <v>0</v>
      </c>
      <c r="Q86" s="182">
        <v>3.0000000000000001E-5</v>
      </c>
      <c r="R86" s="182">
        <f t="shared" si="2"/>
        <v>1.2E-4</v>
      </c>
      <c r="S86" s="182">
        <v>0</v>
      </c>
      <c r="T86" s="183">
        <f t="shared" si="3"/>
        <v>0</v>
      </c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  <c r="AR86" s="184" t="s">
        <v>81</v>
      </c>
      <c r="AT86" s="184" t="s">
        <v>133</v>
      </c>
      <c r="AU86" s="184" t="s">
        <v>81</v>
      </c>
      <c r="AY86" s="17" t="s">
        <v>123</v>
      </c>
      <c r="BE86" s="185">
        <f t="shared" si="4"/>
        <v>0</v>
      </c>
      <c r="BF86" s="185">
        <f t="shared" si="5"/>
        <v>0</v>
      </c>
      <c r="BG86" s="185">
        <f t="shared" si="6"/>
        <v>0</v>
      </c>
      <c r="BH86" s="185">
        <f t="shared" si="7"/>
        <v>0</v>
      </c>
      <c r="BI86" s="185">
        <f t="shared" si="8"/>
        <v>0</v>
      </c>
      <c r="BJ86" s="17" t="s">
        <v>79</v>
      </c>
      <c r="BK86" s="185">
        <f t="shared" si="9"/>
        <v>0</v>
      </c>
      <c r="BL86" s="17" t="s">
        <v>79</v>
      </c>
      <c r="BM86" s="184" t="s">
        <v>452</v>
      </c>
    </row>
    <row r="87" spans="1:65" s="2" customFormat="1" ht="14.45" customHeight="1">
      <c r="A87" s="34"/>
      <c r="B87" s="35"/>
      <c r="C87" s="186" t="s">
        <v>158</v>
      </c>
      <c r="D87" s="186" t="s">
        <v>133</v>
      </c>
      <c r="E87" s="187" t="s">
        <v>453</v>
      </c>
      <c r="F87" s="188" t="s">
        <v>454</v>
      </c>
      <c r="G87" s="189" t="s">
        <v>156</v>
      </c>
      <c r="H87" s="190">
        <v>2</v>
      </c>
      <c r="I87" s="191"/>
      <c r="J87" s="192">
        <f t="shared" si="0"/>
        <v>0</v>
      </c>
      <c r="K87" s="188" t="s">
        <v>19</v>
      </c>
      <c r="L87" s="193"/>
      <c r="M87" s="194" t="s">
        <v>19</v>
      </c>
      <c r="N87" s="195" t="s">
        <v>42</v>
      </c>
      <c r="O87" s="64"/>
      <c r="P87" s="182">
        <f t="shared" si="1"/>
        <v>0</v>
      </c>
      <c r="Q87" s="182">
        <v>2.9999999999999997E-4</v>
      </c>
      <c r="R87" s="182">
        <f t="shared" si="2"/>
        <v>5.9999999999999995E-4</v>
      </c>
      <c r="S87" s="182">
        <v>0</v>
      </c>
      <c r="T87" s="183">
        <f t="shared" si="3"/>
        <v>0</v>
      </c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  <c r="AR87" s="184" t="s">
        <v>81</v>
      </c>
      <c r="AT87" s="184" t="s">
        <v>133</v>
      </c>
      <c r="AU87" s="184" t="s">
        <v>81</v>
      </c>
      <c r="AY87" s="17" t="s">
        <v>123</v>
      </c>
      <c r="BE87" s="185">
        <f t="shared" si="4"/>
        <v>0</v>
      </c>
      <c r="BF87" s="185">
        <f t="shared" si="5"/>
        <v>0</v>
      </c>
      <c r="BG87" s="185">
        <f t="shared" si="6"/>
        <v>0</v>
      </c>
      <c r="BH87" s="185">
        <f t="shared" si="7"/>
        <v>0</v>
      </c>
      <c r="BI87" s="185">
        <f t="shared" si="8"/>
        <v>0</v>
      </c>
      <c r="BJ87" s="17" t="s">
        <v>79</v>
      </c>
      <c r="BK87" s="185">
        <f t="shared" si="9"/>
        <v>0</v>
      </c>
      <c r="BL87" s="17" t="s">
        <v>79</v>
      </c>
      <c r="BM87" s="184" t="s">
        <v>455</v>
      </c>
    </row>
    <row r="88" spans="1:65" s="2" customFormat="1" ht="14.45" customHeight="1">
      <c r="A88" s="34"/>
      <c r="B88" s="35"/>
      <c r="C88" s="186" t="s">
        <v>179</v>
      </c>
      <c r="D88" s="186" t="s">
        <v>133</v>
      </c>
      <c r="E88" s="187" t="s">
        <v>456</v>
      </c>
      <c r="F88" s="188" t="s">
        <v>457</v>
      </c>
      <c r="G88" s="189" t="s">
        <v>156</v>
      </c>
      <c r="H88" s="190">
        <v>3</v>
      </c>
      <c r="I88" s="191"/>
      <c r="J88" s="192">
        <f t="shared" si="0"/>
        <v>0</v>
      </c>
      <c r="K88" s="188" t="s">
        <v>19</v>
      </c>
      <c r="L88" s="193"/>
      <c r="M88" s="194" t="s">
        <v>19</v>
      </c>
      <c r="N88" s="195" t="s">
        <v>42</v>
      </c>
      <c r="O88" s="64"/>
      <c r="P88" s="182">
        <f t="shared" si="1"/>
        <v>0</v>
      </c>
      <c r="Q88" s="182">
        <v>5.0000000000000001E-4</v>
      </c>
      <c r="R88" s="182">
        <f t="shared" si="2"/>
        <v>1.5E-3</v>
      </c>
      <c r="S88" s="182">
        <v>0</v>
      </c>
      <c r="T88" s="183">
        <f t="shared" si="3"/>
        <v>0</v>
      </c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R88" s="184" t="s">
        <v>81</v>
      </c>
      <c r="AT88" s="184" t="s">
        <v>133</v>
      </c>
      <c r="AU88" s="184" t="s">
        <v>81</v>
      </c>
      <c r="AY88" s="17" t="s">
        <v>123</v>
      </c>
      <c r="BE88" s="185">
        <f t="shared" si="4"/>
        <v>0</v>
      </c>
      <c r="BF88" s="185">
        <f t="shared" si="5"/>
        <v>0</v>
      </c>
      <c r="BG88" s="185">
        <f t="shared" si="6"/>
        <v>0</v>
      </c>
      <c r="BH88" s="185">
        <f t="shared" si="7"/>
        <v>0</v>
      </c>
      <c r="BI88" s="185">
        <f t="shared" si="8"/>
        <v>0</v>
      </c>
      <c r="BJ88" s="17" t="s">
        <v>79</v>
      </c>
      <c r="BK88" s="185">
        <f t="shared" si="9"/>
        <v>0</v>
      </c>
      <c r="BL88" s="17" t="s">
        <v>79</v>
      </c>
      <c r="BM88" s="184" t="s">
        <v>458</v>
      </c>
    </row>
    <row r="89" spans="1:65" s="2" customFormat="1" ht="14.45" customHeight="1">
      <c r="A89" s="34"/>
      <c r="B89" s="35"/>
      <c r="C89" s="186" t="s">
        <v>187</v>
      </c>
      <c r="D89" s="186" t="s">
        <v>133</v>
      </c>
      <c r="E89" s="187" t="s">
        <v>459</v>
      </c>
      <c r="F89" s="188" t="s">
        <v>460</v>
      </c>
      <c r="G89" s="189" t="s">
        <v>156</v>
      </c>
      <c r="H89" s="190">
        <v>1</v>
      </c>
      <c r="I89" s="191"/>
      <c r="J89" s="192">
        <f t="shared" si="0"/>
        <v>0</v>
      </c>
      <c r="K89" s="188" t="s">
        <v>292</v>
      </c>
      <c r="L89" s="193"/>
      <c r="M89" s="194" t="s">
        <v>19</v>
      </c>
      <c r="N89" s="195" t="s">
        <v>42</v>
      </c>
      <c r="O89" s="64"/>
      <c r="P89" s="182">
        <f t="shared" si="1"/>
        <v>0</v>
      </c>
      <c r="Q89" s="182">
        <v>1.9000000000000001E-4</v>
      </c>
      <c r="R89" s="182">
        <f t="shared" si="2"/>
        <v>1.9000000000000001E-4</v>
      </c>
      <c r="S89" s="182">
        <v>0</v>
      </c>
      <c r="T89" s="183">
        <f t="shared" si="3"/>
        <v>0</v>
      </c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R89" s="184" t="s">
        <v>81</v>
      </c>
      <c r="AT89" s="184" t="s">
        <v>133</v>
      </c>
      <c r="AU89" s="184" t="s">
        <v>81</v>
      </c>
      <c r="AY89" s="17" t="s">
        <v>123</v>
      </c>
      <c r="BE89" s="185">
        <f t="shared" si="4"/>
        <v>0</v>
      </c>
      <c r="BF89" s="185">
        <f t="shared" si="5"/>
        <v>0</v>
      </c>
      <c r="BG89" s="185">
        <f t="shared" si="6"/>
        <v>0</v>
      </c>
      <c r="BH89" s="185">
        <f t="shared" si="7"/>
        <v>0</v>
      </c>
      <c r="BI89" s="185">
        <f t="shared" si="8"/>
        <v>0</v>
      </c>
      <c r="BJ89" s="17" t="s">
        <v>79</v>
      </c>
      <c r="BK89" s="185">
        <f t="shared" si="9"/>
        <v>0</v>
      </c>
      <c r="BL89" s="17" t="s">
        <v>79</v>
      </c>
      <c r="BM89" s="184" t="s">
        <v>461</v>
      </c>
    </row>
    <row r="90" spans="1:65" s="2" customFormat="1" ht="14.45" customHeight="1">
      <c r="A90" s="34"/>
      <c r="B90" s="35"/>
      <c r="C90" s="173" t="s">
        <v>192</v>
      </c>
      <c r="D90" s="173" t="s">
        <v>127</v>
      </c>
      <c r="E90" s="174" t="s">
        <v>462</v>
      </c>
      <c r="F90" s="175" t="s">
        <v>463</v>
      </c>
      <c r="G90" s="176" t="s">
        <v>464</v>
      </c>
      <c r="H90" s="177">
        <v>4</v>
      </c>
      <c r="I90" s="178"/>
      <c r="J90" s="179">
        <f t="shared" si="0"/>
        <v>0</v>
      </c>
      <c r="K90" s="175" t="s">
        <v>19</v>
      </c>
      <c r="L90" s="39"/>
      <c r="M90" s="180" t="s">
        <v>19</v>
      </c>
      <c r="N90" s="181" t="s">
        <v>42</v>
      </c>
      <c r="O90" s="64"/>
      <c r="P90" s="182">
        <f t="shared" si="1"/>
        <v>0</v>
      </c>
      <c r="Q90" s="182">
        <v>0</v>
      </c>
      <c r="R90" s="182">
        <f t="shared" si="2"/>
        <v>0</v>
      </c>
      <c r="S90" s="182">
        <v>0</v>
      </c>
      <c r="T90" s="183">
        <f t="shared" si="3"/>
        <v>0</v>
      </c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R90" s="184" t="s">
        <v>131</v>
      </c>
      <c r="AT90" s="184" t="s">
        <v>127</v>
      </c>
      <c r="AU90" s="184" t="s">
        <v>81</v>
      </c>
      <c r="AY90" s="17" t="s">
        <v>123</v>
      </c>
      <c r="BE90" s="185">
        <f t="shared" si="4"/>
        <v>0</v>
      </c>
      <c r="BF90" s="185">
        <f t="shared" si="5"/>
        <v>0</v>
      </c>
      <c r="BG90" s="185">
        <f t="shared" si="6"/>
        <v>0</v>
      </c>
      <c r="BH90" s="185">
        <f t="shared" si="7"/>
        <v>0</v>
      </c>
      <c r="BI90" s="185">
        <f t="shared" si="8"/>
        <v>0</v>
      </c>
      <c r="BJ90" s="17" t="s">
        <v>79</v>
      </c>
      <c r="BK90" s="185">
        <f t="shared" si="9"/>
        <v>0</v>
      </c>
      <c r="BL90" s="17" t="s">
        <v>131</v>
      </c>
      <c r="BM90" s="184" t="s">
        <v>465</v>
      </c>
    </row>
    <row r="91" spans="1:65" s="2" customFormat="1" ht="14.45" customHeight="1">
      <c r="A91" s="34"/>
      <c r="B91" s="35"/>
      <c r="C91" s="173" t="s">
        <v>328</v>
      </c>
      <c r="D91" s="173" t="s">
        <v>127</v>
      </c>
      <c r="E91" s="174" t="s">
        <v>466</v>
      </c>
      <c r="F91" s="175" t="s">
        <v>467</v>
      </c>
      <c r="G91" s="176" t="s">
        <v>468</v>
      </c>
      <c r="H91" s="177">
        <v>1</v>
      </c>
      <c r="I91" s="178"/>
      <c r="J91" s="179">
        <f t="shared" si="0"/>
        <v>0</v>
      </c>
      <c r="K91" s="175" t="s">
        <v>292</v>
      </c>
      <c r="L91" s="39"/>
      <c r="M91" s="180" t="s">
        <v>19</v>
      </c>
      <c r="N91" s="181" t="s">
        <v>42</v>
      </c>
      <c r="O91" s="64"/>
      <c r="P91" s="182">
        <f t="shared" si="1"/>
        <v>0</v>
      </c>
      <c r="Q91" s="182">
        <v>0</v>
      </c>
      <c r="R91" s="182">
        <f t="shared" si="2"/>
        <v>0</v>
      </c>
      <c r="S91" s="182">
        <v>0</v>
      </c>
      <c r="T91" s="183">
        <f t="shared" si="3"/>
        <v>0</v>
      </c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R91" s="184" t="s">
        <v>79</v>
      </c>
      <c r="AT91" s="184" t="s">
        <v>127</v>
      </c>
      <c r="AU91" s="184" t="s">
        <v>81</v>
      </c>
      <c r="AY91" s="17" t="s">
        <v>123</v>
      </c>
      <c r="BE91" s="185">
        <f t="shared" si="4"/>
        <v>0</v>
      </c>
      <c r="BF91" s="185">
        <f t="shared" si="5"/>
        <v>0</v>
      </c>
      <c r="BG91" s="185">
        <f t="shared" si="6"/>
        <v>0</v>
      </c>
      <c r="BH91" s="185">
        <f t="shared" si="7"/>
        <v>0</v>
      </c>
      <c r="BI91" s="185">
        <f t="shared" si="8"/>
        <v>0</v>
      </c>
      <c r="BJ91" s="17" t="s">
        <v>79</v>
      </c>
      <c r="BK91" s="185">
        <f t="shared" si="9"/>
        <v>0</v>
      </c>
      <c r="BL91" s="17" t="s">
        <v>79</v>
      </c>
      <c r="BM91" s="184" t="s">
        <v>469</v>
      </c>
    </row>
    <row r="92" spans="1:65" s="2" customFormat="1" ht="14.45" customHeight="1">
      <c r="A92" s="34"/>
      <c r="B92" s="35"/>
      <c r="C92" s="173" t="s">
        <v>470</v>
      </c>
      <c r="D92" s="173" t="s">
        <v>127</v>
      </c>
      <c r="E92" s="174" t="s">
        <v>471</v>
      </c>
      <c r="F92" s="175" t="s">
        <v>472</v>
      </c>
      <c r="G92" s="176" t="s">
        <v>273</v>
      </c>
      <c r="H92" s="177">
        <v>32</v>
      </c>
      <c r="I92" s="178"/>
      <c r="J92" s="179">
        <f t="shared" si="0"/>
        <v>0</v>
      </c>
      <c r="K92" s="175" t="s">
        <v>292</v>
      </c>
      <c r="L92" s="39"/>
      <c r="M92" s="180" t="s">
        <v>19</v>
      </c>
      <c r="N92" s="181" t="s">
        <v>42</v>
      </c>
      <c r="O92" s="64"/>
      <c r="P92" s="182">
        <f t="shared" si="1"/>
        <v>0</v>
      </c>
      <c r="Q92" s="182">
        <v>0</v>
      </c>
      <c r="R92" s="182">
        <f t="shared" si="2"/>
        <v>0</v>
      </c>
      <c r="S92" s="182">
        <v>0</v>
      </c>
      <c r="T92" s="183">
        <f t="shared" si="3"/>
        <v>0</v>
      </c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  <c r="AR92" s="184" t="s">
        <v>79</v>
      </c>
      <c r="AT92" s="184" t="s">
        <v>127</v>
      </c>
      <c r="AU92" s="184" t="s">
        <v>81</v>
      </c>
      <c r="AY92" s="17" t="s">
        <v>123</v>
      </c>
      <c r="BE92" s="185">
        <f t="shared" si="4"/>
        <v>0</v>
      </c>
      <c r="BF92" s="185">
        <f t="shared" si="5"/>
        <v>0</v>
      </c>
      <c r="BG92" s="185">
        <f t="shared" si="6"/>
        <v>0</v>
      </c>
      <c r="BH92" s="185">
        <f t="shared" si="7"/>
        <v>0</v>
      </c>
      <c r="BI92" s="185">
        <f t="shared" si="8"/>
        <v>0</v>
      </c>
      <c r="BJ92" s="17" t="s">
        <v>79</v>
      </c>
      <c r="BK92" s="185">
        <f t="shared" si="9"/>
        <v>0</v>
      </c>
      <c r="BL92" s="17" t="s">
        <v>79</v>
      </c>
      <c r="BM92" s="184" t="s">
        <v>473</v>
      </c>
    </row>
    <row r="93" spans="1:65" s="2" customFormat="1" ht="14.45" customHeight="1">
      <c r="A93" s="34"/>
      <c r="B93" s="35"/>
      <c r="C93" s="186" t="s">
        <v>199</v>
      </c>
      <c r="D93" s="186" t="s">
        <v>133</v>
      </c>
      <c r="E93" s="187" t="s">
        <v>474</v>
      </c>
      <c r="F93" s="188" t="s">
        <v>475</v>
      </c>
      <c r="G93" s="189" t="s">
        <v>156</v>
      </c>
      <c r="H93" s="190">
        <v>3</v>
      </c>
      <c r="I93" s="191"/>
      <c r="J93" s="192">
        <f t="shared" si="0"/>
        <v>0</v>
      </c>
      <c r="K93" s="188" t="s">
        <v>19</v>
      </c>
      <c r="L93" s="193"/>
      <c r="M93" s="194" t="s">
        <v>19</v>
      </c>
      <c r="N93" s="195" t="s">
        <v>42</v>
      </c>
      <c r="O93" s="64"/>
      <c r="P93" s="182">
        <f t="shared" si="1"/>
        <v>0</v>
      </c>
      <c r="Q93" s="182">
        <v>2.9999999999999997E-4</v>
      </c>
      <c r="R93" s="182">
        <f t="shared" si="2"/>
        <v>8.9999999999999998E-4</v>
      </c>
      <c r="S93" s="182">
        <v>0</v>
      </c>
      <c r="T93" s="183">
        <f t="shared" si="3"/>
        <v>0</v>
      </c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R93" s="184" t="s">
        <v>81</v>
      </c>
      <c r="AT93" s="184" t="s">
        <v>133</v>
      </c>
      <c r="AU93" s="184" t="s">
        <v>81</v>
      </c>
      <c r="AY93" s="17" t="s">
        <v>123</v>
      </c>
      <c r="BE93" s="185">
        <f t="shared" si="4"/>
        <v>0</v>
      </c>
      <c r="BF93" s="185">
        <f t="shared" si="5"/>
        <v>0</v>
      </c>
      <c r="BG93" s="185">
        <f t="shared" si="6"/>
        <v>0</v>
      </c>
      <c r="BH93" s="185">
        <f t="shared" si="7"/>
        <v>0</v>
      </c>
      <c r="BI93" s="185">
        <f t="shared" si="8"/>
        <v>0</v>
      </c>
      <c r="BJ93" s="17" t="s">
        <v>79</v>
      </c>
      <c r="BK93" s="185">
        <f t="shared" si="9"/>
        <v>0</v>
      </c>
      <c r="BL93" s="17" t="s">
        <v>79</v>
      </c>
      <c r="BM93" s="184" t="s">
        <v>476</v>
      </c>
    </row>
    <row r="94" spans="1:65" s="2" customFormat="1" ht="14.45" customHeight="1">
      <c r="A94" s="34"/>
      <c r="B94" s="35"/>
      <c r="C94" s="186" t="s">
        <v>8</v>
      </c>
      <c r="D94" s="186" t="s">
        <v>133</v>
      </c>
      <c r="E94" s="187" t="s">
        <v>477</v>
      </c>
      <c r="F94" s="188" t="s">
        <v>478</v>
      </c>
      <c r="G94" s="189" t="s">
        <v>156</v>
      </c>
      <c r="H94" s="190">
        <v>1</v>
      </c>
      <c r="I94" s="191"/>
      <c r="J94" s="192">
        <f t="shared" si="0"/>
        <v>0</v>
      </c>
      <c r="K94" s="188" t="s">
        <v>19</v>
      </c>
      <c r="L94" s="193"/>
      <c r="M94" s="194" t="s">
        <v>19</v>
      </c>
      <c r="N94" s="195" t="s">
        <v>42</v>
      </c>
      <c r="O94" s="64"/>
      <c r="P94" s="182">
        <f t="shared" si="1"/>
        <v>0</v>
      </c>
      <c r="Q94" s="182">
        <v>2.9999999999999997E-4</v>
      </c>
      <c r="R94" s="182">
        <f t="shared" si="2"/>
        <v>2.9999999999999997E-4</v>
      </c>
      <c r="S94" s="182">
        <v>0</v>
      </c>
      <c r="T94" s="183">
        <f t="shared" si="3"/>
        <v>0</v>
      </c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  <c r="AR94" s="184" t="s">
        <v>81</v>
      </c>
      <c r="AT94" s="184" t="s">
        <v>133</v>
      </c>
      <c r="AU94" s="184" t="s">
        <v>81</v>
      </c>
      <c r="AY94" s="17" t="s">
        <v>123</v>
      </c>
      <c r="BE94" s="185">
        <f t="shared" si="4"/>
        <v>0</v>
      </c>
      <c r="BF94" s="185">
        <f t="shared" si="5"/>
        <v>0</v>
      </c>
      <c r="BG94" s="185">
        <f t="shared" si="6"/>
        <v>0</v>
      </c>
      <c r="BH94" s="185">
        <f t="shared" si="7"/>
        <v>0</v>
      </c>
      <c r="BI94" s="185">
        <f t="shared" si="8"/>
        <v>0</v>
      </c>
      <c r="BJ94" s="17" t="s">
        <v>79</v>
      </c>
      <c r="BK94" s="185">
        <f t="shared" si="9"/>
        <v>0</v>
      </c>
      <c r="BL94" s="17" t="s">
        <v>79</v>
      </c>
      <c r="BM94" s="184" t="s">
        <v>479</v>
      </c>
    </row>
    <row r="95" spans="1:65" s="2" customFormat="1" ht="14.45" customHeight="1">
      <c r="A95" s="34"/>
      <c r="B95" s="35"/>
      <c r="C95" s="186" t="s">
        <v>131</v>
      </c>
      <c r="D95" s="186" t="s">
        <v>133</v>
      </c>
      <c r="E95" s="187" t="s">
        <v>480</v>
      </c>
      <c r="F95" s="188" t="s">
        <v>481</v>
      </c>
      <c r="G95" s="189" t="s">
        <v>273</v>
      </c>
      <c r="H95" s="190">
        <v>15</v>
      </c>
      <c r="I95" s="191"/>
      <c r="J95" s="192">
        <f t="shared" si="0"/>
        <v>0</v>
      </c>
      <c r="K95" s="188" t="s">
        <v>19</v>
      </c>
      <c r="L95" s="193"/>
      <c r="M95" s="194" t="s">
        <v>19</v>
      </c>
      <c r="N95" s="195" t="s">
        <v>42</v>
      </c>
      <c r="O95" s="64"/>
      <c r="P95" s="182">
        <f t="shared" si="1"/>
        <v>0</v>
      </c>
      <c r="Q95" s="182">
        <v>2.9999999999999997E-4</v>
      </c>
      <c r="R95" s="182">
        <f t="shared" si="2"/>
        <v>4.4999999999999997E-3</v>
      </c>
      <c r="S95" s="182">
        <v>0</v>
      </c>
      <c r="T95" s="183">
        <f t="shared" si="3"/>
        <v>0</v>
      </c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  <c r="AR95" s="184" t="s">
        <v>81</v>
      </c>
      <c r="AT95" s="184" t="s">
        <v>133</v>
      </c>
      <c r="AU95" s="184" t="s">
        <v>81</v>
      </c>
      <c r="AY95" s="17" t="s">
        <v>123</v>
      </c>
      <c r="BE95" s="185">
        <f t="shared" si="4"/>
        <v>0</v>
      </c>
      <c r="BF95" s="185">
        <f t="shared" si="5"/>
        <v>0</v>
      </c>
      <c r="BG95" s="185">
        <f t="shared" si="6"/>
        <v>0</v>
      </c>
      <c r="BH95" s="185">
        <f t="shared" si="7"/>
        <v>0</v>
      </c>
      <c r="BI95" s="185">
        <f t="shared" si="8"/>
        <v>0</v>
      </c>
      <c r="BJ95" s="17" t="s">
        <v>79</v>
      </c>
      <c r="BK95" s="185">
        <f t="shared" si="9"/>
        <v>0</v>
      </c>
      <c r="BL95" s="17" t="s">
        <v>79</v>
      </c>
      <c r="BM95" s="184" t="s">
        <v>482</v>
      </c>
    </row>
    <row r="96" spans="1:65" s="2" customFormat="1" ht="14.45" customHeight="1">
      <c r="A96" s="34"/>
      <c r="B96" s="35"/>
      <c r="C96" s="186" t="s">
        <v>483</v>
      </c>
      <c r="D96" s="186" t="s">
        <v>133</v>
      </c>
      <c r="E96" s="187" t="s">
        <v>484</v>
      </c>
      <c r="F96" s="188" t="s">
        <v>485</v>
      </c>
      <c r="G96" s="189" t="s">
        <v>156</v>
      </c>
      <c r="H96" s="190">
        <v>3</v>
      </c>
      <c r="I96" s="191"/>
      <c r="J96" s="192">
        <f t="shared" si="0"/>
        <v>0</v>
      </c>
      <c r="K96" s="188" t="s">
        <v>19</v>
      </c>
      <c r="L96" s="193"/>
      <c r="M96" s="194" t="s">
        <v>19</v>
      </c>
      <c r="N96" s="195" t="s">
        <v>42</v>
      </c>
      <c r="O96" s="64"/>
      <c r="P96" s="182">
        <f t="shared" si="1"/>
        <v>0</v>
      </c>
      <c r="Q96" s="182">
        <v>2.9999999999999997E-4</v>
      </c>
      <c r="R96" s="182">
        <f t="shared" si="2"/>
        <v>8.9999999999999998E-4</v>
      </c>
      <c r="S96" s="182">
        <v>0</v>
      </c>
      <c r="T96" s="183">
        <f t="shared" si="3"/>
        <v>0</v>
      </c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R96" s="184" t="s">
        <v>81</v>
      </c>
      <c r="AT96" s="184" t="s">
        <v>133</v>
      </c>
      <c r="AU96" s="184" t="s">
        <v>81</v>
      </c>
      <c r="AY96" s="17" t="s">
        <v>123</v>
      </c>
      <c r="BE96" s="185">
        <f t="shared" si="4"/>
        <v>0</v>
      </c>
      <c r="BF96" s="185">
        <f t="shared" si="5"/>
        <v>0</v>
      </c>
      <c r="BG96" s="185">
        <f t="shared" si="6"/>
        <v>0</v>
      </c>
      <c r="BH96" s="185">
        <f t="shared" si="7"/>
        <v>0</v>
      </c>
      <c r="BI96" s="185">
        <f t="shared" si="8"/>
        <v>0</v>
      </c>
      <c r="BJ96" s="17" t="s">
        <v>79</v>
      </c>
      <c r="BK96" s="185">
        <f t="shared" si="9"/>
        <v>0</v>
      </c>
      <c r="BL96" s="17" t="s">
        <v>79</v>
      </c>
      <c r="BM96" s="184" t="s">
        <v>486</v>
      </c>
    </row>
    <row r="97" spans="1:65" s="2" customFormat="1" ht="14.45" customHeight="1">
      <c r="A97" s="34"/>
      <c r="B97" s="35"/>
      <c r="C97" s="186" t="s">
        <v>297</v>
      </c>
      <c r="D97" s="186" t="s">
        <v>133</v>
      </c>
      <c r="E97" s="187" t="s">
        <v>487</v>
      </c>
      <c r="F97" s="188" t="s">
        <v>488</v>
      </c>
      <c r="G97" s="189" t="s">
        <v>156</v>
      </c>
      <c r="H97" s="190">
        <v>3</v>
      </c>
      <c r="I97" s="191"/>
      <c r="J97" s="192">
        <f t="shared" si="0"/>
        <v>0</v>
      </c>
      <c r="K97" s="188" t="s">
        <v>292</v>
      </c>
      <c r="L97" s="193"/>
      <c r="M97" s="194" t="s">
        <v>19</v>
      </c>
      <c r="N97" s="195" t="s">
        <v>42</v>
      </c>
      <c r="O97" s="64"/>
      <c r="P97" s="182">
        <f t="shared" si="1"/>
        <v>0</v>
      </c>
      <c r="Q97" s="182">
        <v>5.0000000000000001E-4</v>
      </c>
      <c r="R97" s="182">
        <f t="shared" si="2"/>
        <v>1.5E-3</v>
      </c>
      <c r="S97" s="182">
        <v>0</v>
      </c>
      <c r="T97" s="183">
        <f t="shared" si="3"/>
        <v>0</v>
      </c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  <c r="AR97" s="184" t="s">
        <v>81</v>
      </c>
      <c r="AT97" s="184" t="s">
        <v>133</v>
      </c>
      <c r="AU97" s="184" t="s">
        <v>81</v>
      </c>
      <c r="AY97" s="17" t="s">
        <v>123</v>
      </c>
      <c r="BE97" s="185">
        <f t="shared" si="4"/>
        <v>0</v>
      </c>
      <c r="BF97" s="185">
        <f t="shared" si="5"/>
        <v>0</v>
      </c>
      <c r="BG97" s="185">
        <f t="shared" si="6"/>
        <v>0</v>
      </c>
      <c r="BH97" s="185">
        <f t="shared" si="7"/>
        <v>0</v>
      </c>
      <c r="BI97" s="185">
        <f t="shared" si="8"/>
        <v>0</v>
      </c>
      <c r="BJ97" s="17" t="s">
        <v>79</v>
      </c>
      <c r="BK97" s="185">
        <f t="shared" si="9"/>
        <v>0</v>
      </c>
      <c r="BL97" s="17" t="s">
        <v>79</v>
      </c>
      <c r="BM97" s="184" t="s">
        <v>489</v>
      </c>
    </row>
    <row r="98" spans="1:65" s="2" customFormat="1" ht="14.45" customHeight="1">
      <c r="A98" s="34"/>
      <c r="B98" s="35"/>
      <c r="C98" s="186" t="s">
        <v>301</v>
      </c>
      <c r="D98" s="186" t="s">
        <v>133</v>
      </c>
      <c r="E98" s="187" t="s">
        <v>490</v>
      </c>
      <c r="F98" s="188" t="s">
        <v>491</v>
      </c>
      <c r="G98" s="189" t="s">
        <v>156</v>
      </c>
      <c r="H98" s="190">
        <v>30</v>
      </c>
      <c r="I98" s="191"/>
      <c r="J98" s="192">
        <f t="shared" si="0"/>
        <v>0</v>
      </c>
      <c r="K98" s="188" t="s">
        <v>19</v>
      </c>
      <c r="L98" s="193"/>
      <c r="M98" s="194" t="s">
        <v>19</v>
      </c>
      <c r="N98" s="195" t="s">
        <v>42</v>
      </c>
      <c r="O98" s="64"/>
      <c r="P98" s="182">
        <f t="shared" si="1"/>
        <v>0</v>
      </c>
      <c r="Q98" s="182">
        <v>2.9999999999999997E-4</v>
      </c>
      <c r="R98" s="182">
        <f t="shared" si="2"/>
        <v>8.9999999999999993E-3</v>
      </c>
      <c r="S98" s="182">
        <v>0</v>
      </c>
      <c r="T98" s="183">
        <f t="shared" si="3"/>
        <v>0</v>
      </c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R98" s="184" t="s">
        <v>81</v>
      </c>
      <c r="AT98" s="184" t="s">
        <v>133</v>
      </c>
      <c r="AU98" s="184" t="s">
        <v>81</v>
      </c>
      <c r="AY98" s="17" t="s">
        <v>123</v>
      </c>
      <c r="BE98" s="185">
        <f t="shared" si="4"/>
        <v>0</v>
      </c>
      <c r="BF98" s="185">
        <f t="shared" si="5"/>
        <v>0</v>
      </c>
      <c r="BG98" s="185">
        <f t="shared" si="6"/>
        <v>0</v>
      </c>
      <c r="BH98" s="185">
        <f t="shared" si="7"/>
        <v>0</v>
      </c>
      <c r="BI98" s="185">
        <f t="shared" si="8"/>
        <v>0</v>
      </c>
      <c r="BJ98" s="17" t="s">
        <v>79</v>
      </c>
      <c r="BK98" s="185">
        <f t="shared" si="9"/>
        <v>0</v>
      </c>
      <c r="BL98" s="17" t="s">
        <v>79</v>
      </c>
      <c r="BM98" s="184" t="s">
        <v>492</v>
      </c>
    </row>
    <row r="99" spans="1:65" s="2" customFormat="1" ht="14.45" customHeight="1">
      <c r="A99" s="34"/>
      <c r="B99" s="35"/>
      <c r="C99" s="186" t="s">
        <v>309</v>
      </c>
      <c r="D99" s="186" t="s">
        <v>133</v>
      </c>
      <c r="E99" s="187" t="s">
        <v>493</v>
      </c>
      <c r="F99" s="188" t="s">
        <v>494</v>
      </c>
      <c r="G99" s="189" t="s">
        <v>156</v>
      </c>
      <c r="H99" s="190">
        <v>30</v>
      </c>
      <c r="I99" s="191"/>
      <c r="J99" s="192">
        <f t="shared" si="0"/>
        <v>0</v>
      </c>
      <c r="K99" s="188" t="s">
        <v>19</v>
      </c>
      <c r="L99" s="193"/>
      <c r="M99" s="194" t="s">
        <v>19</v>
      </c>
      <c r="N99" s="195" t="s">
        <v>42</v>
      </c>
      <c r="O99" s="64"/>
      <c r="P99" s="182">
        <f t="shared" si="1"/>
        <v>0</v>
      </c>
      <c r="Q99" s="182">
        <v>2.9999999999999997E-4</v>
      </c>
      <c r="R99" s="182">
        <f t="shared" si="2"/>
        <v>8.9999999999999993E-3</v>
      </c>
      <c r="S99" s="182">
        <v>0</v>
      </c>
      <c r="T99" s="183">
        <f t="shared" si="3"/>
        <v>0</v>
      </c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  <c r="AR99" s="184" t="s">
        <v>81</v>
      </c>
      <c r="AT99" s="184" t="s">
        <v>133</v>
      </c>
      <c r="AU99" s="184" t="s">
        <v>81</v>
      </c>
      <c r="AY99" s="17" t="s">
        <v>123</v>
      </c>
      <c r="BE99" s="185">
        <f t="shared" si="4"/>
        <v>0</v>
      </c>
      <c r="BF99" s="185">
        <f t="shared" si="5"/>
        <v>0</v>
      </c>
      <c r="BG99" s="185">
        <f t="shared" si="6"/>
        <v>0</v>
      </c>
      <c r="BH99" s="185">
        <f t="shared" si="7"/>
        <v>0</v>
      </c>
      <c r="BI99" s="185">
        <f t="shared" si="8"/>
        <v>0</v>
      </c>
      <c r="BJ99" s="17" t="s">
        <v>79</v>
      </c>
      <c r="BK99" s="185">
        <f t="shared" si="9"/>
        <v>0</v>
      </c>
      <c r="BL99" s="17" t="s">
        <v>79</v>
      </c>
      <c r="BM99" s="184" t="s">
        <v>495</v>
      </c>
    </row>
    <row r="100" spans="1:65" s="2" customFormat="1" ht="14.45" customHeight="1">
      <c r="A100" s="34"/>
      <c r="B100" s="35"/>
      <c r="C100" s="186" t="s">
        <v>496</v>
      </c>
      <c r="D100" s="186" t="s">
        <v>133</v>
      </c>
      <c r="E100" s="187" t="s">
        <v>497</v>
      </c>
      <c r="F100" s="188" t="s">
        <v>498</v>
      </c>
      <c r="G100" s="189" t="s">
        <v>156</v>
      </c>
      <c r="H100" s="190">
        <v>60</v>
      </c>
      <c r="I100" s="191"/>
      <c r="J100" s="192">
        <f t="shared" si="0"/>
        <v>0</v>
      </c>
      <c r="K100" s="188" t="s">
        <v>19</v>
      </c>
      <c r="L100" s="193"/>
      <c r="M100" s="194" t="s">
        <v>19</v>
      </c>
      <c r="N100" s="195" t="s">
        <v>42</v>
      </c>
      <c r="O100" s="64"/>
      <c r="P100" s="182">
        <f t="shared" si="1"/>
        <v>0</v>
      </c>
      <c r="Q100" s="182">
        <v>2.9999999999999997E-4</v>
      </c>
      <c r="R100" s="182">
        <f t="shared" si="2"/>
        <v>1.7999999999999999E-2</v>
      </c>
      <c r="S100" s="182">
        <v>0</v>
      </c>
      <c r="T100" s="183">
        <f t="shared" si="3"/>
        <v>0</v>
      </c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  <c r="AR100" s="184" t="s">
        <v>81</v>
      </c>
      <c r="AT100" s="184" t="s">
        <v>133</v>
      </c>
      <c r="AU100" s="184" t="s">
        <v>81</v>
      </c>
      <c r="AY100" s="17" t="s">
        <v>123</v>
      </c>
      <c r="BE100" s="185">
        <f t="shared" si="4"/>
        <v>0</v>
      </c>
      <c r="BF100" s="185">
        <f t="shared" si="5"/>
        <v>0</v>
      </c>
      <c r="BG100" s="185">
        <f t="shared" si="6"/>
        <v>0</v>
      </c>
      <c r="BH100" s="185">
        <f t="shared" si="7"/>
        <v>0</v>
      </c>
      <c r="BI100" s="185">
        <f t="shared" si="8"/>
        <v>0</v>
      </c>
      <c r="BJ100" s="17" t="s">
        <v>79</v>
      </c>
      <c r="BK100" s="185">
        <f t="shared" si="9"/>
        <v>0</v>
      </c>
      <c r="BL100" s="17" t="s">
        <v>79</v>
      </c>
      <c r="BM100" s="184" t="s">
        <v>499</v>
      </c>
    </row>
    <row r="101" spans="1:65" s="2" customFormat="1" ht="14.45" customHeight="1">
      <c r="A101" s="34"/>
      <c r="B101" s="35"/>
      <c r="C101" s="186" t="s">
        <v>313</v>
      </c>
      <c r="D101" s="186" t="s">
        <v>133</v>
      </c>
      <c r="E101" s="187" t="s">
        <v>500</v>
      </c>
      <c r="F101" s="188" t="s">
        <v>501</v>
      </c>
      <c r="G101" s="189" t="s">
        <v>140</v>
      </c>
      <c r="H101" s="190">
        <v>10</v>
      </c>
      <c r="I101" s="191"/>
      <c r="J101" s="192">
        <f t="shared" si="0"/>
        <v>0</v>
      </c>
      <c r="K101" s="188" t="s">
        <v>19</v>
      </c>
      <c r="L101" s="193"/>
      <c r="M101" s="194" t="s">
        <v>19</v>
      </c>
      <c r="N101" s="195" t="s">
        <v>42</v>
      </c>
      <c r="O101" s="64"/>
      <c r="P101" s="182">
        <f t="shared" si="1"/>
        <v>0</v>
      </c>
      <c r="Q101" s="182">
        <v>2.9999999999999997E-4</v>
      </c>
      <c r="R101" s="182">
        <f t="shared" si="2"/>
        <v>2.9999999999999996E-3</v>
      </c>
      <c r="S101" s="182">
        <v>0</v>
      </c>
      <c r="T101" s="183">
        <f t="shared" si="3"/>
        <v>0</v>
      </c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  <c r="AR101" s="184" t="s">
        <v>81</v>
      </c>
      <c r="AT101" s="184" t="s">
        <v>133</v>
      </c>
      <c r="AU101" s="184" t="s">
        <v>81</v>
      </c>
      <c r="AY101" s="17" t="s">
        <v>123</v>
      </c>
      <c r="BE101" s="185">
        <f t="shared" si="4"/>
        <v>0</v>
      </c>
      <c r="BF101" s="185">
        <f t="shared" si="5"/>
        <v>0</v>
      </c>
      <c r="BG101" s="185">
        <f t="shared" si="6"/>
        <v>0</v>
      </c>
      <c r="BH101" s="185">
        <f t="shared" si="7"/>
        <v>0</v>
      </c>
      <c r="BI101" s="185">
        <f t="shared" si="8"/>
        <v>0</v>
      </c>
      <c r="BJ101" s="17" t="s">
        <v>79</v>
      </c>
      <c r="BK101" s="185">
        <f t="shared" si="9"/>
        <v>0</v>
      </c>
      <c r="BL101" s="17" t="s">
        <v>79</v>
      </c>
      <c r="BM101" s="184" t="s">
        <v>502</v>
      </c>
    </row>
    <row r="102" spans="1:65" s="2" customFormat="1" ht="14.45" customHeight="1">
      <c r="A102" s="34"/>
      <c r="B102" s="35"/>
      <c r="C102" s="186" t="s">
        <v>317</v>
      </c>
      <c r="D102" s="186" t="s">
        <v>133</v>
      </c>
      <c r="E102" s="187" t="s">
        <v>503</v>
      </c>
      <c r="F102" s="188" t="s">
        <v>504</v>
      </c>
      <c r="G102" s="189" t="s">
        <v>173</v>
      </c>
      <c r="H102" s="190">
        <v>3.5000000000000003E-2</v>
      </c>
      <c r="I102" s="191"/>
      <c r="J102" s="192">
        <f t="shared" si="0"/>
        <v>0</v>
      </c>
      <c r="K102" s="188" t="s">
        <v>292</v>
      </c>
      <c r="L102" s="193"/>
      <c r="M102" s="194" t="s">
        <v>19</v>
      </c>
      <c r="N102" s="195" t="s">
        <v>42</v>
      </c>
      <c r="O102" s="64"/>
      <c r="P102" s="182">
        <f t="shared" si="1"/>
        <v>0</v>
      </c>
      <c r="Q102" s="182">
        <v>1</v>
      </c>
      <c r="R102" s="182">
        <f t="shared" si="2"/>
        <v>3.5000000000000003E-2</v>
      </c>
      <c r="S102" s="182">
        <v>0</v>
      </c>
      <c r="T102" s="183">
        <f t="shared" si="3"/>
        <v>0</v>
      </c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  <c r="AR102" s="184" t="s">
        <v>81</v>
      </c>
      <c r="AT102" s="184" t="s">
        <v>133</v>
      </c>
      <c r="AU102" s="184" t="s">
        <v>81</v>
      </c>
      <c r="AY102" s="17" t="s">
        <v>123</v>
      </c>
      <c r="BE102" s="185">
        <f t="shared" si="4"/>
        <v>0</v>
      </c>
      <c r="BF102" s="185">
        <f t="shared" si="5"/>
        <v>0</v>
      </c>
      <c r="BG102" s="185">
        <f t="shared" si="6"/>
        <v>0</v>
      </c>
      <c r="BH102" s="185">
        <f t="shared" si="7"/>
        <v>0</v>
      </c>
      <c r="BI102" s="185">
        <f t="shared" si="8"/>
        <v>0</v>
      </c>
      <c r="BJ102" s="17" t="s">
        <v>79</v>
      </c>
      <c r="BK102" s="185">
        <f t="shared" si="9"/>
        <v>0</v>
      </c>
      <c r="BL102" s="17" t="s">
        <v>79</v>
      </c>
      <c r="BM102" s="184" t="s">
        <v>505</v>
      </c>
    </row>
    <row r="103" spans="1:65" s="2" customFormat="1" ht="14.45" customHeight="1">
      <c r="A103" s="34"/>
      <c r="B103" s="35"/>
      <c r="C103" s="173" t="s">
        <v>506</v>
      </c>
      <c r="D103" s="173" t="s">
        <v>127</v>
      </c>
      <c r="E103" s="174" t="s">
        <v>507</v>
      </c>
      <c r="F103" s="175" t="s">
        <v>508</v>
      </c>
      <c r="G103" s="176" t="s">
        <v>130</v>
      </c>
      <c r="H103" s="177">
        <v>2.5</v>
      </c>
      <c r="I103" s="178"/>
      <c r="J103" s="179">
        <f t="shared" si="0"/>
        <v>0</v>
      </c>
      <c r="K103" s="175" t="s">
        <v>19</v>
      </c>
      <c r="L103" s="39"/>
      <c r="M103" s="180" t="s">
        <v>19</v>
      </c>
      <c r="N103" s="181" t="s">
        <v>42</v>
      </c>
      <c r="O103" s="64"/>
      <c r="P103" s="182">
        <f t="shared" si="1"/>
        <v>0</v>
      </c>
      <c r="Q103" s="182">
        <v>0</v>
      </c>
      <c r="R103" s="182">
        <f t="shared" si="2"/>
        <v>0</v>
      </c>
      <c r="S103" s="182">
        <v>0</v>
      </c>
      <c r="T103" s="183">
        <f t="shared" si="3"/>
        <v>0</v>
      </c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  <c r="AR103" s="184" t="s">
        <v>131</v>
      </c>
      <c r="AT103" s="184" t="s">
        <v>127</v>
      </c>
      <c r="AU103" s="184" t="s">
        <v>81</v>
      </c>
      <c r="AY103" s="17" t="s">
        <v>123</v>
      </c>
      <c r="BE103" s="185">
        <f t="shared" si="4"/>
        <v>0</v>
      </c>
      <c r="BF103" s="185">
        <f t="shared" si="5"/>
        <v>0</v>
      </c>
      <c r="BG103" s="185">
        <f t="shared" si="6"/>
        <v>0</v>
      </c>
      <c r="BH103" s="185">
        <f t="shared" si="7"/>
        <v>0</v>
      </c>
      <c r="BI103" s="185">
        <f t="shared" si="8"/>
        <v>0</v>
      </c>
      <c r="BJ103" s="17" t="s">
        <v>79</v>
      </c>
      <c r="BK103" s="185">
        <f t="shared" si="9"/>
        <v>0</v>
      </c>
      <c r="BL103" s="17" t="s">
        <v>131</v>
      </c>
      <c r="BM103" s="184" t="s">
        <v>509</v>
      </c>
    </row>
    <row r="104" spans="1:65" s="2" customFormat="1" ht="24.2" customHeight="1">
      <c r="A104" s="34"/>
      <c r="B104" s="35"/>
      <c r="C104" s="173" t="s">
        <v>335</v>
      </c>
      <c r="D104" s="173" t="s">
        <v>127</v>
      </c>
      <c r="E104" s="174" t="s">
        <v>510</v>
      </c>
      <c r="F104" s="175" t="s">
        <v>511</v>
      </c>
      <c r="G104" s="176" t="s">
        <v>156</v>
      </c>
      <c r="H104" s="177">
        <v>1</v>
      </c>
      <c r="I104" s="178"/>
      <c r="J104" s="179">
        <f t="shared" si="0"/>
        <v>0</v>
      </c>
      <c r="K104" s="175" t="s">
        <v>292</v>
      </c>
      <c r="L104" s="39"/>
      <c r="M104" s="180" t="s">
        <v>19</v>
      </c>
      <c r="N104" s="181" t="s">
        <v>42</v>
      </c>
      <c r="O104" s="64"/>
      <c r="P104" s="182">
        <f t="shared" si="1"/>
        <v>0</v>
      </c>
      <c r="Q104" s="182">
        <v>0</v>
      </c>
      <c r="R104" s="182">
        <f t="shared" si="2"/>
        <v>0</v>
      </c>
      <c r="S104" s="182">
        <v>0</v>
      </c>
      <c r="T104" s="183">
        <f t="shared" si="3"/>
        <v>0</v>
      </c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  <c r="AR104" s="184" t="s">
        <v>79</v>
      </c>
      <c r="AT104" s="184" t="s">
        <v>127</v>
      </c>
      <c r="AU104" s="184" t="s">
        <v>81</v>
      </c>
      <c r="AY104" s="17" t="s">
        <v>123</v>
      </c>
      <c r="BE104" s="185">
        <f t="shared" si="4"/>
        <v>0</v>
      </c>
      <c r="BF104" s="185">
        <f t="shared" si="5"/>
        <v>0</v>
      </c>
      <c r="BG104" s="185">
        <f t="shared" si="6"/>
        <v>0</v>
      </c>
      <c r="BH104" s="185">
        <f t="shared" si="7"/>
        <v>0</v>
      </c>
      <c r="BI104" s="185">
        <f t="shared" si="8"/>
        <v>0</v>
      </c>
      <c r="BJ104" s="17" t="s">
        <v>79</v>
      </c>
      <c r="BK104" s="185">
        <f t="shared" si="9"/>
        <v>0</v>
      </c>
      <c r="BL104" s="17" t="s">
        <v>79</v>
      </c>
      <c r="BM104" s="184" t="s">
        <v>512</v>
      </c>
    </row>
    <row r="105" spans="1:65" s="2" customFormat="1" ht="24.2" customHeight="1">
      <c r="A105" s="34"/>
      <c r="B105" s="35"/>
      <c r="C105" s="173" t="s">
        <v>339</v>
      </c>
      <c r="D105" s="173" t="s">
        <v>127</v>
      </c>
      <c r="E105" s="174" t="s">
        <v>513</v>
      </c>
      <c r="F105" s="175" t="s">
        <v>514</v>
      </c>
      <c r="G105" s="176" t="s">
        <v>156</v>
      </c>
      <c r="H105" s="177">
        <v>3</v>
      </c>
      <c r="I105" s="178"/>
      <c r="J105" s="179">
        <f t="shared" si="0"/>
        <v>0</v>
      </c>
      <c r="K105" s="175" t="s">
        <v>292</v>
      </c>
      <c r="L105" s="39"/>
      <c r="M105" s="232" t="s">
        <v>19</v>
      </c>
      <c r="N105" s="233" t="s">
        <v>42</v>
      </c>
      <c r="O105" s="234"/>
      <c r="P105" s="235">
        <f t="shared" si="1"/>
        <v>0</v>
      </c>
      <c r="Q105" s="235">
        <v>0</v>
      </c>
      <c r="R105" s="235">
        <f t="shared" si="2"/>
        <v>0</v>
      </c>
      <c r="S105" s="235">
        <v>0</v>
      </c>
      <c r="T105" s="236">
        <f t="shared" si="3"/>
        <v>0</v>
      </c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  <c r="AR105" s="184" t="s">
        <v>79</v>
      </c>
      <c r="AT105" s="184" t="s">
        <v>127</v>
      </c>
      <c r="AU105" s="184" t="s">
        <v>81</v>
      </c>
      <c r="AY105" s="17" t="s">
        <v>123</v>
      </c>
      <c r="BE105" s="185">
        <f t="shared" si="4"/>
        <v>0</v>
      </c>
      <c r="BF105" s="185">
        <f t="shared" si="5"/>
        <v>0</v>
      </c>
      <c r="BG105" s="185">
        <f t="shared" si="6"/>
        <v>0</v>
      </c>
      <c r="BH105" s="185">
        <f t="shared" si="7"/>
        <v>0</v>
      </c>
      <c r="BI105" s="185">
        <f t="shared" si="8"/>
        <v>0</v>
      </c>
      <c r="BJ105" s="17" t="s">
        <v>79</v>
      </c>
      <c r="BK105" s="185">
        <f t="shared" si="9"/>
        <v>0</v>
      </c>
      <c r="BL105" s="17" t="s">
        <v>79</v>
      </c>
      <c r="BM105" s="184" t="s">
        <v>515</v>
      </c>
    </row>
    <row r="106" spans="1:65" s="2" customFormat="1" ht="6.95" customHeight="1">
      <c r="A106" s="34"/>
      <c r="B106" s="47"/>
      <c r="C106" s="48"/>
      <c r="D106" s="48"/>
      <c r="E106" s="48"/>
      <c r="F106" s="48"/>
      <c r="G106" s="48"/>
      <c r="H106" s="48"/>
      <c r="I106" s="48"/>
      <c r="J106" s="48"/>
      <c r="K106" s="48"/>
      <c r="L106" s="39"/>
      <c r="M106" s="34"/>
      <c r="O106" s="34"/>
      <c r="P106" s="34"/>
      <c r="Q106" s="34"/>
      <c r="R106" s="34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</sheetData>
  <sheetProtection algorithmName="SHA-512" hashValue="SDNl3JeKAVKSlGuzStfot5Dl+fy//qLSnJxxN9AJ6jKrxpO3MovgvUE9OZ+7w4Uc1MCpK7cO23CiBmtMV1TBIA==" saltValue="hLQqd+kw7b2s8Ztaw6rHORfdfAP/QbheHymvSl2BOfeOq/lm9jR42KI/7K2Gq15gwwQTDqv/hZaLB5YDI2+uww==" spinCount="100000" sheet="1" objects="1" scenarios="1" formatColumns="0" formatRows="0" autoFilter="0"/>
  <autoFilter ref="C80:K105"/>
  <mergeCells count="9">
    <mergeCell ref="E50:H50"/>
    <mergeCell ref="E71:H71"/>
    <mergeCell ref="E73:H73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10</vt:i4>
      </vt:variant>
    </vt:vector>
  </HeadingPairs>
  <TitlesOfParts>
    <vt:vector size="15" baseType="lpstr">
      <vt:lpstr>Rekapitulace stavby</vt:lpstr>
      <vt:lpstr>01 - PS01 Ocelové konstrukce</vt:lpstr>
      <vt:lpstr>02 - PS02 Zařízení pracov...</vt:lpstr>
      <vt:lpstr>03 - PS03 Elektroinstalac...</vt:lpstr>
      <vt:lpstr>04 - PS04 Rozvod stlačené...</vt:lpstr>
      <vt:lpstr>'01 - PS01 Ocelové konstrukce'!Názvy_tisku</vt:lpstr>
      <vt:lpstr>'02 - PS02 Zařízení pracov...'!Názvy_tisku</vt:lpstr>
      <vt:lpstr>'03 - PS03 Elektroinstalac...'!Názvy_tisku</vt:lpstr>
      <vt:lpstr>'04 - PS04 Rozvod stlačené...'!Názvy_tisku</vt:lpstr>
      <vt:lpstr>'Rekapitulace stavby'!Názvy_tisku</vt:lpstr>
      <vt:lpstr>'01 - PS01 Ocelové konstrukce'!Oblast_tisku</vt:lpstr>
      <vt:lpstr>'02 - PS02 Zařízení pracov...'!Oblast_tisku</vt:lpstr>
      <vt:lpstr>'03 - PS03 Elektroinstalac...'!Oblast_tisku</vt:lpstr>
      <vt:lpstr>'04 - PS04 Rozvod stlačené...'!Oblast_tisku</vt:lpstr>
      <vt:lpstr>'Rekapitulace stavby'!Oblast_tisku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Jiří Menšík</dc:creator>
  <cp:lastModifiedBy>Jiri.Mensik</cp:lastModifiedBy>
  <dcterms:created xsi:type="dcterms:W3CDTF">2021-09-06T17:56:36Z</dcterms:created>
  <dcterms:modified xsi:type="dcterms:W3CDTF">2021-09-06T17:58:12Z</dcterms:modified>
</cp:coreProperties>
</file>