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01 - PS01 Ocelové konstrukce" sheetId="2" r:id="rId2"/>
    <sheet name="02 - PS02 Zařízení pracov..." sheetId="3" r:id="rId3"/>
    <sheet name="03 - PS03 Elektroinstalac..." sheetId="4" r:id="rId4"/>
    <sheet name="04 - PS04 Rozvod stlačené..." sheetId="5" r:id="rId5"/>
    <sheet name="05 - SO01 Úprava trakčníh..." sheetId="6" r:id="rId6"/>
    <sheet name="Pokyny pro vyplnění" sheetId="7" r:id="rId7"/>
  </sheets>
  <definedNames>
    <definedName name="_xlnm.Print_Area" localSheetId="0">'Rekapitulace stavby'!$D$4:$AO$36,'Rekapitulace stavby'!$C$42:$AQ$60</definedName>
    <definedName name="_xlnm.Print_Titles" localSheetId="0">'Rekapitulace stavby'!$52:$52</definedName>
    <definedName name="_xlnm._FilterDatabase" localSheetId="1" hidden="1">'01 - PS01 Ocelové konstrukce'!$C$87:$K$129</definedName>
    <definedName name="_xlnm.Print_Area" localSheetId="1">'01 - PS01 Ocelové konstrukce'!$C$4:$J$39,'01 - PS01 Ocelové konstrukce'!$C$45:$J$69,'01 - PS01 Ocelové konstrukce'!$C$75:$K$129</definedName>
    <definedName name="_xlnm.Print_Titles" localSheetId="1">'01 - PS01 Ocelové konstrukce'!$87:$87</definedName>
    <definedName name="_xlnm._FilterDatabase" localSheetId="2" hidden="1">'02 - PS02 Zařízení pracov...'!$C$81:$K$95</definedName>
    <definedName name="_xlnm.Print_Area" localSheetId="2">'02 - PS02 Zařízení pracov...'!$C$4:$J$39,'02 - PS02 Zařízení pracov...'!$C$45:$J$63,'02 - PS02 Zařízení pracov...'!$C$69:$K$95</definedName>
    <definedName name="_xlnm.Print_Titles" localSheetId="2">'02 - PS02 Zařízení pracov...'!$81:$81</definedName>
    <definedName name="_xlnm._FilterDatabase" localSheetId="3" hidden="1">'03 - PS03 Elektroinstalac...'!$C$83:$K$150</definedName>
    <definedName name="_xlnm.Print_Area" localSheetId="3">'03 - PS03 Elektroinstalac...'!$C$4:$J$39,'03 - PS03 Elektroinstalac...'!$C$45:$J$65,'03 - PS03 Elektroinstalac...'!$C$71:$K$150</definedName>
    <definedName name="_xlnm.Print_Titles" localSheetId="3">'03 - PS03 Elektroinstalac...'!$83:$83</definedName>
    <definedName name="_xlnm._FilterDatabase" localSheetId="4" hidden="1">'04 - PS04 Rozvod stlačené...'!$C$80:$K$115</definedName>
    <definedName name="_xlnm.Print_Area" localSheetId="4">'04 - PS04 Rozvod stlačené...'!$C$4:$J$39,'04 - PS04 Rozvod stlačené...'!$C$45:$J$62,'04 - PS04 Rozvod stlačené...'!$C$68:$K$115</definedName>
    <definedName name="_xlnm.Print_Titles" localSheetId="4">'04 - PS04 Rozvod stlačené...'!$80:$80</definedName>
    <definedName name="_xlnm._FilterDatabase" localSheetId="5" hidden="1">'05 - SO01 Úprava trakčníh...'!$C$85:$K$177</definedName>
    <definedName name="_xlnm.Print_Area" localSheetId="5">'05 - SO01 Úprava trakčníh...'!$C$4:$J$39,'05 - SO01 Úprava trakčníh...'!$C$45:$J$67,'05 - SO01 Úprava trakčníh...'!$C$73:$K$177</definedName>
    <definedName name="_xlnm.Print_Titles" localSheetId="5">'05 - SO01 Úprava trakčníh...'!$85:$85</definedName>
    <definedName name="_xlnm.Print_Area" localSheetId="6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6" l="1" r="J37"/>
  <c r="J36"/>
  <c i="1" r="AY59"/>
  <c i="6" r="J35"/>
  <c i="1" r="AX59"/>
  <c i="6" r="BI177"/>
  <c r="BH177"/>
  <c r="BG177"/>
  <c r="BF177"/>
  <c r="T177"/>
  <c r="R177"/>
  <c r="P177"/>
  <c r="BI176"/>
  <c r="BH176"/>
  <c r="BG176"/>
  <c r="BF176"/>
  <c r="T176"/>
  <c r="R176"/>
  <c r="P176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60"/>
  <c r="BH160"/>
  <c r="BG160"/>
  <c r="BF160"/>
  <c r="T160"/>
  <c r="R160"/>
  <c r="P160"/>
  <c r="BI157"/>
  <c r="BH157"/>
  <c r="BG157"/>
  <c r="BF157"/>
  <c r="T157"/>
  <c r="R157"/>
  <c r="P157"/>
  <c r="BI156"/>
  <c r="BH156"/>
  <c r="BG156"/>
  <c r="BF156"/>
  <c r="T156"/>
  <c r="R156"/>
  <c r="P156"/>
  <c r="BI152"/>
  <c r="BH152"/>
  <c r="BG152"/>
  <c r="BF152"/>
  <c r="T152"/>
  <c r="R152"/>
  <c r="P152"/>
  <c r="BI150"/>
  <c r="BH150"/>
  <c r="BG150"/>
  <c r="BF150"/>
  <c r="T150"/>
  <c r="R150"/>
  <c r="P150"/>
  <c r="BI149"/>
  <c r="BH149"/>
  <c r="BG149"/>
  <c r="BF149"/>
  <c r="T149"/>
  <c r="R149"/>
  <c r="P149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4"/>
  <c r="BH134"/>
  <c r="BG134"/>
  <c r="BF134"/>
  <c r="T134"/>
  <c r="R134"/>
  <c r="P134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6"/>
  <c r="BH126"/>
  <c r="BG126"/>
  <c r="BF126"/>
  <c r="T126"/>
  <c r="R126"/>
  <c r="P126"/>
  <c r="BI125"/>
  <c r="BH125"/>
  <c r="BG125"/>
  <c r="BF125"/>
  <c r="T125"/>
  <c r="R125"/>
  <c r="P125"/>
  <c r="BI121"/>
  <c r="BH121"/>
  <c r="BG121"/>
  <c r="BF121"/>
  <c r="T121"/>
  <c r="R121"/>
  <c r="P121"/>
  <c r="BI120"/>
  <c r="BH120"/>
  <c r="BG120"/>
  <c r="BF120"/>
  <c r="T120"/>
  <c r="R120"/>
  <c r="P120"/>
  <c r="BI116"/>
  <c r="BH116"/>
  <c r="BG116"/>
  <c r="BF116"/>
  <c r="T116"/>
  <c r="R116"/>
  <c r="P116"/>
  <c r="BI112"/>
  <c r="BH112"/>
  <c r="BG112"/>
  <c r="BF112"/>
  <c r="T112"/>
  <c r="R112"/>
  <c r="P112"/>
  <c r="BI108"/>
  <c r="BH108"/>
  <c r="BG108"/>
  <c r="BF108"/>
  <c r="T108"/>
  <c r="R108"/>
  <c r="P108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0"/>
  <c r="BH100"/>
  <c r="BG100"/>
  <c r="BF100"/>
  <c r="T100"/>
  <c r="R100"/>
  <c r="P100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4"/>
  <c r="BH94"/>
  <c r="BG94"/>
  <c r="BF94"/>
  <c r="T94"/>
  <c r="R94"/>
  <c r="P94"/>
  <c r="BI92"/>
  <c r="BH92"/>
  <c r="BG92"/>
  <c r="BF92"/>
  <c r="T92"/>
  <c r="R92"/>
  <c r="P92"/>
  <c r="BI90"/>
  <c r="BH90"/>
  <c r="BG90"/>
  <c r="BF90"/>
  <c r="T90"/>
  <c r="R90"/>
  <c r="P90"/>
  <c r="BI89"/>
  <c r="BH89"/>
  <c r="BG89"/>
  <c r="BF89"/>
  <c r="T89"/>
  <c r="R89"/>
  <c r="P89"/>
  <c r="F80"/>
  <c r="E78"/>
  <c r="F52"/>
  <c r="E50"/>
  <c r="J24"/>
  <c r="E24"/>
  <c r="J55"/>
  <c r="J23"/>
  <c r="J21"/>
  <c r="E21"/>
  <c r="J82"/>
  <c r="J20"/>
  <c r="J18"/>
  <c r="E18"/>
  <c r="F83"/>
  <c r="J17"/>
  <c r="J15"/>
  <c r="E15"/>
  <c r="F54"/>
  <c r="J14"/>
  <c r="J12"/>
  <c r="J80"/>
  <c r="E7"/>
  <c r="E76"/>
  <c i="5" r="J37"/>
  <c r="J36"/>
  <c i="1" r="AY58"/>
  <c i="5" r="J35"/>
  <c i="1" r="AX58"/>
  <c i="5"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BI89"/>
  <c r="BH89"/>
  <c r="BG89"/>
  <c r="BF89"/>
  <c r="T89"/>
  <c r="R89"/>
  <c r="P89"/>
  <c r="BI88"/>
  <c r="BH88"/>
  <c r="BG88"/>
  <c r="BF88"/>
  <c r="T88"/>
  <c r="R88"/>
  <c r="P88"/>
  <c r="BI87"/>
  <c r="BH87"/>
  <c r="BG87"/>
  <c r="BF87"/>
  <c r="T87"/>
  <c r="R87"/>
  <c r="P87"/>
  <c r="BI86"/>
  <c r="BH86"/>
  <c r="BG86"/>
  <c r="BF86"/>
  <c r="T86"/>
  <c r="R86"/>
  <c r="P86"/>
  <c r="BI85"/>
  <c r="BH85"/>
  <c r="BG85"/>
  <c r="BF85"/>
  <c r="T85"/>
  <c r="R85"/>
  <c r="P85"/>
  <c r="BI84"/>
  <c r="BH84"/>
  <c r="BG84"/>
  <c r="BF84"/>
  <c r="T84"/>
  <c r="R84"/>
  <c r="P84"/>
  <c r="J77"/>
  <c r="F77"/>
  <c r="F75"/>
  <c r="E73"/>
  <c r="J54"/>
  <c r="F54"/>
  <c r="F52"/>
  <c r="E50"/>
  <c r="J24"/>
  <c r="E24"/>
  <c r="J55"/>
  <c r="J23"/>
  <c r="J18"/>
  <c r="E18"/>
  <c r="F55"/>
  <c r="J17"/>
  <c r="J12"/>
  <c r="J52"/>
  <c r="E7"/>
  <c r="E71"/>
  <c i="4" r="J37"/>
  <c r="J36"/>
  <c i="1" r="AY57"/>
  <c i="4" r="J35"/>
  <c i="1" r="AX57"/>
  <c i="4"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BI89"/>
  <c r="BH89"/>
  <c r="BG89"/>
  <c r="BF89"/>
  <c r="T89"/>
  <c r="R89"/>
  <c r="P89"/>
  <c r="BI88"/>
  <c r="BH88"/>
  <c r="BG88"/>
  <c r="BF88"/>
  <c r="T88"/>
  <c r="R88"/>
  <c r="P88"/>
  <c r="BI87"/>
  <c r="BH87"/>
  <c r="BG87"/>
  <c r="BF87"/>
  <c r="T87"/>
  <c r="R87"/>
  <c r="P87"/>
  <c r="F78"/>
  <c r="E76"/>
  <c r="F52"/>
  <c r="E50"/>
  <c r="J24"/>
  <c r="E24"/>
  <c r="J81"/>
  <c r="J23"/>
  <c r="J21"/>
  <c r="E21"/>
  <c r="J54"/>
  <c r="J20"/>
  <c r="J18"/>
  <c r="E18"/>
  <c r="F81"/>
  <c r="J17"/>
  <c r="J15"/>
  <c r="E15"/>
  <c r="F54"/>
  <c r="J14"/>
  <c r="J12"/>
  <c r="J52"/>
  <c r="E7"/>
  <c r="E48"/>
  <c i="3" r="J37"/>
  <c r="J36"/>
  <c i="1" r="AY56"/>
  <c i="3" r="J35"/>
  <c i="1" r="AX56"/>
  <c i="3"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1"/>
  <c r="BH91"/>
  <c r="BG91"/>
  <c r="BF91"/>
  <c r="T91"/>
  <c r="R91"/>
  <c r="P91"/>
  <c r="BI90"/>
  <c r="BH90"/>
  <c r="BG90"/>
  <c r="BF90"/>
  <c r="T90"/>
  <c r="R90"/>
  <c r="P90"/>
  <c r="BI89"/>
  <c r="BH89"/>
  <c r="BG89"/>
  <c r="BF89"/>
  <c r="T89"/>
  <c r="R89"/>
  <c r="P89"/>
  <c r="BI88"/>
  <c r="BH88"/>
  <c r="BG88"/>
  <c r="BF88"/>
  <c r="T88"/>
  <c r="R88"/>
  <c r="P88"/>
  <c r="BI87"/>
  <c r="BH87"/>
  <c r="BG87"/>
  <c r="BF87"/>
  <c r="T87"/>
  <c r="R87"/>
  <c r="P87"/>
  <c r="BI86"/>
  <c r="BH86"/>
  <c r="BG86"/>
  <c r="BF86"/>
  <c r="T86"/>
  <c r="R86"/>
  <c r="P86"/>
  <c r="BI85"/>
  <c r="BH85"/>
  <c r="BG85"/>
  <c r="BF85"/>
  <c r="T85"/>
  <c r="R85"/>
  <c r="P85"/>
  <c r="J78"/>
  <c r="F78"/>
  <c r="F76"/>
  <c r="E74"/>
  <c r="J54"/>
  <c r="F54"/>
  <c r="F52"/>
  <c r="E50"/>
  <c r="J24"/>
  <c r="E24"/>
  <c r="J55"/>
  <c r="J23"/>
  <c r="J18"/>
  <c r="E18"/>
  <c r="F79"/>
  <c r="J17"/>
  <c r="J12"/>
  <c r="J52"/>
  <c r="E7"/>
  <c r="E48"/>
  <c i="2" r="J37"/>
  <c r="J36"/>
  <c i="1" r="AY55"/>
  <c i="2" r="J35"/>
  <c i="1" r="AX55"/>
  <c i="2" r="BI126"/>
  <c r="BH126"/>
  <c r="BG126"/>
  <c r="BF126"/>
  <c r="T126"/>
  <c r="T125"/>
  <c r="R126"/>
  <c r="R125"/>
  <c r="P126"/>
  <c r="P125"/>
  <c r="BI121"/>
  <c r="BH121"/>
  <c r="BG121"/>
  <c r="BF121"/>
  <c r="T121"/>
  <c r="T120"/>
  <c r="R121"/>
  <c r="R120"/>
  <c r="P121"/>
  <c r="P120"/>
  <c r="BI116"/>
  <c r="BH116"/>
  <c r="BG116"/>
  <c r="BF116"/>
  <c r="T116"/>
  <c r="T115"/>
  <c r="R116"/>
  <c r="R115"/>
  <c r="P116"/>
  <c r="P115"/>
  <c r="BI111"/>
  <c r="BH111"/>
  <c r="BG111"/>
  <c r="BF111"/>
  <c r="T111"/>
  <c r="R111"/>
  <c r="P111"/>
  <c r="BI110"/>
  <c r="BH110"/>
  <c r="BG110"/>
  <c r="BF110"/>
  <c r="T110"/>
  <c r="R110"/>
  <c r="P110"/>
  <c r="BI106"/>
  <c r="BH106"/>
  <c r="BG106"/>
  <c r="BF106"/>
  <c r="T106"/>
  <c r="R106"/>
  <c r="P106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J84"/>
  <c r="F84"/>
  <c r="F82"/>
  <c r="E80"/>
  <c r="J54"/>
  <c r="F54"/>
  <c r="F52"/>
  <c r="E50"/>
  <c r="J24"/>
  <c r="E24"/>
  <c r="J55"/>
  <c r="J23"/>
  <c r="J18"/>
  <c r="E18"/>
  <c r="F55"/>
  <c r="J17"/>
  <c r="J12"/>
  <c r="J82"/>
  <c r="E7"/>
  <c r="E78"/>
  <c i="1" r="L50"/>
  <c r="AM50"/>
  <c r="AM49"/>
  <c r="L49"/>
  <c r="AM47"/>
  <c r="L47"/>
  <c r="L45"/>
  <c r="L44"/>
  <c i="4" r="BK149"/>
  <c r="BK96"/>
  <c i="2" r="BK98"/>
  <c i="4" r="J106"/>
  <c i="6" r="J132"/>
  <c i="4" r="BK137"/>
  <c i="3" r="BK91"/>
  <c i="6" r="J126"/>
  <c i="5" r="BK100"/>
  <c i="4" r="J139"/>
  <c r="BK90"/>
  <c i="2" r="J116"/>
  <c i="4" r="BK101"/>
  <c i="6" r="J121"/>
  <c i="5" r="J100"/>
  <c i="4" r="J118"/>
  <c r="J87"/>
  <c i="5" r="BK111"/>
  <c i="4" r="J113"/>
  <c i="6" r="BK156"/>
  <c i="5" r="J88"/>
  <c i="4" r="J119"/>
  <c i="5" r="BK103"/>
  <c i="3" r="J95"/>
  <c i="6" r="J150"/>
  <c r="BK120"/>
  <c i="5" r="J95"/>
  <c i="6" r="BK177"/>
  <c r="J147"/>
  <c i="4" r="BK118"/>
  <c i="2" r="BK96"/>
  <c i="6" r="J171"/>
  <c i="4" r="J107"/>
  <c i="2" r="J121"/>
  <c i="4" r="BK91"/>
  <c i="6" r="BK152"/>
  <c r="BK108"/>
  <c i="4" r="J124"/>
  <c i="2" r="BK101"/>
  <c i="6" r="BK130"/>
  <c i="5" r="BK110"/>
  <c i="4" r="BK134"/>
  <c i="3" r="J90"/>
  <c i="5" r="BK87"/>
  <c i="4" r="BK102"/>
  <c i="6" r="J102"/>
  <c i="5" r="J99"/>
  <c i="4" r="BK126"/>
  <c r="BK95"/>
  <c i="5" r="BK113"/>
  <c r="J94"/>
  <c i="6" r="BK163"/>
  <c i="5" r="BK109"/>
  <c i="6" r="J97"/>
  <c i="5" r="J101"/>
  <c i="3" r="BK94"/>
  <c i="6" r="J145"/>
  <c r="J94"/>
  <c i="4" r="BK123"/>
  <c i="6" r="BK149"/>
  <c i="4" r="J146"/>
  <c i="3" r="J91"/>
  <c i="4" r="BK131"/>
  <c r="J105"/>
  <c r="J88"/>
  <c i="5" r="J92"/>
  <c i="3" r="J85"/>
  <c i="6" r="J160"/>
  <c i="4" r="J148"/>
  <c i="3" r="BK88"/>
  <c i="2" r="BK91"/>
  <c i="6" r="BK125"/>
  <c i="5" r="BK96"/>
  <c i="4" r="BK121"/>
  <c i="2" r="BK103"/>
  <c r="BK100"/>
  <c i="4" r="J130"/>
  <c i="6" r="J141"/>
  <c i="5" r="J108"/>
  <c i="4" r="J108"/>
  <c i="6" r="BK102"/>
  <c i="5" r="BK95"/>
  <c i="6" r="BK97"/>
  <c i="4" r="J121"/>
  <c i="5" r="J106"/>
  <c i="4" r="BK130"/>
  <c i="6" r="J163"/>
  <c r="J129"/>
  <c i="4" r="BK110"/>
  <c i="5" r="J102"/>
  <c i="2" r="J98"/>
  <c i="6" r="BK166"/>
  <c i="4" r="BK99"/>
  <c i="3" r="BK87"/>
  <c i="4" r="BK139"/>
  <c i="2" r="BK106"/>
  <c i="6" r="BK142"/>
  <c i="4" r="BK147"/>
  <c r="J122"/>
  <c i="6" r="J173"/>
  <c i="5" r="BK85"/>
  <c i="4" r="J98"/>
  <c i="3" r="J86"/>
  <c i="4" r="BK104"/>
  <c i="6" r="J108"/>
  <c i="5" r="BK90"/>
  <c i="4" r="BK112"/>
  <c i="2" r="BK126"/>
  <c i="5" r="BK106"/>
  <c i="3" r="BK90"/>
  <c i="6" r="BK134"/>
  <c i="5" r="J84"/>
  <c i="4" r="J110"/>
  <c i="5" r="BK114"/>
  <c i="4" r="BK124"/>
  <c i="6" r="J149"/>
  <c i="4" r="BK109"/>
  <c i="6" r="BK150"/>
  <c i="4" r="J104"/>
  <c i="6" r="BK173"/>
  <c i="4" r="J116"/>
  <c r="BK93"/>
  <c i="5" r="J86"/>
  <c i="4" r="BK108"/>
  <c i="2" r="J102"/>
  <c i="6" r="J130"/>
  <c i="4" r="J131"/>
  <c i="2" r="BK93"/>
  <c i="6" r="J92"/>
  <c i="4" r="J150"/>
  <c i="3" r="BK95"/>
  <c i="2" r="J106"/>
  <c i="4" r="J132"/>
  <c i="6" r="BK112"/>
  <c i="5" r="BK91"/>
  <c i="4" r="J125"/>
  <c r="J90"/>
  <c i="5" r="BK112"/>
  <c i="4" r="BK119"/>
  <c i="6" r="BK157"/>
  <c i="4" r="J126"/>
  <c i="5" r="BK115"/>
  <c i="4" r="BK143"/>
  <c i="2" r="J96"/>
  <c i="6" r="J131"/>
  <c i="5" r="BK97"/>
  <c i="6" r="BK165"/>
  <c r="J120"/>
  <c i="4" r="BK111"/>
  <c i="2" r="J93"/>
  <c i="6" r="J167"/>
  <c i="4" r="BK94"/>
  <c i="6" r="BK95"/>
  <c i="4" r="BK120"/>
  <c i="2" r="BK97"/>
  <c i="5" r="BK86"/>
  <c i="4" r="BK88"/>
  <c i="6" r="J174"/>
  <c i="5" r="J113"/>
  <c i="4" r="BK148"/>
  <c r="J91"/>
  <c i="5" r="BK98"/>
  <c i="4" r="BK136"/>
  <c i="6" r="BK171"/>
  <c r="BK92"/>
  <c i="5" r="BK89"/>
  <c i="4" r="J101"/>
  <c i="6" r="BK121"/>
  <c i="5" r="BK105"/>
  <c i="3" r="BK85"/>
  <c i="4" r="J143"/>
  <c i="6" r="J95"/>
  <c i="5" r="J90"/>
  <c i="4" r="BK87"/>
  <c i="2" r="J91"/>
  <c i="6" r="BK104"/>
  <c i="4" r="BK140"/>
  <c i="6" r="J156"/>
  <c i="5" r="BK101"/>
  <c i="4" r="BK98"/>
  <c r="J142"/>
  <c r="BK106"/>
  <c i="3" r="J89"/>
  <c i="4" r="BK138"/>
  <c i="6" r="J137"/>
  <c i="4" r="BK150"/>
  <c i="3" r="BK93"/>
  <c i="6" r="J152"/>
  <c i="5" r="BK107"/>
  <c i="4" r="J145"/>
  <c i="2" r="BK121"/>
  <c r="J101"/>
  <c i="4" r="J144"/>
  <c i="6" r="BK144"/>
  <c r="BK94"/>
  <c i="5" r="BK94"/>
  <c i="4" r="J127"/>
  <c i="6" r="J103"/>
  <c i="4" r="J111"/>
  <c i="6" r="J139"/>
  <c i="5" r="BK102"/>
  <c i="4" r="J109"/>
  <c i="5" r="J107"/>
  <c i="4" r="BK132"/>
  <c i="6" r="BK147"/>
  <c r="BK99"/>
  <c i="2" r="BK116"/>
  <c i="6" r="BK145"/>
  <c i="4" r="J133"/>
  <c i="2" r="BK102"/>
  <c i="6" r="J170"/>
  <c i="4" r="J92"/>
  <c i="6" r="J90"/>
  <c i="3" r="J93"/>
  <c i="6" r="BK116"/>
  <c i="4" r="J138"/>
  <c i="3" r="BK86"/>
  <c i="6" r="BK170"/>
  <c i="5" r="J111"/>
  <c i="4" r="BK105"/>
  <c i="1" r="AS54"/>
  <c i="6" r="BK132"/>
  <c r="BK90"/>
  <c i="4" r="BK145"/>
  <c r="J123"/>
  <c i="6" r="J104"/>
  <c i="5" r="J103"/>
  <c i="4" r="J128"/>
  <c i="6" r="J112"/>
  <c i="4" r="BK127"/>
  <c r="J100"/>
  <c i="5" r="J105"/>
  <c i="4" r="J89"/>
  <c i="6" r="BK146"/>
  <c i="5" r="BK92"/>
  <c i="6" r="BK176"/>
  <c r="J144"/>
  <c i="4" r="J97"/>
  <c r="BK129"/>
  <c r="J94"/>
  <c i="5" r="BK84"/>
  <c i="4" r="J96"/>
  <c i="6" r="J161"/>
  <c i="4" r="J149"/>
  <c r="BK125"/>
  <c i="2" r="BK99"/>
  <c i="6" r="J100"/>
  <c i="5" r="J89"/>
  <c i="4" r="BK97"/>
  <c i="2" r="J99"/>
  <c r="J97"/>
  <c i="4" r="BK128"/>
  <c i="6" r="BK131"/>
  <c i="5" r="J115"/>
  <c i="4" r="BK142"/>
  <c r="BK100"/>
  <c i="5" r="BK104"/>
  <c i="6" r="BK161"/>
  <c i="4" r="J129"/>
  <c i="5" r="BK108"/>
  <c i="4" r="J99"/>
  <c i="2" r="J92"/>
  <c i="6" r="J142"/>
  <c r="BK89"/>
  <c r="J166"/>
  <c r="BK129"/>
  <c i="4" r="BK103"/>
  <c i="2" r="BK92"/>
  <c i="6" r="BK174"/>
  <c i="4" r="J102"/>
  <c i="2" r="J100"/>
  <c i="3" r="J94"/>
  <c i="6" r="J125"/>
  <c i="4" r="J134"/>
  <c i="3" r="J87"/>
  <c i="6" r="BK172"/>
  <c i="5" r="J112"/>
  <c i="4" r="J120"/>
  <c i="2" r="J126"/>
  <c i="5" r="J91"/>
  <c i="4" r="BK122"/>
  <c i="6" r="BK103"/>
  <c i="5" r="J93"/>
  <c i="4" r="J136"/>
  <c r="BK107"/>
  <c i="5" r="J114"/>
  <c r="BK88"/>
  <c i="6" r="BK137"/>
  <c i="5" r="J87"/>
  <c i="4" r="BK89"/>
  <c r="BK146"/>
  <c i="2" r="BK111"/>
  <c i="6" r="BK139"/>
  <c i="4" r="J147"/>
  <c i="6" r="J176"/>
  <c r="BK141"/>
  <c i="2" r="BK110"/>
  <c i="6" r="J172"/>
  <c i="4" r="BK117"/>
  <c r="J103"/>
  <c r="J93"/>
  <c i="5" r="J85"/>
  <c i="4" r="BK113"/>
  <c i="3" r="J88"/>
  <c i="6" r="J177"/>
  <c r="BK126"/>
  <c i="5" r="J98"/>
  <c i="4" r="BK116"/>
  <c i="2" r="J111"/>
  <c i="6" r="BK167"/>
  <c r="J89"/>
  <c i="5" r="BK99"/>
  <c i="4" r="BK135"/>
  <c i="2" r="J110"/>
  <c i="5" r="J97"/>
  <c i="4" r="J140"/>
  <c i="3" r="BK89"/>
  <c i="6" r="BK100"/>
  <c i="5" r="J110"/>
  <c i="4" r="J137"/>
  <c r="J117"/>
  <c r="BK92"/>
  <c i="6" r="J99"/>
  <c i="5" r="J96"/>
  <c i="4" r="BK144"/>
  <c i="6" r="J165"/>
  <c r="J116"/>
  <c i="4" r="BK133"/>
  <c r="J112"/>
  <c i="5" r="J109"/>
  <c r="J104"/>
  <c i="4" r="J95"/>
  <c i="6" r="BK160"/>
  <c r="J134"/>
  <c i="5" r="BK93"/>
  <c i="6" r="J157"/>
  <c r="J146"/>
  <c i="4" r="J135"/>
  <c i="2" r="J103"/>
  <c l="1" r="R90"/>
  <c r="R89"/>
  <c i="4" r="BK86"/>
  <c r="J86"/>
  <c r="J61"/>
  <c r="P141"/>
  <c i="6" r="R93"/>
  <c r="R159"/>
  <c i="3" r="T92"/>
  <c i="4" r="R86"/>
  <c r="R85"/>
  <c i="6" r="BK138"/>
  <c r="J138"/>
  <c r="J63"/>
  <c r="T159"/>
  <c i="2" r="T95"/>
  <c r="T94"/>
  <c i="3" r="T84"/>
  <c r="T83"/>
  <c r="T82"/>
  <c i="4" r="R115"/>
  <c r="R114"/>
  <c i="5" r="BK83"/>
  <c r="J83"/>
  <c r="J61"/>
  <c i="6" r="P138"/>
  <c r="R175"/>
  <c i="2" r="R95"/>
  <c r="R94"/>
  <c i="3" r="BK84"/>
  <c r="BK83"/>
  <c r="J83"/>
  <c r="J60"/>
  <c i="4" r="T115"/>
  <c r="T114"/>
  <c i="5" r="P83"/>
  <c r="P82"/>
  <c r="P81"/>
  <c i="1" r="AU58"/>
  <c i="6" r="P93"/>
  <c r="P175"/>
  <c i="4" r="P115"/>
  <c r="P114"/>
  <c i="5" r="R83"/>
  <c r="R82"/>
  <c r="R81"/>
  <c i="6" r="P88"/>
  <c r="T162"/>
  <c i="2" r="BK90"/>
  <c r="J90"/>
  <c r="J61"/>
  <c i="3" r="R84"/>
  <c r="R83"/>
  <c i="4" r="P86"/>
  <c r="P85"/>
  <c r="P84"/>
  <c i="1" r="AU57"/>
  <c i="4" r="BK141"/>
  <c r="J141"/>
  <c r="J64"/>
  <c i="6" r="BK88"/>
  <c r="P159"/>
  <c i="2" r="T90"/>
  <c r="T89"/>
  <c r="R105"/>
  <c r="R104"/>
  <c i="4" r="R141"/>
  <c i="6" r="T138"/>
  <c r="BK175"/>
  <c r="J175"/>
  <c r="J66"/>
  <c i="2" r="BK95"/>
  <c r="BK94"/>
  <c r="J94"/>
  <c r="J62"/>
  <c i="6" r="BK93"/>
  <c r="J93"/>
  <c r="J62"/>
  <c r="R162"/>
  <c i="2" r="P95"/>
  <c r="P94"/>
  <c r="P105"/>
  <c r="P104"/>
  <c i="3" r="P84"/>
  <c r="P83"/>
  <c i="5" r="T83"/>
  <c r="T82"/>
  <c r="T81"/>
  <c i="6" r="R88"/>
  <c r="T88"/>
  <c r="BK162"/>
  <c r="J162"/>
  <c r="J65"/>
  <c i="2" r="T105"/>
  <c r="T104"/>
  <c i="3" r="P92"/>
  <c i="4" r="T86"/>
  <c r="T85"/>
  <c i="6" r="T93"/>
  <c r="BK159"/>
  <c r="J159"/>
  <c r="J64"/>
  <c i="3" r="R92"/>
  <c i="4" r="BK115"/>
  <c r="BK114"/>
  <c r="J114"/>
  <c r="J62"/>
  <c i="6" r="R138"/>
  <c r="P162"/>
  <c i="2" r="P90"/>
  <c r="P89"/>
  <c r="P88"/>
  <c i="1" r="AU55"/>
  <c i="2" r="BK105"/>
  <c i="3" r="BK92"/>
  <c r="J92"/>
  <c r="J62"/>
  <c i="4" r="T141"/>
  <c i="6" r="T175"/>
  <c i="2" r="J52"/>
  <c r="BE100"/>
  <c i="3" r="E72"/>
  <c i="4" r="F55"/>
  <c r="BE101"/>
  <c r="BE109"/>
  <c r="BE130"/>
  <c r="BE136"/>
  <c r="BE138"/>
  <c r="BE140"/>
  <c r="BE143"/>
  <c i="5" r="BE105"/>
  <c i="6" r="F55"/>
  <c r="BE90"/>
  <c r="BE99"/>
  <c r="BE121"/>
  <c r="BE126"/>
  <c r="BE142"/>
  <c r="BE144"/>
  <c r="BE147"/>
  <c r="BE149"/>
  <c r="BE150"/>
  <c i="3" r="BE89"/>
  <c i="4" r="J78"/>
  <c r="BE90"/>
  <c r="BE94"/>
  <c r="BE116"/>
  <c r="BE126"/>
  <c r="BE133"/>
  <c i="5" r="BE85"/>
  <c r="BE89"/>
  <c r="BE99"/>
  <c i="6" r="J52"/>
  <c r="BE130"/>
  <c r="BE137"/>
  <c r="BE145"/>
  <c r="BE146"/>
  <c r="BE152"/>
  <c i="2" r="BE93"/>
  <c r="BE103"/>
  <c i="3" r="BE87"/>
  <c i="4" r="F80"/>
  <c r="BE102"/>
  <c r="BE105"/>
  <c r="BE106"/>
  <c r="BE108"/>
  <c r="BE111"/>
  <c r="BE125"/>
  <c r="BE127"/>
  <c r="BE139"/>
  <c r="BE145"/>
  <c i="5" r="E48"/>
  <c r="J78"/>
  <c r="BE91"/>
  <c r="BE97"/>
  <c r="BE100"/>
  <c r="BE102"/>
  <c r="BE115"/>
  <c i="6" r="BE108"/>
  <c i="2" r="F85"/>
  <c r="BE91"/>
  <c r="BE99"/>
  <c r="BE101"/>
  <c r="BE102"/>
  <c r="BE110"/>
  <c i="3" r="BE93"/>
  <c r="BE94"/>
  <c i="4" r="J80"/>
  <c r="BE96"/>
  <c r="BE104"/>
  <c r="BE120"/>
  <c i="5" r="BE92"/>
  <c r="BE104"/>
  <c r="BE108"/>
  <c r="BE110"/>
  <c r="BE112"/>
  <c i="6" r="J54"/>
  <c r="BE125"/>
  <c r="BE132"/>
  <c i="2" r="E48"/>
  <c r="J85"/>
  <c r="BE106"/>
  <c r="BE121"/>
  <c r="BE126"/>
  <c i="3" r="F55"/>
  <c i="4" r="BE122"/>
  <c r="BE142"/>
  <c i="5" r="BE107"/>
  <c i="6" r="F82"/>
  <c i="2" r="BE97"/>
  <c i="3" r="BE85"/>
  <c r="BE88"/>
  <c r="BE95"/>
  <c i="4" r="E74"/>
  <c r="BE91"/>
  <c r="BE103"/>
  <c i="5" r="J75"/>
  <c r="BE84"/>
  <c r="BE86"/>
  <c r="BE96"/>
  <c r="BE101"/>
  <c r="BE109"/>
  <c r="BE111"/>
  <c r="BE113"/>
  <c i="6" r="BE95"/>
  <c r="BE139"/>
  <c r="BE173"/>
  <c r="BE176"/>
  <c i="2" r="BE116"/>
  <c i="3" r="J76"/>
  <c i="4" r="BE89"/>
  <c r="BE119"/>
  <c r="BE123"/>
  <c r="BE134"/>
  <c r="BE135"/>
  <c i="5" r="BE88"/>
  <c r="BE95"/>
  <c i="6" r="E48"/>
  <c r="J83"/>
  <c r="BE112"/>
  <c i="2" r="BK120"/>
  <c r="J120"/>
  <c r="J67"/>
  <c i="3" r="BE86"/>
  <c r="BE91"/>
  <c i="4" r="J55"/>
  <c r="BE95"/>
  <c r="BE110"/>
  <c r="BE112"/>
  <c r="BE117"/>
  <c r="BE146"/>
  <c r="BE148"/>
  <c r="BE149"/>
  <c i="5" r="BE90"/>
  <c r="BE94"/>
  <c r="BE98"/>
  <c r="BE103"/>
  <c r="BE106"/>
  <c r="BE114"/>
  <c i="6" r="BE94"/>
  <c r="BE104"/>
  <c r="BE116"/>
  <c r="BE129"/>
  <c r="BE161"/>
  <c r="BE163"/>
  <c r="BE177"/>
  <c i="2" r="BE92"/>
  <c r="BE96"/>
  <c r="BK125"/>
  <c r="J125"/>
  <c r="J68"/>
  <c i="3" r="J79"/>
  <c i="4" r="BE97"/>
  <c r="BE107"/>
  <c r="BE113"/>
  <c r="BE118"/>
  <c r="BE132"/>
  <c r="BE150"/>
  <c i="5" r="F78"/>
  <c r="BE87"/>
  <c i="6" r="BE97"/>
  <c r="BE102"/>
  <c r="BE103"/>
  <c r="BE120"/>
  <c r="BE131"/>
  <c r="BE134"/>
  <c r="BE141"/>
  <c r="BE156"/>
  <c r="BE165"/>
  <c r="BE166"/>
  <c i="2" r="BE98"/>
  <c r="BE111"/>
  <c r="BK115"/>
  <c r="J115"/>
  <c r="J66"/>
  <c i="4" r="BE87"/>
  <c r="BE88"/>
  <c r="BE98"/>
  <c r="BE99"/>
  <c r="BE100"/>
  <c r="BE124"/>
  <c r="BE128"/>
  <c r="BE129"/>
  <c r="BE131"/>
  <c r="BE144"/>
  <c i="5" r="BE93"/>
  <c i="6" r="BE92"/>
  <c r="BE157"/>
  <c r="BE160"/>
  <c i="3" r="BE90"/>
  <c i="4" r="BE92"/>
  <c r="BE93"/>
  <c r="BE121"/>
  <c r="BE137"/>
  <c r="BE147"/>
  <c i="6" r="BE89"/>
  <c r="BE100"/>
  <c r="BE167"/>
  <c r="BE170"/>
  <c r="BE171"/>
  <c r="BE172"/>
  <c r="BE174"/>
  <c r="J34"/>
  <c i="1" r="AW59"/>
  <c i="5" r="F37"/>
  <c i="1" r="BD58"/>
  <c i="4" r="F34"/>
  <c i="1" r="BA57"/>
  <c i="4" r="F36"/>
  <c i="1" r="BC57"/>
  <c i="3" r="F37"/>
  <c i="1" r="BD56"/>
  <c i="5" r="F34"/>
  <c i="1" r="BA58"/>
  <c i="2" r="F36"/>
  <c i="1" r="BC55"/>
  <c i="3" r="F34"/>
  <c i="1" r="BA56"/>
  <c i="3" r="J34"/>
  <c i="1" r="AW56"/>
  <c i="4" r="J34"/>
  <c i="1" r="AW57"/>
  <c i="6" r="F34"/>
  <c i="1" r="BA59"/>
  <c i="6" r="F36"/>
  <c i="1" r="BC59"/>
  <c i="3" r="F36"/>
  <c i="1" r="BC56"/>
  <c i="2" r="F37"/>
  <c i="1" r="BD55"/>
  <c i="5" r="J34"/>
  <c i="1" r="AW58"/>
  <c i="4" r="F37"/>
  <c i="1" r="BD57"/>
  <c i="6" r="F37"/>
  <c i="1" r="BD59"/>
  <c i="2" r="J34"/>
  <c i="1" r="AW55"/>
  <c i="5" r="F36"/>
  <c i="1" r="BC58"/>
  <c i="5" r="F35"/>
  <c i="1" r="BB58"/>
  <c i="2" r="F34"/>
  <c i="1" r="BA55"/>
  <c i="6" r="F35"/>
  <c i="1" r="BB59"/>
  <c i="2" r="F35"/>
  <c i="1" r="BB55"/>
  <c i="3" r="F35"/>
  <c i="1" r="BB56"/>
  <c i="4" r="F35"/>
  <c i="1" r="BB57"/>
  <c i="6" l="1" r="R87"/>
  <c r="R86"/>
  <c i="4" r="T84"/>
  <c i="2" r="T88"/>
  <c i="6" r="T87"/>
  <c r="T86"/>
  <c i="3" r="R82"/>
  <c r="P82"/>
  <c i="1" r="AU56"/>
  <c i="4" r="R84"/>
  <c i="6" r="P87"/>
  <c r="P86"/>
  <c i="1" r="AU59"/>
  <c i="6" r="BK87"/>
  <c r="J87"/>
  <c r="J60"/>
  <c i="2" r="BK104"/>
  <c r="J104"/>
  <c r="J64"/>
  <c r="R88"/>
  <c i="3" r="BK82"/>
  <c r="J82"/>
  <c r="J59"/>
  <c r="J84"/>
  <c r="J61"/>
  <c i="4" r="J115"/>
  <c r="J63"/>
  <c i="2" r="J105"/>
  <c r="J65"/>
  <c i="5" r="BK82"/>
  <c r="J82"/>
  <c r="J60"/>
  <c i="6" r="J88"/>
  <c r="J61"/>
  <c i="2" r="J95"/>
  <c r="J63"/>
  <c i="4" r="BK85"/>
  <c r="J85"/>
  <c r="J60"/>
  <c i="2" r="BK89"/>
  <c r="BK88"/>
  <c r="J88"/>
  <c r="J30"/>
  <c i="1" r="AG55"/>
  <c r="BB54"/>
  <c r="W31"/>
  <c i="6" r="J33"/>
  <c i="1" r="AV59"/>
  <c r="AT59"/>
  <c i="5" r="F33"/>
  <c i="1" r="AZ58"/>
  <c i="6" r="F33"/>
  <c i="1" r="AZ59"/>
  <c r="BD54"/>
  <c r="W33"/>
  <c r="BA54"/>
  <c r="AW54"/>
  <c r="AK30"/>
  <c r="BC54"/>
  <c r="AY54"/>
  <c i="4" r="J33"/>
  <c i="1" r="AV57"/>
  <c r="AT57"/>
  <c i="4" r="F33"/>
  <c i="1" r="AZ57"/>
  <c i="5" r="J33"/>
  <c i="1" r="AV58"/>
  <c r="AT58"/>
  <c i="2" r="J33"/>
  <c i="1" r="AV55"/>
  <c r="AT55"/>
  <c i="3" r="F33"/>
  <c i="1" r="AZ56"/>
  <c i="3" r="J33"/>
  <c i="1" r="AV56"/>
  <c r="AT56"/>
  <c i="2" r="F33"/>
  <c i="1" r="AZ55"/>
  <c i="2" l="1" r="J39"/>
  <c r="J89"/>
  <c r="J60"/>
  <c r="J59"/>
  <c i="5" r="BK81"/>
  <c r="J81"/>
  <c i="4" r="BK84"/>
  <c r="J84"/>
  <c r="J59"/>
  <c i="6" r="BK86"/>
  <c r="J86"/>
  <c r="J59"/>
  <c i="1" r="AN55"/>
  <c r="AZ54"/>
  <c r="AV54"/>
  <c r="AK29"/>
  <c i="3" r="J30"/>
  <c i="1" r="AG56"/>
  <c r="AN56"/>
  <c r="W32"/>
  <c i="5" r="J30"/>
  <c i="1" r="AG58"/>
  <c r="AN58"/>
  <c r="W30"/>
  <c r="AX54"/>
  <c r="AU54"/>
  <c i="5" l="1" r="J39"/>
  <c i="3" r="J39"/>
  <c i="5" r="J59"/>
  <c i="1" r="AT54"/>
  <c r="W29"/>
  <c i="6" r="J30"/>
  <c i="1" r="AG59"/>
  <c r="AN59"/>
  <c i="4" r="J30"/>
  <c i="1" r="AG57"/>
  <c r="AN57"/>
  <c i="4" l="1" r="J39"/>
  <c i="6" r="J39"/>
  <c i="1" r="AG54"/>
  <c r="AK26"/>
  <c r="AK35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<sst xmlns="http://schemas.openxmlformats.org/spreadsheetml/2006/main">
  <si>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</si>
  <si>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</si>
  <si>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</si>
  <si>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</si>
  <si>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</si>
  <si>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{82a017a7-50c4-4fde-8b69-4320d4ac16e0}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</si>
  <si>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</si>
  <si>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</si>
  <si>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</si>
  <si>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</si>
  <si>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</si>
  <si>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</si>
  <si>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</si>
  <si>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</si>
  <si>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4328_1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</si>
  <si>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</si>
  <si>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</si>
  <si>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Pracovní lávky vozovna Poruba</t>
  </si>
  <si>
    <t>KSO:</t>
  </si>
  <si>
    <t/>
  </si>
  <si>
    <t>CC-CZ:</t>
  </si>
  <si>
    <t>Místo:</t>
  </si>
  <si>
    <t xml:space="preserve"> </t>
  </si>
  <si>
    <t>Datum:</t>
  </si>
  <si>
    <t>14. 4. 2020</t>
  </si>
  <si>
    <t>Zadavatel:</t>
  </si>
  <si>
    <t>IČ:</t>
  </si>
  <si>
    <t>Dopravní podnik Ostrava, a. s.</t>
  </si>
  <si>
    <t>DIČ:</t>
  </si>
  <si>
    <t>Uchazeč:</t>
  </si>
  <si>
    <t>Vyplň údaj</t>
  </si>
  <si>
    <t>Projektant:</t>
  </si>
  <si>
    <t>PROJEKT HTL s.r.o.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</si>
  <si>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</si>
  <si>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</si>
  <si>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</si>
  <si>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</si>
  <si>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</si>
  <si>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</si>
  <si>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</si>
  <si>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</si>
  <si>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</si>
  <si>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</si>
  <si>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</si>
  <si>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</si>
  <si>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</si>
  <si>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</si>
  <si>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</si>
  <si>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</si>
  <si>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</si>
  <si>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</si>
  <si>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</si>
  <si>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</si>
  <si>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</si>
  <si>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</si>
  <si>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</si>
  <si>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</si>
  <si>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</si>
  <si>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</si>
  <si>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</si>
  <si>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</si>
  <si>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</si>
  <si>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</si>
  <si>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</si>
  <si>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</si>
  <si>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</si>
  <si>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</si>
  <si>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</si>
  <si>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</si>
  <si>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</si>
  <si>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</si>
  <si>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</si>
  <si>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</si>
  <si>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</si>
  <si>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</si>
  <si>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</si>
  <si>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01</t>
  </si>
  <si>
    <t>PS01 Ocelové konstrukce</t>
  </si>
  <si>
    <t>PRO</t>
  </si>
  <si>
    <t>1</t>
  </si>
  <si>
    <t>{8975210e-b437-485f-aec0-f6265b3aa5b6}</t>
  </si>
  <si>
    <t>2</t>
  </si>
  <si>
    <t>02</t>
  </si>
  <si>
    <t>PS02 Zařízení pracovní lávky</t>
  </si>
  <si>
    <t>{4f81e5b9-3e8c-4da8-be73-3b65f12e00e2}</t>
  </si>
  <si>
    <t>03</t>
  </si>
  <si>
    <t>PS03 Elektroinstalace a zabezpečení</t>
  </si>
  <si>
    <t>{b531e397-87a8-4d3e-b283-c14f4123d7da}</t>
  </si>
  <si>
    <t>04</t>
  </si>
  <si>
    <t>PS04 Rozvod stlačeného vzduchu</t>
  </si>
  <si>
    <t>{8f324a13-8b03-4100-a44a-4f04d1807c19}</t>
  </si>
  <si>
    <t>05</t>
  </si>
  <si>
    <t>SO01 Úprava trakčního vedení</t>
  </si>
  <si>
    <t>STA</t>
  </si>
  <si>
    <t>{3becb8c2-a1b6-441e-98c3-cb997c3843c1}</t>
  </si>
  <si>
    <t>KRYCÍ LIST SOUPISU PRACÍ</t>
  </si>
  <si>
    <t>Objekt:</t>
  </si>
  <si>
    <t>01 - PS01 Ocelové konstrukce</t>
  </si>
  <si>
    <t>REKAPITULACE ČLENĚNÍ SOUPISU PRACÍ</t>
  </si>
  <si>
    <t>Kód dílu - Popis</t>
  </si>
  <si>
    <t>Cena celkem [CZK]</t>
  </si>
  <si>
    <t>-1</t>
  </si>
  <si>
    <t>PSV - Práce a dodávky PSV</t>
  </si>
  <si>
    <t xml:space="preserve">    789 - Povrchové úpravy ocelových konstrukcí a technologických zařízení</t>
  </si>
  <si>
    <t>M - Práce a dodávky M</t>
  </si>
  <si>
    <t xml:space="preserve">    43-M - Montáž ocelových konstrukcí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</si>
  <si>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</si>
  <si>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</si>
  <si>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</si>
  <si>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VRN7 - Provozní vlivy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</si>
  <si>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</si>
  <si>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</si>
  <si>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</si>
  <si>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</si>
  <si>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</si>
  <si>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</si>
  <si>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</si>
  <si>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</si>
  <si>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</si>
  <si>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</si>
  <si>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</si>
  <si>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</si>
  <si>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</si>
  <si>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</si>
  <si>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PSV</t>
  </si>
  <si>
    <t>Práce a dodávky PSV</t>
  </si>
  <si>
    <t>ROZPOCET</t>
  </si>
  <si>
    <t>789</t>
  </si>
  <si>
    <t>Povrchové úpravy ocelových konstrukcí a technologických zařízení</t>
  </si>
  <si>
    <t>K</t>
  </si>
  <si>
    <t>789-1.R</t>
  </si>
  <si>
    <t>Ruční mechanizované čištění ocelové konstrukce - stávající sloupy</t>
  </si>
  <si>
    <t>m2</t>
  </si>
  <si>
    <t>16</t>
  </si>
  <si>
    <t>-627417532</t>
  </si>
  <si>
    <t>7</t>
  </si>
  <si>
    <t>789-2.R</t>
  </si>
  <si>
    <t>Nátěr ocelové konstrukce stávající stupeň C3</t>
  </si>
  <si>
    <t>1801815600</t>
  </si>
  <si>
    <t>789-3.R</t>
  </si>
  <si>
    <t>Nátěr ocelové konstrukce nové stupeň C3 - ocelová konstrukce dle výkazu materiálu HTL-4328-T067 a výkresu HTL-4328-V065, V066</t>
  </si>
  <si>
    <t>-866014922</t>
  </si>
  <si>
    <t>M</t>
  </si>
  <si>
    <t>Práce a dodávky M</t>
  </si>
  <si>
    <t>3</t>
  </si>
  <si>
    <t>43-M</t>
  </si>
  <si>
    <t>Montáž ocelových konstrukcí</t>
  </si>
  <si>
    <t>43-1.R</t>
  </si>
  <si>
    <t>Dodávka ocelové konstrukce - kompletní vč.výroby, dodávky, nátěru, kotevního a spojovacího materiálu - výpis prvků ocelové konstrukce ve výkazu materiálu HTL-4328-T067 a na výkrese HTL-4328-V065, V066</t>
  </si>
  <si>
    <t>kg</t>
  </si>
  <si>
    <t>256</t>
  </si>
  <si>
    <t>64</t>
  </si>
  <si>
    <t>451394143</t>
  </si>
  <si>
    <t>4</t>
  </si>
  <si>
    <t>43-2.R</t>
  </si>
  <si>
    <t>Doprava ocelové konstrukce do místa stavby vč. nakládky a vykládky - dle výkazu materiálu HTL-4328-T067</t>
  </si>
  <si>
    <t>-583589717</t>
  </si>
  <si>
    <t>5</t>
  </si>
  <si>
    <t>43-3.R</t>
  </si>
  <si>
    <t>Montáž ocelové konstrukce - dle výpisu prvků ocelové konstrukce ve výkazu materiálu HTL-4328-T067 a na výkrese HTL-4328-V065, V066</t>
  </si>
  <si>
    <t>-132028372</t>
  </si>
  <si>
    <t>12</t>
  </si>
  <si>
    <t>43-4.R</t>
  </si>
  <si>
    <t>Výchozí prohlídka ocelové konstrukce po montáži</t>
  </si>
  <si>
    <t>kus</t>
  </si>
  <si>
    <t>44484588</t>
  </si>
  <si>
    <t>9</t>
  </si>
  <si>
    <t>946112114</t>
  </si>
  <si>
    <t>Montáž pojízdných věží trubkových/dílcových š do 1,6 m dl do 3,2 m v do 4,5 m</t>
  </si>
  <si>
    <t>508976952</t>
  </si>
  <si>
    <t>10</t>
  </si>
  <si>
    <t>946112214</t>
  </si>
  <si>
    <t>Příplatek k pojízdným věžím š do 1,6 m dl do 3,2 m v do 4,5 m za první a ZKD den použití</t>
  </si>
  <si>
    <t>-2116226024</t>
  </si>
  <si>
    <t>11</t>
  </si>
  <si>
    <t>946112814</t>
  </si>
  <si>
    <t>Demontáž pojízdných věží trubkových/dílcových š do 1,2 m dl do 3,2 m v do 4,5 m</t>
  </si>
  <si>
    <t>326245611</t>
  </si>
  <si>
    <t>8</t>
  </si>
  <si>
    <t>998011002.R</t>
  </si>
  <si>
    <t>Přesun hmot v místě stavby ve stávající hale - přesun ocelové konstrukce</t>
  </si>
  <si>
    <t>t</t>
  </si>
  <si>
    <t>1420387907</t>
  </si>
  <si>
    <t>VRN</t>
  </si>
  <si>
    <t>Vedlejší rozpočtové náklady</t>
  </si>
  <si>
    <t>VRN1</t>
  </si>
  <si>
    <t>Průzkumné, geodetické a projektové práce</t>
  </si>
  <si>
    <t>13</t>
  </si>
  <si>
    <t>012002000</t>
  </si>
  <si>
    <t>Geodetické práce</t>
  </si>
  <si>
    <t>kpl</t>
  </si>
  <si>
    <t>1725448739</t>
  </si>
  <si>
    <t>VV</t>
  </si>
  <si>
    <t>"náklady na vytyčení stavby a sítí"</t>
  </si>
  <si>
    <t>Součet</t>
  </si>
  <si>
    <t>013254000</t>
  </si>
  <si>
    <t>Dokumentace skutečného provedení stavby</t>
  </si>
  <si>
    <t>CS ÚRS 2020 02</t>
  </si>
  <si>
    <t>227657599</t>
  </si>
  <si>
    <t>14</t>
  </si>
  <si>
    <t>013294000</t>
  </si>
  <si>
    <t>Ostatní dokumentace</t>
  </si>
  <si>
    <t>1162996134</t>
  </si>
  <si>
    <t>"dodavatelská dokumentace"</t>
  </si>
  <si>
    <t>VRN3</t>
  </si>
  <si>
    <t>Zařízení staveniště</t>
  </si>
  <si>
    <t>030001000</t>
  </si>
  <si>
    <t>-2074271389</t>
  </si>
  <si>
    <t>"náklady na zařízení staveniště, spotřeby energií atd."</t>
  </si>
  <si>
    <t>VRN7</t>
  </si>
  <si>
    <t>Provozní vlivy</t>
  </si>
  <si>
    <t>17</t>
  </si>
  <si>
    <t>071002000</t>
  </si>
  <si>
    <t>Provoz investora, třetích osob</t>
  </si>
  <si>
    <t>1625216171</t>
  </si>
  <si>
    <t>"provoz investora"</t>
  </si>
  <si>
    <t>VRN9</t>
  </si>
  <si>
    <t>Ostatní náklady</t>
  </si>
  <si>
    <t>18</t>
  </si>
  <si>
    <t>090001000</t>
  </si>
  <si>
    <t>368179753</t>
  </si>
  <si>
    <t>"dle potřeb zhotovitele"</t>
  </si>
  <si>
    <t>02 - PS02 Zařízení pracovní lávky</t>
  </si>
  <si>
    <t xml:space="preserve">    22-M - Montáže technologických zařízení</t>
  </si>
  <si>
    <t>OST - Ostatní</t>
  </si>
  <si>
    <t>22-M</t>
  </si>
  <si>
    <t>Montáže technologických zařízení</t>
  </si>
  <si>
    <t>PS201.01</t>
  </si>
  <si>
    <t>Zdvihací zařízení, nosnost 150 kg, zdvih 3210 mm, plošina 600x1050. _x000d_
Šachta : ocelová konstrukce s mikrotahokovem, v dolní stanici dveře 600x2000mm, v horní stanici branka 600x1100mm – dveře i branka elektromechanicky jištěné. _x000d_
Pohon elektrický, 230V / 3 x 2,5 mm2, jištění 16A + zemnící kabel 4mm2. _x000d_
Včetně kotvení do betonu a uchycení k OK lávky.</t>
  </si>
  <si>
    <t>1865962885</t>
  </si>
  <si>
    <t>PS201.02</t>
  </si>
  <si>
    <t>Instalační materál mimo dodávku zdvihacího zařízení</t>
  </si>
  <si>
    <t>-1365355619</t>
  </si>
  <si>
    <t>PS201.03</t>
  </si>
  <si>
    <t>Montáž zdvíhacího zařízení</t>
  </si>
  <si>
    <t>-300734314</t>
  </si>
  <si>
    <t>PS202.01</t>
  </si>
  <si>
    <t>Montážní a pomocný materiál pro přemístění informační tabule na nové místo</t>
  </si>
  <si>
    <t>695373273</t>
  </si>
  <si>
    <t>6</t>
  </si>
  <si>
    <t>PS202.02</t>
  </si>
  <si>
    <t>Montážní a pomocný materiál pro přemístění tlampačů níže pod plošinu pracovní lávky</t>
  </si>
  <si>
    <t>679186147</t>
  </si>
  <si>
    <t>PS202.03</t>
  </si>
  <si>
    <t>Demontáž a montáž informační tabule a tlampačů</t>
  </si>
  <si>
    <t>-858540600</t>
  </si>
  <si>
    <t>PS203.01</t>
  </si>
  <si>
    <t>Demontáž otočného jeřábu - ZACHOVAT, NEVYHAZOVAT !!!</t>
  </si>
  <si>
    <t>-1557569227</t>
  </si>
  <si>
    <t>OST</t>
  </si>
  <si>
    <t>Ostatní</t>
  </si>
  <si>
    <t>Dokumentace skutečného provedení</t>
  </si>
  <si>
    <t>soubor</t>
  </si>
  <si>
    <t>CS ÚRS 2018 02</t>
  </si>
  <si>
    <t>1024</t>
  </si>
  <si>
    <t>-1331724633</t>
  </si>
  <si>
    <t>042903000.R</t>
  </si>
  <si>
    <t>Provozní předpis</t>
  </si>
  <si>
    <t>…</t>
  </si>
  <si>
    <t>-1322303158</t>
  </si>
  <si>
    <t>043103010</t>
  </si>
  <si>
    <t>Individuální a komplexní vyzkoušení</t>
  </si>
  <si>
    <t>1806340891</t>
  </si>
  <si>
    <t>03 - PS03 Elektroinstalace a zabezpečení</t>
  </si>
  <si>
    <t xml:space="preserve">    741 - Elektroinstalace - silnoproud</t>
  </si>
  <si>
    <t xml:space="preserve">    21-M - Elektromontáže</t>
  </si>
  <si>
    <t>741</t>
  </si>
  <si>
    <t>Elektroinstalace - silnoproud</t>
  </si>
  <si>
    <t>03.001R</t>
  </si>
  <si>
    <t xml:space="preserve">Rozvaděč  RD1, dle č.2 SM 4328-T073</t>
  </si>
  <si>
    <t>-1631907385</t>
  </si>
  <si>
    <t>03.002R</t>
  </si>
  <si>
    <t xml:space="preserve">Dozbrojení rozvaděče  RH1, dle č.1 SM 4328-T073</t>
  </si>
  <si>
    <t>1505670190</t>
  </si>
  <si>
    <t>03.003R</t>
  </si>
  <si>
    <t>Místní skříňka kolej 12, dle č.3.1 SM 4328-T073</t>
  </si>
  <si>
    <t>-1828714570</t>
  </si>
  <si>
    <t>03.004R</t>
  </si>
  <si>
    <t>Místní skříňka kolej 13, dle č.3.2 SM 4328-T073</t>
  </si>
  <si>
    <t>-518828380</t>
  </si>
  <si>
    <t>03.005R</t>
  </si>
  <si>
    <t>Zámek dveří kolej 12, dle č.6 SM 4328-T073</t>
  </si>
  <si>
    <t>-1966149787</t>
  </si>
  <si>
    <t>03.006R</t>
  </si>
  <si>
    <t>Zámek dveří kolej 13, dle č.7 SM 4328-T073</t>
  </si>
  <si>
    <t>1577133759</t>
  </si>
  <si>
    <t>03.007R</t>
  </si>
  <si>
    <t>čidlo dveří kolej 12 vč. úchytu a kabelu, dle č.8 SM 4328-T073</t>
  </si>
  <si>
    <t>-2011136342</t>
  </si>
  <si>
    <t>03.008R</t>
  </si>
  <si>
    <t>čidlo dveří kolej 13 vč. úchytu a kabelu, dle č.9 SM 4328-T073</t>
  </si>
  <si>
    <t>1076130005</t>
  </si>
  <si>
    <t>34111030</t>
  </si>
  <si>
    <t>CYKY 3x1,5 kabel silový s Cu jádrem 1 kV 3x1,5mm2</t>
  </si>
  <si>
    <t>m</t>
  </si>
  <si>
    <t>-2000944525</t>
  </si>
  <si>
    <t>34111036</t>
  </si>
  <si>
    <t>CYKY 3x2,5 kabel silový s Cu jádrem 1 kV 3x2,5mm2</t>
  </si>
  <si>
    <t>291087546</t>
  </si>
  <si>
    <t>PKB.7110300</t>
  </si>
  <si>
    <t>CYKY-J 5x16 RE</t>
  </si>
  <si>
    <t>-1905156945</t>
  </si>
  <si>
    <t>34110300.R</t>
  </si>
  <si>
    <t>1-CYKY 4x25 RMV</t>
  </si>
  <si>
    <t>CS ÚRS 2020 01</t>
  </si>
  <si>
    <t>-1128241188</t>
  </si>
  <si>
    <t>34121582.R4</t>
  </si>
  <si>
    <t>kabel ovládací stíněný ÖLFLEX CLASSIC 110 Black 4G0,75</t>
  </si>
  <si>
    <t>664407008</t>
  </si>
  <si>
    <t>34121582.R5</t>
  </si>
  <si>
    <t>kabel ovládací stíněný ÖLFLEX CLASSIC 110 Black 7G0,75</t>
  </si>
  <si>
    <t>1885213841</t>
  </si>
  <si>
    <t>34121582.R6</t>
  </si>
  <si>
    <t>kabel ovládací stíněný ÖLFLEX CLASSIC 110 Black 12G1</t>
  </si>
  <si>
    <t>-392556751</t>
  </si>
  <si>
    <t>34142159</t>
  </si>
  <si>
    <t>CYA 16 ŽZ vodič izolovaný s Cu jádrem 16mm2</t>
  </si>
  <si>
    <t>CS ÚRS 2019 02</t>
  </si>
  <si>
    <t>1101999448</t>
  </si>
  <si>
    <t>34140850</t>
  </si>
  <si>
    <t>CYA 25 ŽZ vodič izolovaný s Cu jádrem 25mm2</t>
  </si>
  <si>
    <t>2131433600</t>
  </si>
  <si>
    <t>19</t>
  </si>
  <si>
    <t>34575565.R</t>
  </si>
  <si>
    <t>profil nosný C 300x15x30mm s kabelovými příchytkami, dle č.11 SM 4328-T073</t>
  </si>
  <si>
    <t>-2065946012</t>
  </si>
  <si>
    <t>24</t>
  </si>
  <si>
    <t>03.R23</t>
  </si>
  <si>
    <t>Trubka ocelová, žárový zinek 6036 ZN vč. kolen vývodek a uchycení dle č.11 4328-T073</t>
  </si>
  <si>
    <t>-1654889508</t>
  </si>
  <si>
    <t>25</t>
  </si>
  <si>
    <t>03.R24</t>
  </si>
  <si>
    <t>Žlab drátěný, galv.zinek DZ 60x100 a přísl., dle č.11 SM 4328-T073</t>
  </si>
  <si>
    <t>62083445</t>
  </si>
  <si>
    <t>26</t>
  </si>
  <si>
    <t>03.R25</t>
  </si>
  <si>
    <t>Vypínač ř.6 230/20A, IP66, IK07, dle č.5 SM 4328-T073</t>
  </si>
  <si>
    <t>1340854391</t>
  </si>
  <si>
    <t>27</t>
  </si>
  <si>
    <t>03.R26</t>
  </si>
  <si>
    <t>Zásuvkový rozvaděč, dle č.4 SM 4328-T073</t>
  </si>
  <si>
    <t>457392579</t>
  </si>
  <si>
    <t>23</t>
  </si>
  <si>
    <t>02.LED03.R</t>
  </si>
  <si>
    <t>LED svítidlo, 1x37W, 4100 lm, Ra 80, 4000K vč. příslušenství, dle č.5 SM 4328-T073</t>
  </si>
  <si>
    <t>-1846083765</t>
  </si>
  <si>
    <t>22</t>
  </si>
  <si>
    <t>03.R22</t>
  </si>
  <si>
    <t>Ekvipotenciální připojnice, dle č.12 SM 4328-T073</t>
  </si>
  <si>
    <t>-771450460</t>
  </si>
  <si>
    <t>20</t>
  </si>
  <si>
    <t>03.R20</t>
  </si>
  <si>
    <t>Podružný materiál</t>
  </si>
  <si>
    <t>-767390474</t>
  </si>
  <si>
    <t>03.R21</t>
  </si>
  <si>
    <t>Různé drobné nespecifikované</t>
  </si>
  <si>
    <t>2064385557</t>
  </si>
  <si>
    <t>28</t>
  </si>
  <si>
    <t>130456019600R</t>
  </si>
  <si>
    <t>Pronájem vysokozdvižné plošiny</t>
  </si>
  <si>
    <t>den</t>
  </si>
  <si>
    <t>1211668553</t>
  </si>
  <si>
    <t>21-M</t>
  </si>
  <si>
    <t>Elektromontáže</t>
  </si>
  <si>
    <t>29</t>
  </si>
  <si>
    <t>741122211</t>
  </si>
  <si>
    <t>Montáž kabelů měděných bez ukončení uložených volně nebo v liště plných kulatých (CYKY) počtu a průřezu žil 3x1,5 až 6 mm2</t>
  </si>
  <si>
    <t>720423836</t>
  </si>
  <si>
    <t>30</t>
  </si>
  <si>
    <t>741122234</t>
  </si>
  <si>
    <t>Montáž kabelů měděných bez ukončení uložených volně nebo v liště plných kulatých (CYKY) počtu a průřezu žil 5x16 mm2</t>
  </si>
  <si>
    <t>-331552063</t>
  </si>
  <si>
    <t>31</t>
  </si>
  <si>
    <t>741122223</t>
  </si>
  <si>
    <t>Montáž kabelů měděných bez ukončení uložených volně nebo v liště plných kulatých (CYKY) počtu a průřezu žil 4x16 až 25 mm2</t>
  </si>
  <si>
    <t>1578903772</t>
  </si>
  <si>
    <t>32</t>
  </si>
  <si>
    <t>742121001</t>
  </si>
  <si>
    <t>Montáž kabelů sdělovacích pro vnitřní rozvody počtu žil do 15</t>
  </si>
  <si>
    <t>-2064937255</t>
  </si>
  <si>
    <t>33</t>
  </si>
  <si>
    <t>210800411</t>
  </si>
  <si>
    <t>Montáž izolovaných vodičů měděných CYA 16 do 1 kV bez ukončení uložených v trubkách nebo lištách zatažených plných a laněných s PVC pláštěm, bezhalogenových, ohniodolných (CY, CHAH-R(V),...) průřezu žíly 0,5 až 16 mm2</t>
  </si>
  <si>
    <t>1788938172</t>
  </si>
  <si>
    <t>34</t>
  </si>
  <si>
    <t>210800413</t>
  </si>
  <si>
    <t>Montáž izolovaných vodičů měděných CYA 25 do 1 kV bez ukončení uložených v trubkách nebo lištách zatažených plných a laněných s PVC pláštěm, bezhalogenových, ohniodolných (CY, CHAH-R(V),...) průřezu žíly 25 až 35 mm2</t>
  </si>
  <si>
    <t>-749725394</t>
  </si>
  <si>
    <t>35</t>
  </si>
  <si>
    <t>741910551</t>
  </si>
  <si>
    <t>Montáž nosného C profilu 300mm dle č.11 SM 4328-T073</t>
  </si>
  <si>
    <t>ks</t>
  </si>
  <si>
    <t>-1693361243</t>
  </si>
  <si>
    <t>37</t>
  </si>
  <si>
    <t>741110002</t>
  </si>
  <si>
    <t>Montáž trubek elektroinstalačních s nasunutím nebo našroubováním do krabic plastových tuhých, uložených pevně, vnější Ø přes 23 do 35 mm dle č.11 4328-T073</t>
  </si>
  <si>
    <t>-801172576</t>
  </si>
  <si>
    <t>36</t>
  </si>
  <si>
    <t>741910412</t>
  </si>
  <si>
    <t>Montáž žlabů bez stojiny a výložníků kovových s podpěrkami a příslušenstvím bez víka, šířky do 100 mm dle č.11 SM 4328-T073</t>
  </si>
  <si>
    <t>-1972317964</t>
  </si>
  <si>
    <t>50</t>
  </si>
  <si>
    <t>741310011</t>
  </si>
  <si>
    <t>Montáž vypínače, dle č.5 SM 4328-T073</t>
  </si>
  <si>
    <t>-2014007290</t>
  </si>
  <si>
    <t>49</t>
  </si>
  <si>
    <t>03.R31</t>
  </si>
  <si>
    <t>Montáž zásuvkových rozvaděčů, dle č.4 SM 4328-T073</t>
  </si>
  <si>
    <t>2005010556</t>
  </si>
  <si>
    <t>38</t>
  </si>
  <si>
    <t>741372151</t>
  </si>
  <si>
    <t>Montáž svítidel LED se zapojením vodičů průmyslových, dle č.5 SM 4328-T073</t>
  </si>
  <si>
    <t>299729361</t>
  </si>
  <si>
    <t>39</t>
  </si>
  <si>
    <t>03.R38</t>
  </si>
  <si>
    <t>Montáž ekvipotenciální přípojnice dle č.12 SM 4328-T073</t>
  </si>
  <si>
    <t>1266704902</t>
  </si>
  <si>
    <t>40</t>
  </si>
  <si>
    <t>741130006</t>
  </si>
  <si>
    <t>Ukončení do 1x16</t>
  </si>
  <si>
    <t>-1054281698</t>
  </si>
  <si>
    <t>41</t>
  </si>
  <si>
    <t>741130007</t>
  </si>
  <si>
    <t>Ukončení do 1x25</t>
  </si>
  <si>
    <t>-1238533448</t>
  </si>
  <si>
    <t>42</t>
  </si>
  <si>
    <t>741130132</t>
  </si>
  <si>
    <t>Ukončení do 4x1</t>
  </si>
  <si>
    <t>-631080910</t>
  </si>
  <si>
    <t>43</t>
  </si>
  <si>
    <t>741130134</t>
  </si>
  <si>
    <t>Ukončení do 4x10</t>
  </si>
  <si>
    <t>1906911917</t>
  </si>
  <si>
    <t>44</t>
  </si>
  <si>
    <t>741130136</t>
  </si>
  <si>
    <t>Ukončení do 4x25</t>
  </si>
  <si>
    <t>817291977</t>
  </si>
  <si>
    <t>47</t>
  </si>
  <si>
    <t>210100156</t>
  </si>
  <si>
    <t>Ukončení do 5x16</t>
  </si>
  <si>
    <t>-1737952385</t>
  </si>
  <si>
    <t>48</t>
  </si>
  <si>
    <t>741130155</t>
  </si>
  <si>
    <t>Ukončení do 16x1</t>
  </si>
  <si>
    <t>1992889792</t>
  </si>
  <si>
    <t>46</t>
  </si>
  <si>
    <t>03.R40</t>
  </si>
  <si>
    <t>Montáž rozvaděče, dle č.2 SM 4328-T073</t>
  </si>
  <si>
    <t>1942060030</t>
  </si>
  <si>
    <t>52</t>
  </si>
  <si>
    <t>03.R41</t>
  </si>
  <si>
    <t>Montáž zámku a indukčního čidla dveří, dle č. 6 až č.9 SM 4328-T073</t>
  </si>
  <si>
    <t>-371336591</t>
  </si>
  <si>
    <t>53</t>
  </si>
  <si>
    <t>03.R42</t>
  </si>
  <si>
    <t>Montáž skříňky MS, dle č.3 a č.4 SM 4328-T073</t>
  </si>
  <si>
    <t>-357385699</t>
  </si>
  <si>
    <t>54</t>
  </si>
  <si>
    <t>03.R43</t>
  </si>
  <si>
    <t>Úprava rozvaděče RH1, dle č.1 SM 4328-T073</t>
  </si>
  <si>
    <t>-920375544</t>
  </si>
  <si>
    <t>51</t>
  </si>
  <si>
    <t>03.R34</t>
  </si>
  <si>
    <t>-253035531</t>
  </si>
  <si>
    <t>55</t>
  </si>
  <si>
    <t>065002000.R</t>
  </si>
  <si>
    <t>Doprava</t>
  </si>
  <si>
    <t>-945153506</t>
  </si>
  <si>
    <t>56</t>
  </si>
  <si>
    <t>091003000.R0</t>
  </si>
  <si>
    <t>PPV</t>
  </si>
  <si>
    <t>-32084372</t>
  </si>
  <si>
    <t>57</t>
  </si>
  <si>
    <t>998021021.R</t>
  </si>
  <si>
    <t>Přesun</t>
  </si>
  <si>
    <t>-485766912</t>
  </si>
  <si>
    <t>58</t>
  </si>
  <si>
    <t>091003000.R1</t>
  </si>
  <si>
    <t>GZS</t>
  </si>
  <si>
    <t>-20183410</t>
  </si>
  <si>
    <t>59</t>
  </si>
  <si>
    <t>Provozní vlivy, provoz investora, třetích osob</t>
  </si>
  <si>
    <t>-692448988</t>
  </si>
  <si>
    <t>60</t>
  </si>
  <si>
    <t>043103000.R</t>
  </si>
  <si>
    <t>Příprava na komplexní zkoušky a jejich provedení</t>
  </si>
  <si>
    <t>1587305354</t>
  </si>
  <si>
    <t>61</t>
  </si>
  <si>
    <t>741810003.R</t>
  </si>
  <si>
    <t>Výchozí revize</t>
  </si>
  <si>
    <t>-430689604</t>
  </si>
  <si>
    <t>62</t>
  </si>
  <si>
    <t>045203000</t>
  </si>
  <si>
    <t>Kompletační činnost</t>
  </si>
  <si>
    <t>259730511</t>
  </si>
  <si>
    <t>63</t>
  </si>
  <si>
    <t>10801515</t>
  </si>
  <si>
    <t>04 - PS04 Rozvod stlačeného vzduchu</t>
  </si>
  <si>
    <t xml:space="preserve">    23-M - Montáže potrubí</t>
  </si>
  <si>
    <t>23-M</t>
  </si>
  <si>
    <t>Montáže potrubí</t>
  </si>
  <si>
    <t>14011010</t>
  </si>
  <si>
    <t>trubka ocelová bezešvá hladká jakost 11 353 21,3x2,9mm</t>
  </si>
  <si>
    <t>-824124837</t>
  </si>
  <si>
    <t>230011009</t>
  </si>
  <si>
    <t>Montáž potrubí z trub ocelových hladkých tř. 11 až 13 Ø 21,3 mm, tl. 2,9 mm</t>
  </si>
  <si>
    <t>-1619378544</t>
  </si>
  <si>
    <t>14011018</t>
  </si>
  <si>
    <t>trubka ocelová bezešvá hladká jakost 11 353 33,7x3,2mm</t>
  </si>
  <si>
    <t>74623873</t>
  </si>
  <si>
    <t>230011022</t>
  </si>
  <si>
    <t>Montáž potrubí z trub ocelových hladkých tř. 11 až 13 Ø 33,7 mm, tl. 3,2 mm</t>
  </si>
  <si>
    <t>-1503866868</t>
  </si>
  <si>
    <t>31630459</t>
  </si>
  <si>
    <t xml:space="preserve">oblouk trubkový  typ 3D tvar 90° - K3 D 21,3mm tl 2,9mm</t>
  </si>
  <si>
    <t>-1028537663</t>
  </si>
  <si>
    <t>31630465</t>
  </si>
  <si>
    <t xml:space="preserve">oblouk trubkový  typ 3D tvar 90° - K3 D 33,7mm tl 3,2mm</t>
  </si>
  <si>
    <t>-585702878</t>
  </si>
  <si>
    <t>0401.R</t>
  </si>
  <si>
    <t>Redukce DN25/DN15 ocel</t>
  </si>
  <si>
    <t>699365667</t>
  </si>
  <si>
    <t>0402.R</t>
  </si>
  <si>
    <t>T-kus DN25/DN15</t>
  </si>
  <si>
    <t>-1713812512</t>
  </si>
  <si>
    <t>42231500.R</t>
  </si>
  <si>
    <t>kohout kulový uhlíková ocel K85.DZT DN25 PN16 přivařovací</t>
  </si>
  <si>
    <t>1326375729</t>
  </si>
  <si>
    <t>230021021.R</t>
  </si>
  <si>
    <t>Montáž kulového kohoutu DN25</t>
  </si>
  <si>
    <t>1476558663</t>
  </si>
  <si>
    <t>48466560.R</t>
  </si>
  <si>
    <t>Kulový kohout ruční DN15 PN16 vnitřní závit 1/2"</t>
  </si>
  <si>
    <t>-573465075</t>
  </si>
  <si>
    <t>55124389</t>
  </si>
  <si>
    <t>kohout vypouštěcí kulový s hadicovou vývodkou a zátkou PN 10 T 110°C 1/2"</t>
  </si>
  <si>
    <t>-1113301218</t>
  </si>
  <si>
    <t>734209112</t>
  </si>
  <si>
    <t>Montáž armatury závitové s jedním závitem 1/2"</t>
  </si>
  <si>
    <t>-1310722265</t>
  </si>
  <si>
    <t>0403.R</t>
  </si>
  <si>
    <t>Rychlospojka 1/4" - závit 1/2"</t>
  </si>
  <si>
    <t>-2020999896</t>
  </si>
  <si>
    <t>0404.R</t>
  </si>
  <si>
    <t>Ofukovací pistole, připojení rychlospojka 1/4"</t>
  </si>
  <si>
    <t>201325763</t>
  </si>
  <si>
    <t>27232040.R</t>
  </si>
  <si>
    <t>hadice pryžové tlakové pro stlačený vzduch 1/4" vč. rychlospojek 1/4" - 2ks, 15m</t>
  </si>
  <si>
    <t>1450433701</t>
  </si>
  <si>
    <t>31197002</t>
  </si>
  <si>
    <t>tyč závitová Pz 4.6 M8</t>
  </si>
  <si>
    <t>1730446061</t>
  </si>
  <si>
    <t>0405.R</t>
  </si>
  <si>
    <t>Zarážecí kotva ZK M8 s límcem</t>
  </si>
  <si>
    <t>-867548602</t>
  </si>
  <si>
    <t>42390142</t>
  </si>
  <si>
    <t>objímka potrubí dvoušroubová M8 20–23 1/2"</t>
  </si>
  <si>
    <t>1179942646</t>
  </si>
  <si>
    <t>0407.R</t>
  </si>
  <si>
    <t>Potrubní příchytka STAUFF 5 21,3 PP</t>
  </si>
  <si>
    <t>-1475428189</t>
  </si>
  <si>
    <t>0406.R</t>
  </si>
  <si>
    <t>Potrubní příchytka STAUFF 5 33,7 PP</t>
  </si>
  <si>
    <t>1944392887</t>
  </si>
  <si>
    <t>0408.R</t>
  </si>
  <si>
    <t>Přivařovací plech SP2 DN15</t>
  </si>
  <si>
    <t>-1765901239</t>
  </si>
  <si>
    <t>0409.R</t>
  </si>
  <si>
    <t>Přivařovací plech SP3 DN25</t>
  </si>
  <si>
    <t>-1857712571</t>
  </si>
  <si>
    <t>0410.R</t>
  </si>
  <si>
    <t>Šroub AS5 M6x60 STAUFF</t>
  </si>
  <si>
    <t>1101700629</t>
  </si>
  <si>
    <t>0411.R</t>
  </si>
  <si>
    <t>Montážní a pomocný materiál</t>
  </si>
  <si>
    <t>-1253152673</t>
  </si>
  <si>
    <t>13010204</t>
  </si>
  <si>
    <t>tyč ocelová plochá jakost 11 375 40x6mm</t>
  </si>
  <si>
    <t>1035270385</t>
  </si>
  <si>
    <t>13010404</t>
  </si>
  <si>
    <t>úhelník ocelový rovnostranný jakost 11 375 30x30x3mm</t>
  </si>
  <si>
    <t>1922772218</t>
  </si>
  <si>
    <t>230170001</t>
  </si>
  <si>
    <t>Příprava pro zkoušku těsnosti potrubí DN do 40</t>
  </si>
  <si>
    <t>sada</t>
  </si>
  <si>
    <t>447239915</t>
  </si>
  <si>
    <t>230170011</t>
  </si>
  <si>
    <t>Zkouška těsnosti potrubí DN do 40</t>
  </si>
  <si>
    <t>746895835</t>
  </si>
  <si>
    <t>789-1</t>
  </si>
  <si>
    <t>Nátěr potrubí stupeň C3</t>
  </si>
  <si>
    <t>1374947647</t>
  </si>
  <si>
    <t>946111113</t>
  </si>
  <si>
    <t>Montáž pojízdných věží trubkových nebo dílcových s maximálním zatížením podlahy do 200 kg/m2 šířky od 0,6 do 0,9 m, délky do 3,2 m, výšky přes 2,5 m do 3,5 m</t>
  </si>
  <si>
    <t>-1367854719</t>
  </si>
  <si>
    <t>946111213</t>
  </si>
  <si>
    <t>Montáž pojízdných věží trubkových nebo dílcových s maximálním zatížením podlahy do 200 kg/m2 Příplatek za první a každý další den použití pojízdného lešení k ceně -1113</t>
  </si>
  <si>
    <t>575366748</t>
  </si>
  <si>
    <t>05 - SO01 Úprava trakčního vedení</t>
  </si>
  <si>
    <t>741 - Elektromontáže a trakční vedení</t>
  </si>
  <si>
    <t xml:space="preserve">    21-M - Elektromontáže- pospojování</t>
  </si>
  <si>
    <t xml:space="preserve">    D1 - Materiál SBS</t>
  </si>
  <si>
    <t xml:space="preserve">    HSV - Materiál trakce</t>
  </si>
  <si>
    <t xml:space="preserve">    D2 - Demontáž</t>
  </si>
  <si>
    <t xml:space="preserve">    D3 - Montáž</t>
  </si>
  <si>
    <t>Elektromontáže a trakční vedení</t>
  </si>
  <si>
    <t>Elektromontáže- pospojování</t>
  </si>
  <si>
    <t>210800527</t>
  </si>
  <si>
    <t>Montáž izolovaných vodičů měděných do 1 kV uložených volně CY, HO5V, HO7V, NYY, YY, průřezu žíly 6 mm2</t>
  </si>
  <si>
    <t>341111900R</t>
  </si>
  <si>
    <t>kabel silový jednožilový s Cu jádrem</t>
  </si>
  <si>
    <t>P</t>
  </si>
  <si>
    <t>Poznámka k položce:_x000d_
Poznámka k položce: kabely pospojování CY 10mm2 CY 6mm2</t>
  </si>
  <si>
    <t>345670240</t>
  </si>
  <si>
    <t>oko kabelové Cu lisovací lehčené 6 x 5</t>
  </si>
  <si>
    <t>D1</t>
  </si>
  <si>
    <t>Materiál SBS</t>
  </si>
  <si>
    <t>R3</t>
  </si>
  <si>
    <t>Signalizační lampa SBS-zelená</t>
  </si>
  <si>
    <t>R4</t>
  </si>
  <si>
    <t>Signalizační lampa SBS-červená</t>
  </si>
  <si>
    <t>Poznámka k položce:_x000d_
Poznámka k položce: Standard DPO</t>
  </si>
  <si>
    <t>R5</t>
  </si>
  <si>
    <t>Zařízení pro indikaci beznapěťového stavu pro TRAM</t>
  </si>
  <si>
    <t>R7</t>
  </si>
  <si>
    <t>Rozvaděč R-SBS</t>
  </si>
  <si>
    <t>R10</t>
  </si>
  <si>
    <t xml:space="preserve">Rozvaděč  blokování -RO1</t>
  </si>
  <si>
    <t xml:space="preserve">Poznámka k položce:_x000d_
Poznámka k položce: funkce a specifikace viz  Technická zpráva a Schéma blokování</t>
  </si>
  <si>
    <t>R11</t>
  </si>
  <si>
    <t>Ovládací panel s tlačítky</t>
  </si>
  <si>
    <t>R9341001</t>
  </si>
  <si>
    <t xml:space="preserve">Světelně akustický  maják</t>
  </si>
  <si>
    <t>R429487</t>
  </si>
  <si>
    <t>ÖLFLEX Classic 110 Black 0,6/1kV 7Gx1mm2</t>
  </si>
  <si>
    <t>Poznámka k položce:_x000d_
Poznámka k položce: Propojeni MPS(Q)-ORB</t>
  </si>
  <si>
    <t>2*180</t>
  </si>
  <si>
    <t>R95160</t>
  </si>
  <si>
    <t>Kabel CYKY 2D x 1.5mm2</t>
  </si>
  <si>
    <t>Poznámka k položce:_x000d_
Poznámka k položce: propojení sig.lamp</t>
  </si>
  <si>
    <t>2*180+2*50</t>
  </si>
  <si>
    <t>R85902</t>
  </si>
  <si>
    <t>CYKY 2A x 1.5mm2</t>
  </si>
  <si>
    <t>Poznámka k položce:_x000d_
Poznámka k položce: propojení R-SBS-RO1</t>
  </si>
  <si>
    <t>2*50</t>
  </si>
  <si>
    <t>R421545</t>
  </si>
  <si>
    <t>CYKY 7D x 2.5mm2</t>
  </si>
  <si>
    <t>Poznámka k položce:_x000d_
Poznámka k položce: napájení motor.pohon - RO1 napájení NN - UR15 napájení RO1</t>
  </si>
  <si>
    <t>2*80+120+50</t>
  </si>
  <si>
    <t>357131213R</t>
  </si>
  <si>
    <t>Instalační krabice</t>
  </si>
  <si>
    <t>34571352</t>
  </si>
  <si>
    <t>trubka elektroinstalační ohebná dvouplášťová korugovaná D 52/63 mm, HDPE+LDPE</t>
  </si>
  <si>
    <t>Poznámka k položce:_x000d_
Poznámka k položce: svod k ukolejnění</t>
  </si>
  <si>
    <t>5*8</t>
  </si>
  <si>
    <t>R13</t>
  </si>
  <si>
    <t>Nouzová tlačítka</t>
  </si>
  <si>
    <t>R27</t>
  </si>
  <si>
    <t>Kabel J 3x2,5 mm2</t>
  </si>
  <si>
    <t>2*55+22</t>
  </si>
  <si>
    <t>R28</t>
  </si>
  <si>
    <t>Kabel J 3x1,5 mm2</t>
  </si>
  <si>
    <t>R29</t>
  </si>
  <si>
    <t>Kabel O 2x1,5 mm2</t>
  </si>
  <si>
    <t>R35</t>
  </si>
  <si>
    <t>Kabelové rošt š. 200, vč.upev.materiálu</t>
  </si>
  <si>
    <t>34575152R</t>
  </si>
  <si>
    <t>žlab kabelový s víkem PVC (200x126)</t>
  </si>
  <si>
    <t>Poznámka k položce:_x000d_
Poznámka k položce: vč. ohybů a spojovacího materiálu</t>
  </si>
  <si>
    <t>R36</t>
  </si>
  <si>
    <t>Trubky korugované pr.50,vč.upev.materiálu</t>
  </si>
  <si>
    <t>4*5</t>
  </si>
  <si>
    <t>R38</t>
  </si>
  <si>
    <t>Ostatní montážní materiál</t>
  </si>
  <si>
    <t>%</t>
  </si>
  <si>
    <t>HSV</t>
  </si>
  <si>
    <t>Materiál trakce</t>
  </si>
  <si>
    <t>R9</t>
  </si>
  <si>
    <t>Rychlovypínač UR15</t>
  </si>
  <si>
    <t xml:space="preserve">Poznámka k položce:_x000d_
Poznámka k položce:  viz Technická zpráva a Výkresy sestav 1500A UR1541SD-ZZZZZA1ECN1 vč. nosné konstrukce uchycené na zdi +další mont.materiál (Kabely, svorky, koncovky,spoj.materiál)</t>
  </si>
  <si>
    <t>TMDIDHc</t>
  </si>
  <si>
    <t>Odpojovač I s motorovým pohonem 220V AC na zed, upevnění šrouby</t>
  </si>
  <si>
    <t>TM-UK</t>
  </si>
  <si>
    <t>Šroubované ukolejnění CHBU50mm2</t>
  </si>
  <si>
    <t xml:space="preserve">Poznámka k položce:_x000d_
Poznámka k položce:  CHBU50mm2 -15m / 1ks</t>
  </si>
  <si>
    <t>34571355</t>
  </si>
  <si>
    <t>trubka elektroinstalační ohebná dvouplášťová korugovaná D 94/110 mm, HDPE+LDPE</t>
  </si>
  <si>
    <t>R21</t>
  </si>
  <si>
    <t>Montáž skříňky připojení kabelu ke kolejnici</t>
  </si>
  <si>
    <t>R22</t>
  </si>
  <si>
    <t>Skříňka připojení ukolejňovacího kabelu na kolejnici</t>
  </si>
  <si>
    <t>R227145</t>
  </si>
  <si>
    <t>Děliče Tram</t>
  </si>
  <si>
    <t>Poznámka k položce:_x000d_
Poznámka k položce: viz Výkresy sestav</t>
  </si>
  <si>
    <t>R091</t>
  </si>
  <si>
    <t>Nerozebiratelné ukončení lana se smyčkovým izolátorem silikonovým 25kN</t>
  </si>
  <si>
    <t>TMB4P1</t>
  </si>
  <si>
    <t>Pevný závěs TRAM do roviny na PARAFIL</t>
  </si>
  <si>
    <t>66</t>
  </si>
  <si>
    <t xml:space="preserve">Poznámka k položce:_x000d_
Poznámka k položce:  viz Výkresy sestav</t>
  </si>
  <si>
    <t>R101</t>
  </si>
  <si>
    <t>Parafilový převěs P11</t>
  </si>
  <si>
    <t>68</t>
  </si>
  <si>
    <t xml:space="preserve">Poznámka k položce:_x000d_
Poznámka k položce: TV2S1P11-  15m</t>
  </si>
  <si>
    <t>9*2</t>
  </si>
  <si>
    <t>R271115</t>
  </si>
  <si>
    <t>Trolejový drát Cu 120 mm2, vč.+5% prořez</t>
  </si>
  <si>
    <t>70</t>
  </si>
  <si>
    <t>TK185-0x1x1N</t>
  </si>
  <si>
    <t xml:space="preserve">Kabelové propojení trolej - odpojovač,  CHBU185mm2</t>
  </si>
  <si>
    <t>72</t>
  </si>
  <si>
    <t>Poznámka k položce:_x000d_
Poznámka k položce: CHBU 185mm2</t>
  </si>
  <si>
    <t>D2</t>
  </si>
  <si>
    <t>Demontáž</t>
  </si>
  <si>
    <t>R39</t>
  </si>
  <si>
    <t>Demontáž odpojovačů a SBS, vč.kabeláže</t>
  </si>
  <si>
    <t>74</t>
  </si>
  <si>
    <t>210030762</t>
  </si>
  <si>
    <t>Demontáž trolej. vedení, průřezu do 150 mm2</t>
  </si>
  <si>
    <t>76</t>
  </si>
  <si>
    <t>D3</t>
  </si>
  <si>
    <t>Montáž</t>
  </si>
  <si>
    <t>R40</t>
  </si>
  <si>
    <t>Montáž Signalizace beznapěťového stavu s blokováním</t>
  </si>
  <si>
    <t>78</t>
  </si>
  <si>
    <t xml:space="preserve">Poznámka k položce:_x000d_
Poznámka k položce:  Signalizace beznapěťového stavu-  pro 1 kolej, 2ks lampy se zeleným světlem , zapojení do rozvaděče  SBS  a ORBvč. kabeláže</t>
  </si>
  <si>
    <t>R41</t>
  </si>
  <si>
    <t>Montážní práce- rozvaděče UR15</t>
  </si>
  <si>
    <t>hod.</t>
  </si>
  <si>
    <t>80</t>
  </si>
  <si>
    <t>R42</t>
  </si>
  <si>
    <t>Montážní práce- rozvaděče ORB a SBS</t>
  </si>
  <si>
    <t>82</t>
  </si>
  <si>
    <t>R43</t>
  </si>
  <si>
    <t>Montážní práce kabelová propojení a ukolejnění</t>
  </si>
  <si>
    <t>84</t>
  </si>
  <si>
    <t>4*8*5</t>
  </si>
  <si>
    <t>R45</t>
  </si>
  <si>
    <t>Montážní práceTV</t>
  </si>
  <si>
    <t>86</t>
  </si>
  <si>
    <t>R46</t>
  </si>
  <si>
    <t>Odborný technik DPO</t>
  </si>
  <si>
    <t>88</t>
  </si>
  <si>
    <t>45</t>
  </si>
  <si>
    <t>R47</t>
  </si>
  <si>
    <t>Montážní plošina kolejová , vč.osádky</t>
  </si>
  <si>
    <t>90</t>
  </si>
  <si>
    <t>HZS3131R</t>
  </si>
  <si>
    <t>Hodinová zúčtovací sazba technik dopravního podniku - manipulace na síti, zajištění, přepnutí vedení</t>
  </si>
  <si>
    <t>hod</t>
  </si>
  <si>
    <t>92</t>
  </si>
  <si>
    <t>210280003</t>
  </si>
  <si>
    <t>Zkoušky a prohlídky el rozvodů a zařízení celková prohlídka pro objem mtž prací do 1 000 000 Kč</t>
  </si>
  <si>
    <t>94</t>
  </si>
  <si>
    <t>262144</t>
  </si>
  <si>
    <t>96</t>
  </si>
  <si>
    <t>044002000</t>
  </si>
  <si>
    <t>Revize+ kontrolní prohlídka, průkaz UTZ/E</t>
  </si>
  <si>
    <t>98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</si>
  <si>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</si>
  <si>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</si>
  <si>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</si>
  <si>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</si>
  <si>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</si>
  <si>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</si>
  <si>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</si>
  <si>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</si>
  <si>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</si>
  <si>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</si>
  <si>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</si>
  <si>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</si>
  <si>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</si>
  <si>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</si>
  <si>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Provozní soubor</t>
  </si>
  <si>
    <t>VON</t>
  </si>
  <si>
    <t>Vedlejší a ostatní náklady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</si>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</sst>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i/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7" fillId="0" borderId="0" applyNumberFormat="0" applyFill="0" applyBorder="0" applyAlignment="0" applyProtection="0"/>
  </cellStyleXfs>
  <cellXfs count="35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8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right"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166" fontId="29" fillId="0" borderId="21" xfId="0" applyNumberFormat="1" applyFont="1" applyBorder="1" applyAlignment="1" applyProtection="1">
      <alignment vertical="center"/>
    </xf>
    <xf numFmtId="4" fontId="29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2" fillId="0" borderId="13" xfId="0" applyNumberFormat="1" applyFont="1" applyBorder="1" applyAlignment="1" applyProtection="1"/>
    <xf numFmtId="166" fontId="32" fillId="0" borderId="14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23" xfId="0" applyFont="1" applyBorder="1" applyAlignment="1" applyProtection="1">
      <alignment horizontal="center" vertical="center"/>
    </xf>
    <xf numFmtId="49" fontId="34" fillId="0" borderId="23" xfId="0" applyNumberFormat="1" applyFont="1" applyBorder="1" applyAlignment="1" applyProtection="1">
      <alignment horizontal="left" vertical="center" wrapText="1"/>
    </xf>
    <xf numFmtId="0" fontId="34" fillId="0" borderId="23" xfId="0" applyFont="1" applyBorder="1" applyAlignment="1" applyProtection="1">
      <alignment horizontal="left" vertical="center" wrapText="1"/>
    </xf>
    <xf numFmtId="0" fontId="34" fillId="0" borderId="23" xfId="0" applyFont="1" applyBorder="1" applyAlignment="1" applyProtection="1">
      <alignment horizontal="center" vertical="center" wrapText="1"/>
    </xf>
    <xf numFmtId="167" fontId="34" fillId="0" borderId="23" xfId="0" applyNumberFormat="1" applyFont="1" applyBorder="1" applyAlignment="1" applyProtection="1">
      <alignment vertical="center"/>
    </xf>
    <xf numFmtId="4" fontId="34" fillId="2" borderId="23" xfId="0" applyNumberFormat="1" applyFont="1" applyFill="1" applyBorder="1" applyAlignment="1" applyProtection="1">
      <alignment vertical="center"/>
      <protection locked="0"/>
    </xf>
    <xf numFmtId="4" fontId="34" fillId="0" borderId="23" xfId="0" applyNumberFormat="1" applyFont="1" applyBorder="1" applyAlignment="1" applyProtection="1">
      <alignment vertical="center"/>
    </xf>
    <xf numFmtId="0" fontId="35" fillId="0" borderId="4" xfId="0" applyFont="1" applyBorder="1" applyAlignment="1">
      <alignment vertical="center"/>
    </xf>
    <xf numFmtId="0" fontId="34" fillId="2" borderId="15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11" fillId="0" borderId="22" xfId="0" applyFont="1" applyBorder="1" applyAlignment="1" applyProtection="1">
      <alignment vertical="center"/>
    </xf>
    <xf numFmtId="0" fontId="23" fillId="2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166" fontId="23" fillId="0" borderId="22" xfId="0" applyNumberFormat="1" applyFont="1" applyBorder="1" applyAlignment="1" applyProtection="1">
      <alignment vertical="center"/>
    </xf>
    <xf numFmtId="0" fontId="37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167" fontId="34" fillId="2" borderId="23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vertical="top"/>
    </xf>
    <xf numFmtId="0" fontId="38" fillId="0" borderId="24" xfId="0" applyFont="1" applyBorder="1" applyAlignment="1">
      <alignment vertical="center" wrapText="1"/>
    </xf>
    <xf numFmtId="0" fontId="38" fillId="0" borderId="25" xfId="0" applyFont="1" applyBorder="1" applyAlignment="1">
      <alignment vertical="center" wrapText="1"/>
    </xf>
    <xf numFmtId="0" fontId="38" fillId="0" borderId="26" xfId="0" applyFont="1" applyBorder="1" applyAlignment="1">
      <alignment vertical="center" wrapText="1"/>
    </xf>
    <xf numFmtId="0" fontId="38" fillId="0" borderId="27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8" fillId="0" borderId="28" xfId="0" applyFont="1" applyBorder="1" applyAlignment="1">
      <alignment horizontal="center" vertical="center" wrapText="1"/>
    </xf>
    <xf numFmtId="0" fontId="38" fillId="0" borderId="27" xfId="0" applyFont="1" applyBorder="1" applyAlignment="1">
      <alignment vertical="center" wrapText="1"/>
    </xf>
    <xf numFmtId="0" fontId="40" fillId="0" borderId="29" xfId="0" applyFont="1" applyBorder="1" applyAlignment="1">
      <alignment horizontal="left" wrapText="1"/>
    </xf>
    <xf numFmtId="0" fontId="38" fillId="0" borderId="28" xfId="0" applyFont="1" applyBorder="1" applyAlignment="1">
      <alignment vertical="center" wrapText="1"/>
    </xf>
    <xf numFmtId="0" fontId="40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27" xfId="0" applyFont="1" applyBorder="1" applyAlignment="1">
      <alignment vertical="center" wrapText="1"/>
    </xf>
    <xf numFmtId="0" fontId="41" fillId="0" borderId="1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vertical="center"/>
    </xf>
    <xf numFmtId="49" fontId="41" fillId="0" borderId="1" xfId="0" applyNumberFormat="1" applyFont="1" applyBorder="1" applyAlignment="1">
      <alignment horizontal="left" vertical="center" wrapText="1"/>
    </xf>
    <xf numFmtId="49" fontId="41" fillId="0" borderId="1" xfId="0" applyNumberFormat="1" applyFont="1" applyBorder="1" applyAlignment="1">
      <alignment vertical="center" wrapText="1"/>
    </xf>
    <xf numFmtId="0" fontId="38" fillId="0" borderId="30" xfId="0" applyFont="1" applyBorder="1" applyAlignment="1">
      <alignment vertical="center" wrapText="1"/>
    </xf>
    <xf numFmtId="0" fontId="43" fillId="0" borderId="29" xfId="0" applyFont="1" applyBorder="1" applyAlignment="1">
      <alignment vertical="center" wrapText="1"/>
    </xf>
    <xf numFmtId="0" fontId="38" fillId="0" borderId="31" xfId="0" applyFont="1" applyBorder="1" applyAlignment="1">
      <alignment vertical="center" wrapText="1"/>
    </xf>
    <xf numFmtId="0" fontId="38" fillId="0" borderId="1" xfId="0" applyFont="1" applyBorder="1" applyAlignment="1">
      <alignment vertical="top"/>
    </xf>
    <xf numFmtId="0" fontId="38" fillId="0" borderId="0" xfId="0" applyFont="1" applyAlignment="1">
      <alignment vertical="top"/>
    </xf>
    <xf numFmtId="0" fontId="38" fillId="0" borderId="24" xfId="0" applyFont="1" applyBorder="1" applyAlignment="1">
      <alignment horizontal="left" vertical="center"/>
    </xf>
    <xf numFmtId="0" fontId="38" fillId="0" borderId="25" xfId="0" applyFont="1" applyBorder="1" applyAlignment="1">
      <alignment horizontal="left" vertical="center"/>
    </xf>
    <xf numFmtId="0" fontId="38" fillId="0" borderId="26" xfId="0" applyFont="1" applyBorder="1" applyAlignment="1">
      <alignment horizontal="left" vertical="center"/>
    </xf>
    <xf numFmtId="0" fontId="38" fillId="0" borderId="27" xfId="0" applyFont="1" applyBorder="1" applyAlignment="1">
      <alignment horizontal="left" vertical="center"/>
    </xf>
    <xf numFmtId="0" fontId="39" fillId="0" borderId="1" xfId="0" applyFont="1" applyBorder="1" applyAlignment="1">
      <alignment horizontal="center" vertical="center"/>
    </xf>
    <xf numFmtId="0" fontId="38" fillId="0" borderId="28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0" fillId="0" borderId="29" xfId="0" applyFont="1" applyBorder="1" applyAlignment="1">
      <alignment horizontal="left" vertical="center"/>
    </xf>
    <xf numFmtId="0" fontId="40" fillId="0" borderId="29" xfId="0" applyFont="1" applyBorder="1" applyAlignment="1">
      <alignment horizontal="center" vertical="center"/>
    </xf>
    <xf numFmtId="0" fontId="44" fillId="0" borderId="29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1" fillId="0" borderId="0" xfId="0" applyFont="1" applyAlignment="1">
      <alignment horizontal="left" vertical="center"/>
    </xf>
    <xf numFmtId="0" fontId="42" fillId="0" borderId="27" xfId="0" applyFont="1" applyBorder="1" applyAlignment="1">
      <alignment horizontal="left" vertical="center"/>
    </xf>
    <xf numFmtId="0" fontId="41" fillId="0" borderId="1" xfId="0" applyFont="1" applyFill="1" applyBorder="1" applyAlignment="1">
      <alignment horizontal="left" vertical="center"/>
    </xf>
    <xf numFmtId="0" fontId="41" fillId="0" borderId="1" xfId="0" applyFont="1" applyFill="1" applyBorder="1" applyAlignment="1">
      <alignment horizontal="center" vertical="center"/>
    </xf>
    <xf numFmtId="0" fontId="38" fillId="0" borderId="30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8" fillId="0" borderId="31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center" vertical="center" wrapText="1"/>
    </xf>
    <xf numFmtId="0" fontId="38" fillId="0" borderId="24" xfId="0" applyFont="1" applyBorder="1" applyAlignment="1">
      <alignment horizontal="left" vertical="center" wrapText="1"/>
    </xf>
    <xf numFmtId="0" fontId="38" fillId="0" borderId="25" xfId="0" applyFont="1" applyBorder="1" applyAlignment="1">
      <alignment horizontal="left" vertical="center" wrapText="1"/>
    </xf>
    <xf numFmtId="0" fontId="38" fillId="0" borderId="26" xfId="0" applyFont="1" applyBorder="1" applyAlignment="1">
      <alignment horizontal="left" vertical="center" wrapText="1"/>
    </xf>
    <xf numFmtId="0" fontId="38" fillId="0" borderId="27" xfId="0" applyFont="1" applyBorder="1" applyAlignment="1">
      <alignment horizontal="left" vertical="center" wrapText="1"/>
    </xf>
    <xf numFmtId="0" fontId="38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/>
    </xf>
    <xf numFmtId="0" fontId="42" fillId="0" borderId="28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/>
    </xf>
    <xf numFmtId="0" fontId="42" fillId="0" borderId="30" xfId="0" applyFont="1" applyBorder="1" applyAlignment="1">
      <alignment horizontal="left" vertical="center" wrapText="1"/>
    </xf>
    <xf numFmtId="0" fontId="42" fillId="0" borderId="29" xfId="0" applyFont="1" applyBorder="1" applyAlignment="1">
      <alignment horizontal="left" vertical="center" wrapText="1"/>
    </xf>
    <xf numFmtId="0" fontId="42" fillId="0" borderId="3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top"/>
    </xf>
    <xf numFmtId="0" fontId="41" fillId="0" borderId="1" xfId="0" applyFont="1" applyBorder="1" applyAlignment="1">
      <alignment horizontal="center" vertical="top"/>
    </xf>
    <xf numFmtId="0" fontId="42" fillId="0" borderId="30" xfId="0" applyFont="1" applyBorder="1" applyAlignment="1">
      <alignment horizontal="left" vertical="center"/>
    </xf>
    <xf numFmtId="0" fontId="42" fillId="0" borderId="3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4" fillId="0" borderId="0" xfId="0" applyFont="1" applyAlignment="1">
      <alignment vertical="center"/>
    </xf>
    <xf numFmtId="0" fontId="40" fillId="0" borderId="1" xfId="0" applyFont="1" applyBorder="1" applyAlignment="1">
      <alignment vertical="center"/>
    </xf>
    <xf numFmtId="0" fontId="44" fillId="0" borderId="29" xfId="0" applyFont="1" applyBorder="1" applyAlignment="1">
      <alignment vertical="center"/>
    </xf>
    <xf numFmtId="0" fontId="40" fillId="0" borderId="29" xfId="0" applyFont="1" applyBorder="1" applyAlignment="1">
      <alignment vertical="center"/>
    </xf>
    <xf numFmtId="0" fontId="41" fillId="0" borderId="1" xfId="0" applyFont="1" applyBorder="1" applyAlignment="1">
      <alignment vertical="top"/>
    </xf>
    <xf numFmtId="49" fontId="41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0" fillId="0" borderId="29" xfId="0" applyFont="1" applyBorder="1" applyAlignment="1">
      <alignment horizontal="left"/>
    </xf>
    <xf numFmtId="0" fontId="44" fillId="0" borderId="29" xfId="0" applyFont="1" applyBorder="1" applyAlignment="1"/>
    <xf numFmtId="0" fontId="38" fillId="0" borderId="27" xfId="0" applyFont="1" applyBorder="1" applyAlignment="1">
      <alignment vertical="top"/>
    </xf>
    <xf numFmtId="0" fontId="38" fillId="0" borderId="28" xfId="0" applyFont="1" applyBorder="1" applyAlignment="1">
      <alignment vertical="top"/>
    </xf>
    <xf numFmtId="0" fontId="38" fillId="0" borderId="30" xfId="0" applyFont="1" applyBorder="1" applyAlignment="1">
      <alignment vertical="top"/>
    </xf>
    <xf numFmtId="0" fontId="38" fillId="0" borderId="29" xfId="0" applyFont="1" applyBorder="1" applyAlignment="1">
      <alignment vertical="top"/>
    </xf>
    <xf numFmtId="0" fontId="38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styles" Target="styles.xml" /><Relationship Id="rId9" Type="http://schemas.openxmlformats.org/officeDocument/2006/relationships/theme" Target="theme/theme1.xml" /><Relationship Id="rId10" Type="http://schemas.openxmlformats.org/officeDocument/2006/relationships/calcChain" Target="calcChain.xml" /><Relationship Id="rId11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20</v>
      </c>
      <c r="AL7" s="23"/>
      <c r="AM7" s="23"/>
      <c r="AN7" s="28" t="s">
        <v>19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21</v>
      </c>
      <c r="E8" s="23"/>
      <c r="F8" s="23"/>
      <c r="G8" s="23"/>
      <c r="H8" s="23"/>
      <c r="I8" s="23"/>
      <c r="J8" s="23"/>
      <c r="K8" s="28" t="s">
        <v>22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23</v>
      </c>
      <c r="AL8" s="23"/>
      <c r="AM8" s="23"/>
      <c r="AN8" s="34" t="s">
        <v>24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25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26</v>
      </c>
      <c r="AL10" s="23"/>
      <c r="AM10" s="23"/>
      <c r="AN10" s="28" t="s">
        <v>19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27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28</v>
      </c>
      <c r="AL11" s="23"/>
      <c r="AM11" s="23"/>
      <c r="AN11" s="28" t="s">
        <v>19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29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26</v>
      </c>
      <c r="AL13" s="23"/>
      <c r="AM13" s="23"/>
      <c r="AN13" s="35" t="s">
        <v>30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30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28</v>
      </c>
      <c r="AL14" s="23"/>
      <c r="AM14" s="23"/>
      <c r="AN14" s="35" t="s">
        <v>30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31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26</v>
      </c>
      <c r="AL16" s="23"/>
      <c r="AM16" s="23"/>
      <c r="AN16" s="28" t="s">
        <v>19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32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28</v>
      </c>
      <c r="AL17" s="23"/>
      <c r="AM17" s="23"/>
      <c r="AN17" s="28" t="s">
        <v>19</v>
      </c>
      <c r="AO17" s="23"/>
      <c r="AP17" s="23"/>
      <c r="AQ17" s="23"/>
      <c r="AR17" s="21"/>
      <c r="BE17" s="32"/>
      <c r="BS17" s="18" t="s">
        <v>33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34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26</v>
      </c>
      <c r="AL19" s="23"/>
      <c r="AM19" s="23"/>
      <c r="AN19" s="28" t="s">
        <v>19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22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28</v>
      </c>
      <c r="AL20" s="23"/>
      <c r="AM20" s="23"/>
      <c r="AN20" s="28" t="s">
        <v>19</v>
      </c>
      <c r="AO20" s="23"/>
      <c r="AP20" s="23"/>
      <c r="AQ20" s="23"/>
      <c r="AR20" s="21"/>
      <c r="BE20" s="32"/>
      <c r="BS20" s="18" t="s">
        <v>4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35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47.25" customHeight="1">
      <c r="B23" s="22"/>
      <c r="C23" s="23"/>
      <c r="D23" s="23"/>
      <c r="E23" s="37" t="s">
        <v>36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37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ROUND(AG54,2)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38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39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40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41</v>
      </c>
      <c r="E29" s="48"/>
      <c r="F29" s="33" t="s">
        <v>42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ROUND(AZ54,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ROUND(AV54, 2)</f>
        <v>0</v>
      </c>
      <c r="AL29" s="48"/>
      <c r="AM29" s="48"/>
      <c r="AN29" s="48"/>
      <c r="AO29" s="48"/>
      <c r="AP29" s="48"/>
      <c r="AQ29" s="48"/>
      <c r="AR29" s="51"/>
      <c r="BE29" s="52"/>
    </row>
    <row r="30" s="3" customFormat="1" ht="14.4" customHeight="1">
      <c r="A30" s="3"/>
      <c r="B30" s="47"/>
      <c r="C30" s="48"/>
      <c r="D30" s="48"/>
      <c r="E30" s="48"/>
      <c r="F30" s="33" t="s">
        <v>43</v>
      </c>
      <c r="G30" s="48"/>
      <c r="H30" s="48"/>
      <c r="I30" s="48"/>
      <c r="J30" s="48"/>
      <c r="K30" s="48"/>
      <c r="L30" s="49">
        <v>0.14999999999999999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ROUND(BA54,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ROUND(AW54, 2)</f>
        <v>0</v>
      </c>
      <c r="AL30" s="48"/>
      <c r="AM30" s="48"/>
      <c r="AN30" s="48"/>
      <c r="AO30" s="48"/>
      <c r="AP30" s="48"/>
      <c r="AQ30" s="48"/>
      <c r="AR30" s="51"/>
      <c r="BE30" s="52"/>
    </row>
    <row r="31" hidden="1" s="3" customFormat="1" ht="14.4" customHeight="1">
      <c r="A31" s="3"/>
      <c r="B31" s="47"/>
      <c r="C31" s="48"/>
      <c r="D31" s="48"/>
      <c r="E31" s="48"/>
      <c r="F31" s="33" t="s">
        <v>44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ROUND(BB54,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E31" s="52"/>
    </row>
    <row r="32" hidden="1" s="3" customFormat="1" ht="14.4" customHeight="1">
      <c r="A32" s="3"/>
      <c r="B32" s="47"/>
      <c r="C32" s="48"/>
      <c r="D32" s="48"/>
      <c r="E32" s="48"/>
      <c r="F32" s="33" t="s">
        <v>45</v>
      </c>
      <c r="G32" s="48"/>
      <c r="H32" s="48"/>
      <c r="I32" s="48"/>
      <c r="J32" s="48"/>
      <c r="K32" s="48"/>
      <c r="L32" s="49">
        <v>0.14999999999999999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ROUND(BC54,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E32" s="52"/>
    </row>
    <row r="33" hidden="1" s="3" customFormat="1" ht="14.4" customHeight="1">
      <c r="A33" s="3"/>
      <c r="B33" s="47"/>
      <c r="C33" s="48"/>
      <c r="D33" s="48"/>
      <c r="E33" s="48"/>
      <c r="F33" s="33" t="s">
        <v>46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ROUND(BD54,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E33" s="3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9"/>
    </row>
    <row r="35" s="2" customFormat="1" ht="25.92" customHeight="1">
      <c r="A35" s="39"/>
      <c r="B35" s="40"/>
      <c r="C35" s="53"/>
      <c r="D35" s="54" t="s">
        <v>47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48</v>
      </c>
      <c r="U35" s="55"/>
      <c r="V35" s="55"/>
      <c r="W35" s="55"/>
      <c r="X35" s="57" t="s">
        <v>49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6.96" customHeight="1">
      <c r="A37" s="39"/>
      <c r="B37" s="60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45"/>
      <c r="BE37" s="39"/>
    </row>
    <row r="41" s="2" customFormat="1" ht="6.96" customHeight="1">
      <c r="A41" s="39"/>
      <c r="B41" s="62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45"/>
      <c r="BE41" s="39"/>
    </row>
    <row r="42" s="2" customFormat="1" ht="24.96" customHeight="1">
      <c r="A42" s="39"/>
      <c r="B42" s="40"/>
      <c r="C42" s="24" t="s">
        <v>50</v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5"/>
      <c r="BE42" s="39"/>
    </row>
    <row r="43" s="2" customFormat="1" ht="6.96" customHeight="1">
      <c r="A43" s="39"/>
      <c r="B43" s="40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5"/>
      <c r="BE43" s="39"/>
    </row>
    <row r="44" s="4" customFormat="1" ht="12" customHeight="1">
      <c r="A44" s="4"/>
      <c r="B44" s="64"/>
      <c r="C44" s="33" t="s">
        <v>13</v>
      </c>
      <c r="D44" s="65"/>
      <c r="E44" s="65"/>
      <c r="F44" s="65"/>
      <c r="G44" s="65"/>
      <c r="H44" s="65"/>
      <c r="I44" s="65"/>
      <c r="J44" s="65"/>
      <c r="K44" s="65"/>
      <c r="L44" s="65" t="str">
        <f>K5</f>
        <v>4328_1</v>
      </c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6"/>
      <c r="BE44" s="4"/>
    </row>
    <row r="45" s="5" customFormat="1" ht="36.96" customHeight="1">
      <c r="A45" s="5"/>
      <c r="B45" s="67"/>
      <c r="C45" s="68" t="s">
        <v>16</v>
      </c>
      <c r="D45" s="69"/>
      <c r="E45" s="69"/>
      <c r="F45" s="69"/>
      <c r="G45" s="69"/>
      <c r="H45" s="69"/>
      <c r="I45" s="69"/>
      <c r="J45" s="69"/>
      <c r="K45" s="69"/>
      <c r="L45" s="70" t="str">
        <f>K6</f>
        <v>Pracovní lávky vozovna Poruba</v>
      </c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71"/>
      <c r="BE45" s="5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5"/>
      <c r="BE46" s="39"/>
    </row>
    <row r="47" s="2" customFormat="1" ht="12" customHeight="1">
      <c r="A47" s="39"/>
      <c r="B47" s="40"/>
      <c r="C47" s="33" t="s">
        <v>21</v>
      </c>
      <c r="D47" s="41"/>
      <c r="E47" s="41"/>
      <c r="F47" s="41"/>
      <c r="G47" s="41"/>
      <c r="H47" s="41"/>
      <c r="I47" s="41"/>
      <c r="J47" s="41"/>
      <c r="K47" s="41"/>
      <c r="L47" s="72" t="str">
        <f>IF(K8="","",K8)</f>
        <v xml:space="preserve"> </v>
      </c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33" t="s">
        <v>23</v>
      </c>
      <c r="AJ47" s="41"/>
      <c r="AK47" s="41"/>
      <c r="AL47" s="41"/>
      <c r="AM47" s="73" t="str">
        <f>IF(AN8= "","",AN8)</f>
        <v>14. 4. 2020</v>
      </c>
      <c r="AN47" s="73"/>
      <c r="AO47" s="41"/>
      <c r="AP47" s="41"/>
      <c r="AQ47" s="41"/>
      <c r="AR47" s="45"/>
      <c r="B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5"/>
      <c r="BE48" s="39"/>
    </row>
    <row r="49" s="2" customFormat="1" ht="15.15" customHeight="1">
      <c r="A49" s="39"/>
      <c r="B49" s="40"/>
      <c r="C49" s="33" t="s">
        <v>25</v>
      </c>
      <c r="D49" s="41"/>
      <c r="E49" s="41"/>
      <c r="F49" s="41"/>
      <c r="G49" s="41"/>
      <c r="H49" s="41"/>
      <c r="I49" s="41"/>
      <c r="J49" s="41"/>
      <c r="K49" s="41"/>
      <c r="L49" s="65" t="str">
        <f>IF(E11= "","",E11)</f>
        <v>Dopravní podnik Ostrava, a. s.</v>
      </c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33" t="s">
        <v>31</v>
      </c>
      <c r="AJ49" s="41"/>
      <c r="AK49" s="41"/>
      <c r="AL49" s="41"/>
      <c r="AM49" s="74" t="str">
        <f>IF(E17="","",E17)</f>
        <v>PROJEKT HTL s.r.o.</v>
      </c>
      <c r="AN49" s="65"/>
      <c r="AO49" s="65"/>
      <c r="AP49" s="65"/>
      <c r="AQ49" s="41"/>
      <c r="AR49" s="45"/>
      <c r="AS49" s="75" t="s">
        <v>51</v>
      </c>
      <c r="AT49" s="76"/>
      <c r="AU49" s="77"/>
      <c r="AV49" s="77"/>
      <c r="AW49" s="77"/>
      <c r="AX49" s="77"/>
      <c r="AY49" s="77"/>
      <c r="AZ49" s="77"/>
      <c r="BA49" s="77"/>
      <c r="BB49" s="77"/>
      <c r="BC49" s="77"/>
      <c r="BD49" s="78"/>
      <c r="BE49" s="39"/>
    </row>
    <row r="50" s="2" customFormat="1" ht="15.15" customHeight="1">
      <c r="A50" s="39"/>
      <c r="B50" s="40"/>
      <c r="C50" s="33" t="s">
        <v>29</v>
      </c>
      <c r="D50" s="41"/>
      <c r="E50" s="41"/>
      <c r="F50" s="41"/>
      <c r="G50" s="41"/>
      <c r="H50" s="41"/>
      <c r="I50" s="41"/>
      <c r="J50" s="41"/>
      <c r="K50" s="41"/>
      <c r="L50" s="65" t="str">
        <f>IF(E14= "Vyplň údaj","",E14)</f>
        <v/>
      </c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33" t="s">
        <v>34</v>
      </c>
      <c r="AJ50" s="41"/>
      <c r="AK50" s="41"/>
      <c r="AL50" s="41"/>
      <c r="AM50" s="74" t="str">
        <f>IF(E20="","",E20)</f>
        <v xml:space="preserve"> </v>
      </c>
      <c r="AN50" s="65"/>
      <c r="AO50" s="65"/>
      <c r="AP50" s="65"/>
      <c r="AQ50" s="41"/>
      <c r="AR50" s="45"/>
      <c r="AS50" s="79"/>
      <c r="AT50" s="80"/>
      <c r="AU50" s="81"/>
      <c r="AV50" s="81"/>
      <c r="AW50" s="81"/>
      <c r="AX50" s="81"/>
      <c r="AY50" s="81"/>
      <c r="AZ50" s="81"/>
      <c r="BA50" s="81"/>
      <c r="BB50" s="81"/>
      <c r="BC50" s="81"/>
      <c r="BD50" s="82"/>
      <c r="BE50" s="39"/>
    </row>
    <row r="51" s="2" customFormat="1" ht="10.8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5"/>
      <c r="AS51" s="83"/>
      <c r="AT51" s="84"/>
      <c r="AU51" s="85"/>
      <c r="AV51" s="85"/>
      <c r="AW51" s="85"/>
      <c r="AX51" s="85"/>
      <c r="AY51" s="85"/>
      <c r="AZ51" s="85"/>
      <c r="BA51" s="85"/>
      <c r="BB51" s="85"/>
      <c r="BC51" s="85"/>
      <c r="BD51" s="86"/>
      <c r="BE51" s="39"/>
    </row>
    <row r="52" s="2" customFormat="1" ht="29.28" customHeight="1">
      <c r="A52" s="39"/>
      <c r="B52" s="40"/>
      <c r="C52" s="87" t="s">
        <v>52</v>
      </c>
      <c r="D52" s="88"/>
      <c r="E52" s="88"/>
      <c r="F52" s="88"/>
      <c r="G52" s="88"/>
      <c r="H52" s="89"/>
      <c r="I52" s="90" t="s">
        <v>53</v>
      </c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91" t="s">
        <v>54</v>
      </c>
      <c r="AH52" s="88"/>
      <c r="AI52" s="88"/>
      <c r="AJ52" s="88"/>
      <c r="AK52" s="88"/>
      <c r="AL52" s="88"/>
      <c r="AM52" s="88"/>
      <c r="AN52" s="90" t="s">
        <v>55</v>
      </c>
      <c r="AO52" s="88"/>
      <c r="AP52" s="88"/>
      <c r="AQ52" s="92" t="s">
        <v>56</v>
      </c>
      <c r="AR52" s="45"/>
      <c r="AS52" s="93" t="s">
        <v>57</v>
      </c>
      <c r="AT52" s="94" t="s">
        <v>58</v>
      </c>
      <c r="AU52" s="94" t="s">
        <v>59</v>
      </c>
      <c r="AV52" s="94" t="s">
        <v>60</v>
      </c>
      <c r="AW52" s="94" t="s">
        <v>61</v>
      </c>
      <c r="AX52" s="94" t="s">
        <v>62</v>
      </c>
      <c r="AY52" s="94" t="s">
        <v>63</v>
      </c>
      <c r="AZ52" s="94" t="s">
        <v>64</v>
      </c>
      <c r="BA52" s="94" t="s">
        <v>65</v>
      </c>
      <c r="BB52" s="94" t="s">
        <v>66</v>
      </c>
      <c r="BC52" s="94" t="s">
        <v>67</v>
      </c>
      <c r="BD52" s="95" t="s">
        <v>68</v>
      </c>
      <c r="BE52" s="39"/>
    </row>
    <row r="53" s="2" customFormat="1" ht="10.8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5"/>
      <c r="AS53" s="96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8"/>
      <c r="BE53" s="39"/>
    </row>
    <row r="54" s="6" customFormat="1" ht="32.4" customHeight="1">
      <c r="A54" s="6"/>
      <c r="B54" s="99"/>
      <c r="C54" s="100" t="s">
        <v>69</v>
      </c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2">
        <f>ROUND(SUM(AG55:AG59),2)</f>
        <v>0</v>
      </c>
      <c r="AH54" s="102"/>
      <c r="AI54" s="102"/>
      <c r="AJ54" s="102"/>
      <c r="AK54" s="102"/>
      <c r="AL54" s="102"/>
      <c r="AM54" s="102"/>
      <c r="AN54" s="103">
        <f>SUM(AG54,AT54)</f>
        <v>0</v>
      </c>
      <c r="AO54" s="103"/>
      <c r="AP54" s="103"/>
      <c r="AQ54" s="104" t="s">
        <v>19</v>
      </c>
      <c r="AR54" s="105"/>
      <c r="AS54" s="106">
        <f>ROUND(SUM(AS55:AS59),2)</f>
        <v>0</v>
      </c>
      <c r="AT54" s="107">
        <f>ROUND(SUM(AV54:AW54),2)</f>
        <v>0</v>
      </c>
      <c r="AU54" s="108">
        <f>ROUND(SUM(AU55:AU59),5)</f>
        <v>0</v>
      </c>
      <c r="AV54" s="107">
        <f>ROUND(AZ54*L29,2)</f>
        <v>0</v>
      </c>
      <c r="AW54" s="107">
        <f>ROUND(BA54*L30,2)</f>
        <v>0</v>
      </c>
      <c r="AX54" s="107">
        <f>ROUND(BB54*L29,2)</f>
        <v>0</v>
      </c>
      <c r="AY54" s="107">
        <f>ROUND(BC54*L30,2)</f>
        <v>0</v>
      </c>
      <c r="AZ54" s="107">
        <f>ROUND(SUM(AZ55:AZ59),2)</f>
        <v>0</v>
      </c>
      <c r="BA54" s="107">
        <f>ROUND(SUM(BA55:BA59),2)</f>
        <v>0</v>
      </c>
      <c r="BB54" s="107">
        <f>ROUND(SUM(BB55:BB59),2)</f>
        <v>0</v>
      </c>
      <c r="BC54" s="107">
        <f>ROUND(SUM(BC55:BC59),2)</f>
        <v>0</v>
      </c>
      <c r="BD54" s="109">
        <f>ROUND(SUM(BD55:BD59),2)</f>
        <v>0</v>
      </c>
      <c r="BE54" s="6"/>
      <c r="BS54" s="110" t="s">
        <v>70</v>
      </c>
      <c r="BT54" s="110" t="s">
        <v>71</v>
      </c>
      <c r="BU54" s="111" t="s">
        <v>72</v>
      </c>
      <c r="BV54" s="110" t="s">
        <v>73</v>
      </c>
      <c r="BW54" s="110" t="s">
        <v>5</v>
      </c>
      <c r="BX54" s="110" t="s">
        <v>74</v>
      </c>
      <c r="CL54" s="110" t="s">
        <v>19</v>
      </c>
    </row>
    <row r="55" s="7" customFormat="1" ht="16.5" customHeight="1">
      <c r="A55" s="112" t="s">
        <v>75</v>
      </c>
      <c r="B55" s="113"/>
      <c r="C55" s="114"/>
      <c r="D55" s="115" t="s">
        <v>76</v>
      </c>
      <c r="E55" s="115"/>
      <c r="F55" s="115"/>
      <c r="G55" s="115"/>
      <c r="H55" s="115"/>
      <c r="I55" s="116"/>
      <c r="J55" s="115" t="s">
        <v>77</v>
      </c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7">
        <f>'01 - PS01 Ocelové konstrukce'!J30</f>
        <v>0</v>
      </c>
      <c r="AH55" s="116"/>
      <c r="AI55" s="116"/>
      <c r="AJ55" s="116"/>
      <c r="AK55" s="116"/>
      <c r="AL55" s="116"/>
      <c r="AM55" s="116"/>
      <c r="AN55" s="117">
        <f>SUM(AG55,AT55)</f>
        <v>0</v>
      </c>
      <c r="AO55" s="116"/>
      <c r="AP55" s="116"/>
      <c r="AQ55" s="118" t="s">
        <v>78</v>
      </c>
      <c r="AR55" s="119"/>
      <c r="AS55" s="120">
        <v>0</v>
      </c>
      <c r="AT55" s="121">
        <f>ROUND(SUM(AV55:AW55),2)</f>
        <v>0</v>
      </c>
      <c r="AU55" s="122">
        <f>'01 - PS01 Ocelové konstrukce'!P88</f>
        <v>0</v>
      </c>
      <c r="AV55" s="121">
        <f>'01 - PS01 Ocelové konstrukce'!J33</f>
        <v>0</v>
      </c>
      <c r="AW55" s="121">
        <f>'01 - PS01 Ocelové konstrukce'!J34</f>
        <v>0</v>
      </c>
      <c r="AX55" s="121">
        <f>'01 - PS01 Ocelové konstrukce'!J35</f>
        <v>0</v>
      </c>
      <c r="AY55" s="121">
        <f>'01 - PS01 Ocelové konstrukce'!J36</f>
        <v>0</v>
      </c>
      <c r="AZ55" s="121">
        <f>'01 - PS01 Ocelové konstrukce'!F33</f>
        <v>0</v>
      </c>
      <c r="BA55" s="121">
        <f>'01 - PS01 Ocelové konstrukce'!F34</f>
        <v>0</v>
      </c>
      <c r="BB55" s="121">
        <f>'01 - PS01 Ocelové konstrukce'!F35</f>
        <v>0</v>
      </c>
      <c r="BC55" s="121">
        <f>'01 - PS01 Ocelové konstrukce'!F36</f>
        <v>0</v>
      </c>
      <c r="BD55" s="123">
        <f>'01 - PS01 Ocelové konstrukce'!F37</f>
        <v>0</v>
      </c>
      <c r="BE55" s="7"/>
      <c r="BT55" s="124" t="s">
        <v>79</v>
      </c>
      <c r="BV55" s="124" t="s">
        <v>73</v>
      </c>
      <c r="BW55" s="124" t="s">
        <v>80</v>
      </c>
      <c r="BX55" s="124" t="s">
        <v>5</v>
      </c>
      <c r="CL55" s="124" t="s">
        <v>19</v>
      </c>
      <c r="CM55" s="124" t="s">
        <v>81</v>
      </c>
    </row>
    <row r="56" s="7" customFormat="1" ht="16.5" customHeight="1">
      <c r="A56" s="112" t="s">
        <v>75</v>
      </c>
      <c r="B56" s="113"/>
      <c r="C56" s="114"/>
      <c r="D56" s="115" t="s">
        <v>82</v>
      </c>
      <c r="E56" s="115"/>
      <c r="F56" s="115"/>
      <c r="G56" s="115"/>
      <c r="H56" s="115"/>
      <c r="I56" s="116"/>
      <c r="J56" s="115" t="s">
        <v>83</v>
      </c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7">
        <f>'02 - PS02 Zařízení pracov...'!J30</f>
        <v>0</v>
      </c>
      <c r="AH56" s="116"/>
      <c r="AI56" s="116"/>
      <c r="AJ56" s="116"/>
      <c r="AK56" s="116"/>
      <c r="AL56" s="116"/>
      <c r="AM56" s="116"/>
      <c r="AN56" s="117">
        <f>SUM(AG56,AT56)</f>
        <v>0</v>
      </c>
      <c r="AO56" s="116"/>
      <c r="AP56" s="116"/>
      <c r="AQ56" s="118" t="s">
        <v>78</v>
      </c>
      <c r="AR56" s="119"/>
      <c r="AS56" s="120">
        <v>0</v>
      </c>
      <c r="AT56" s="121">
        <f>ROUND(SUM(AV56:AW56),2)</f>
        <v>0</v>
      </c>
      <c r="AU56" s="122">
        <f>'02 - PS02 Zařízení pracov...'!P82</f>
        <v>0</v>
      </c>
      <c r="AV56" s="121">
        <f>'02 - PS02 Zařízení pracov...'!J33</f>
        <v>0</v>
      </c>
      <c r="AW56" s="121">
        <f>'02 - PS02 Zařízení pracov...'!J34</f>
        <v>0</v>
      </c>
      <c r="AX56" s="121">
        <f>'02 - PS02 Zařízení pracov...'!J35</f>
        <v>0</v>
      </c>
      <c r="AY56" s="121">
        <f>'02 - PS02 Zařízení pracov...'!J36</f>
        <v>0</v>
      </c>
      <c r="AZ56" s="121">
        <f>'02 - PS02 Zařízení pracov...'!F33</f>
        <v>0</v>
      </c>
      <c r="BA56" s="121">
        <f>'02 - PS02 Zařízení pracov...'!F34</f>
        <v>0</v>
      </c>
      <c r="BB56" s="121">
        <f>'02 - PS02 Zařízení pracov...'!F35</f>
        <v>0</v>
      </c>
      <c r="BC56" s="121">
        <f>'02 - PS02 Zařízení pracov...'!F36</f>
        <v>0</v>
      </c>
      <c r="BD56" s="123">
        <f>'02 - PS02 Zařízení pracov...'!F37</f>
        <v>0</v>
      </c>
      <c r="BE56" s="7"/>
      <c r="BT56" s="124" t="s">
        <v>79</v>
      </c>
      <c r="BV56" s="124" t="s">
        <v>73</v>
      </c>
      <c r="BW56" s="124" t="s">
        <v>84</v>
      </c>
      <c r="BX56" s="124" t="s">
        <v>5</v>
      </c>
      <c r="CL56" s="124" t="s">
        <v>19</v>
      </c>
      <c r="CM56" s="124" t="s">
        <v>81</v>
      </c>
    </row>
    <row r="57" s="7" customFormat="1" ht="16.5" customHeight="1">
      <c r="A57" s="112" t="s">
        <v>75</v>
      </c>
      <c r="B57" s="113"/>
      <c r="C57" s="114"/>
      <c r="D57" s="115" t="s">
        <v>85</v>
      </c>
      <c r="E57" s="115"/>
      <c r="F57" s="115"/>
      <c r="G57" s="115"/>
      <c r="H57" s="115"/>
      <c r="I57" s="116"/>
      <c r="J57" s="115" t="s">
        <v>86</v>
      </c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7">
        <f>'03 - PS03 Elektroinstalac...'!J30</f>
        <v>0</v>
      </c>
      <c r="AH57" s="116"/>
      <c r="AI57" s="116"/>
      <c r="AJ57" s="116"/>
      <c r="AK57" s="116"/>
      <c r="AL57" s="116"/>
      <c r="AM57" s="116"/>
      <c r="AN57" s="117">
        <f>SUM(AG57,AT57)</f>
        <v>0</v>
      </c>
      <c r="AO57" s="116"/>
      <c r="AP57" s="116"/>
      <c r="AQ57" s="118" t="s">
        <v>78</v>
      </c>
      <c r="AR57" s="119"/>
      <c r="AS57" s="120">
        <v>0</v>
      </c>
      <c r="AT57" s="121">
        <f>ROUND(SUM(AV57:AW57),2)</f>
        <v>0</v>
      </c>
      <c r="AU57" s="122">
        <f>'03 - PS03 Elektroinstalac...'!P84</f>
        <v>0</v>
      </c>
      <c r="AV57" s="121">
        <f>'03 - PS03 Elektroinstalac...'!J33</f>
        <v>0</v>
      </c>
      <c r="AW57" s="121">
        <f>'03 - PS03 Elektroinstalac...'!J34</f>
        <v>0</v>
      </c>
      <c r="AX57" s="121">
        <f>'03 - PS03 Elektroinstalac...'!J35</f>
        <v>0</v>
      </c>
      <c r="AY57" s="121">
        <f>'03 - PS03 Elektroinstalac...'!J36</f>
        <v>0</v>
      </c>
      <c r="AZ57" s="121">
        <f>'03 - PS03 Elektroinstalac...'!F33</f>
        <v>0</v>
      </c>
      <c r="BA57" s="121">
        <f>'03 - PS03 Elektroinstalac...'!F34</f>
        <v>0</v>
      </c>
      <c r="BB57" s="121">
        <f>'03 - PS03 Elektroinstalac...'!F35</f>
        <v>0</v>
      </c>
      <c r="BC57" s="121">
        <f>'03 - PS03 Elektroinstalac...'!F36</f>
        <v>0</v>
      </c>
      <c r="BD57" s="123">
        <f>'03 - PS03 Elektroinstalac...'!F37</f>
        <v>0</v>
      </c>
      <c r="BE57" s="7"/>
      <c r="BT57" s="124" t="s">
        <v>79</v>
      </c>
      <c r="BV57" s="124" t="s">
        <v>73</v>
      </c>
      <c r="BW57" s="124" t="s">
        <v>87</v>
      </c>
      <c r="BX57" s="124" t="s">
        <v>5</v>
      </c>
      <c r="CL57" s="124" t="s">
        <v>19</v>
      </c>
      <c r="CM57" s="124" t="s">
        <v>81</v>
      </c>
    </row>
    <row r="58" s="7" customFormat="1" ht="16.5" customHeight="1">
      <c r="A58" s="112" t="s">
        <v>75</v>
      </c>
      <c r="B58" s="113"/>
      <c r="C58" s="114"/>
      <c r="D58" s="115" t="s">
        <v>88</v>
      </c>
      <c r="E58" s="115"/>
      <c r="F58" s="115"/>
      <c r="G58" s="115"/>
      <c r="H58" s="115"/>
      <c r="I58" s="116"/>
      <c r="J58" s="115" t="s">
        <v>89</v>
      </c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7">
        <f>'04 - PS04 Rozvod stlačené...'!J30</f>
        <v>0</v>
      </c>
      <c r="AH58" s="116"/>
      <c r="AI58" s="116"/>
      <c r="AJ58" s="116"/>
      <c r="AK58" s="116"/>
      <c r="AL58" s="116"/>
      <c r="AM58" s="116"/>
      <c r="AN58" s="117">
        <f>SUM(AG58,AT58)</f>
        <v>0</v>
      </c>
      <c r="AO58" s="116"/>
      <c r="AP58" s="116"/>
      <c r="AQ58" s="118" t="s">
        <v>78</v>
      </c>
      <c r="AR58" s="119"/>
      <c r="AS58" s="120">
        <v>0</v>
      </c>
      <c r="AT58" s="121">
        <f>ROUND(SUM(AV58:AW58),2)</f>
        <v>0</v>
      </c>
      <c r="AU58" s="122">
        <f>'04 - PS04 Rozvod stlačené...'!P81</f>
        <v>0</v>
      </c>
      <c r="AV58" s="121">
        <f>'04 - PS04 Rozvod stlačené...'!J33</f>
        <v>0</v>
      </c>
      <c r="AW58" s="121">
        <f>'04 - PS04 Rozvod stlačené...'!J34</f>
        <v>0</v>
      </c>
      <c r="AX58" s="121">
        <f>'04 - PS04 Rozvod stlačené...'!J35</f>
        <v>0</v>
      </c>
      <c r="AY58" s="121">
        <f>'04 - PS04 Rozvod stlačené...'!J36</f>
        <v>0</v>
      </c>
      <c r="AZ58" s="121">
        <f>'04 - PS04 Rozvod stlačené...'!F33</f>
        <v>0</v>
      </c>
      <c r="BA58" s="121">
        <f>'04 - PS04 Rozvod stlačené...'!F34</f>
        <v>0</v>
      </c>
      <c r="BB58" s="121">
        <f>'04 - PS04 Rozvod stlačené...'!F35</f>
        <v>0</v>
      </c>
      <c r="BC58" s="121">
        <f>'04 - PS04 Rozvod stlačené...'!F36</f>
        <v>0</v>
      </c>
      <c r="BD58" s="123">
        <f>'04 - PS04 Rozvod stlačené...'!F37</f>
        <v>0</v>
      </c>
      <c r="BE58" s="7"/>
      <c r="BT58" s="124" t="s">
        <v>79</v>
      </c>
      <c r="BV58" s="124" t="s">
        <v>73</v>
      </c>
      <c r="BW58" s="124" t="s">
        <v>90</v>
      </c>
      <c r="BX58" s="124" t="s">
        <v>5</v>
      </c>
      <c r="CL58" s="124" t="s">
        <v>19</v>
      </c>
      <c r="CM58" s="124" t="s">
        <v>81</v>
      </c>
    </row>
    <row r="59" s="7" customFormat="1" ht="16.5" customHeight="1">
      <c r="A59" s="112" t="s">
        <v>75</v>
      </c>
      <c r="B59" s="113"/>
      <c r="C59" s="114"/>
      <c r="D59" s="115" t="s">
        <v>91</v>
      </c>
      <c r="E59" s="115"/>
      <c r="F59" s="115"/>
      <c r="G59" s="115"/>
      <c r="H59" s="115"/>
      <c r="I59" s="116"/>
      <c r="J59" s="115" t="s">
        <v>92</v>
      </c>
      <c r="K59" s="115"/>
      <c r="L59" s="115"/>
      <c r="M59" s="115"/>
      <c r="N59" s="115"/>
      <c r="O59" s="115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  <c r="AB59" s="115"/>
      <c r="AC59" s="115"/>
      <c r="AD59" s="115"/>
      <c r="AE59" s="115"/>
      <c r="AF59" s="115"/>
      <c r="AG59" s="117">
        <f>'05 - SO01 Úprava trakčníh...'!J30</f>
        <v>0</v>
      </c>
      <c r="AH59" s="116"/>
      <c r="AI59" s="116"/>
      <c r="AJ59" s="116"/>
      <c r="AK59" s="116"/>
      <c r="AL59" s="116"/>
      <c r="AM59" s="116"/>
      <c r="AN59" s="117">
        <f>SUM(AG59,AT59)</f>
        <v>0</v>
      </c>
      <c r="AO59" s="116"/>
      <c r="AP59" s="116"/>
      <c r="AQ59" s="118" t="s">
        <v>93</v>
      </c>
      <c r="AR59" s="119"/>
      <c r="AS59" s="125">
        <v>0</v>
      </c>
      <c r="AT59" s="126">
        <f>ROUND(SUM(AV59:AW59),2)</f>
        <v>0</v>
      </c>
      <c r="AU59" s="127">
        <f>'05 - SO01 Úprava trakčníh...'!P86</f>
        <v>0</v>
      </c>
      <c r="AV59" s="126">
        <f>'05 - SO01 Úprava trakčníh...'!J33</f>
        <v>0</v>
      </c>
      <c r="AW59" s="126">
        <f>'05 - SO01 Úprava trakčníh...'!J34</f>
        <v>0</v>
      </c>
      <c r="AX59" s="126">
        <f>'05 - SO01 Úprava trakčníh...'!J35</f>
        <v>0</v>
      </c>
      <c r="AY59" s="126">
        <f>'05 - SO01 Úprava trakčníh...'!J36</f>
        <v>0</v>
      </c>
      <c r="AZ59" s="126">
        <f>'05 - SO01 Úprava trakčníh...'!F33</f>
        <v>0</v>
      </c>
      <c r="BA59" s="126">
        <f>'05 - SO01 Úprava trakčníh...'!F34</f>
        <v>0</v>
      </c>
      <c r="BB59" s="126">
        <f>'05 - SO01 Úprava trakčníh...'!F35</f>
        <v>0</v>
      </c>
      <c r="BC59" s="126">
        <f>'05 - SO01 Úprava trakčníh...'!F36</f>
        <v>0</v>
      </c>
      <c r="BD59" s="128">
        <f>'05 - SO01 Úprava trakčníh...'!F37</f>
        <v>0</v>
      </c>
      <c r="BE59" s="7"/>
      <c r="BT59" s="124" t="s">
        <v>79</v>
      </c>
      <c r="BV59" s="124" t="s">
        <v>73</v>
      </c>
      <c r="BW59" s="124" t="s">
        <v>94</v>
      </c>
      <c r="BX59" s="124" t="s">
        <v>5</v>
      </c>
      <c r="CL59" s="124" t="s">
        <v>19</v>
      </c>
      <c r="CM59" s="124" t="s">
        <v>81</v>
      </c>
    </row>
    <row r="60" s="2" customFormat="1" ht="30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5"/>
      <c r="AS60" s="39"/>
      <c r="AT60" s="39"/>
      <c r="AU60" s="39"/>
      <c r="AV60" s="39"/>
      <c r="AW60" s="39"/>
      <c r="AX60" s="39"/>
      <c r="AY60" s="39"/>
      <c r="AZ60" s="39"/>
      <c r="BA60" s="39"/>
      <c r="BB60" s="39"/>
      <c r="BC60" s="39"/>
      <c r="BD60" s="39"/>
      <c r="BE60" s="39"/>
    </row>
    <row r="61" s="2" customFormat="1" ht="6.96" customHeight="1">
      <c r="A61" s="39"/>
      <c r="B61" s="60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45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</row>
  </sheetData>
  <sheetProtection sheet="1" formatColumns="0" formatRows="0" objects="1" scenarios="1" spinCount="100000" saltValue="+SWxxwdDidxlS3KX/auRFBlHZ4iLuJUQ7v68FbllwCcKLvQ15t09qyfyPMRWXIS/KbMCIJdnc+Z3MgVDr7B7DA==" hashValue="vQQ57dU5RmtyaQeOb97CgU3S3seWDRVMSDzYy3dva7BhzdXRvG3vep8ynvol51hOJOXbKZDMhfv79ZRb603gBQ==" algorithmName="SHA-512" password="CC35"/>
  <mergeCells count="58">
    <mergeCell ref="L45:AO45"/>
    <mergeCell ref="AM47:AN47"/>
    <mergeCell ref="AM49:AP49"/>
    <mergeCell ref="AS49:AT51"/>
    <mergeCell ref="AM50:AP50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55" location="'01 - PS01 Ocelové konstrukce'!C2" display="/"/>
    <hyperlink ref="A56" location="'02 - PS02 Zařízení pracov...'!C2" display="/"/>
    <hyperlink ref="A57" location="'03 - PS03 Elektroinstalac...'!C2" display="/"/>
    <hyperlink ref="A58" location="'04 - PS04 Rozvod stlačené...'!C2" display="/"/>
    <hyperlink ref="A59" location="'05 - SO01 Úprava trakčníh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80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81</v>
      </c>
    </row>
    <row r="4" s="1" customFormat="1" ht="24.96" customHeight="1">
      <c r="B4" s="21"/>
      <c r="D4" s="131" t="s">
        <v>95</v>
      </c>
      <c r="L4" s="21"/>
      <c r="M4" s="13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3" t="s">
        <v>16</v>
      </c>
      <c r="L6" s="21"/>
    </row>
    <row r="7" s="1" customFormat="1" ht="16.5" customHeight="1">
      <c r="B7" s="21"/>
      <c r="E7" s="134" t="str">
        <f>'Rekapitulace stavby'!K6</f>
        <v>Pracovní lávky vozovna Poruba</v>
      </c>
      <c r="F7" s="133"/>
      <c r="G7" s="133"/>
      <c r="H7" s="133"/>
      <c r="L7" s="21"/>
    </row>
    <row r="8" s="2" customFormat="1" ht="12" customHeight="1">
      <c r="A8" s="39"/>
      <c r="B8" s="45"/>
      <c r="C8" s="39"/>
      <c r="D8" s="133" t="s">
        <v>96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6" t="s">
        <v>97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3" t="s">
        <v>21</v>
      </c>
      <c r="E12" s="39"/>
      <c r="F12" s="137" t="s">
        <v>22</v>
      </c>
      <c r="G12" s="39"/>
      <c r="H12" s="39"/>
      <c r="I12" s="133" t="s">
        <v>23</v>
      </c>
      <c r="J12" s="138" t="str">
        <f>'Rekapitulace stavby'!AN8</f>
        <v>14. 4. 2020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">
        <v>19</v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7" t="s">
        <v>27</v>
      </c>
      <c r="F15" s="39"/>
      <c r="G15" s="39"/>
      <c r="H15" s="39"/>
      <c r="I15" s="133" t="s">
        <v>28</v>
      </c>
      <c r="J15" s="137" t="s">
        <v>19</v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">
        <v>19</v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7" t="s">
        <v>32</v>
      </c>
      <c r="F21" s="39"/>
      <c r="G21" s="39"/>
      <c r="H21" s="39"/>
      <c r="I21" s="133" t="s">
        <v>28</v>
      </c>
      <c r="J21" s="137" t="s">
        <v>19</v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3" t="s">
        <v>34</v>
      </c>
      <c r="E23" s="39"/>
      <c r="F23" s="39"/>
      <c r="G23" s="39"/>
      <c r="H23" s="39"/>
      <c r="I23" s="133" t="s">
        <v>26</v>
      </c>
      <c r="J23" s="137" t="str">
        <f>IF('Rekapitulace stavby'!AN19="","",'Rekapitulace stavby'!AN19)</f>
        <v/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7" t="str">
        <f>IF('Rekapitulace stavby'!E20="","",'Rekapitulace stavby'!E20)</f>
        <v xml:space="preserve"> </v>
      </c>
      <c r="F24" s="39"/>
      <c r="G24" s="39"/>
      <c r="H24" s="39"/>
      <c r="I24" s="133" t="s">
        <v>28</v>
      </c>
      <c r="J24" s="137" t="str">
        <f>IF('Rekapitulace stavby'!AN20="","",'Rekapitulace stavby'!AN20)</f>
        <v/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3" t="s">
        <v>35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4" t="s">
        <v>37</v>
      </c>
      <c r="E30" s="39"/>
      <c r="F30" s="39"/>
      <c r="G30" s="39"/>
      <c r="H30" s="39"/>
      <c r="I30" s="39"/>
      <c r="J30" s="145">
        <f>ROUND(J88,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6" t="s">
        <v>39</v>
      </c>
      <c r="G32" s="39"/>
      <c r="H32" s="39"/>
      <c r="I32" s="146" t="s">
        <v>38</v>
      </c>
      <c r="J32" s="146" t="s">
        <v>40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7" t="s">
        <v>41</v>
      </c>
      <c r="E33" s="133" t="s">
        <v>42</v>
      </c>
      <c r="F33" s="148">
        <f>ROUND((SUM(BE88:BE129)),  2)</f>
        <v>0</v>
      </c>
      <c r="G33" s="39"/>
      <c r="H33" s="39"/>
      <c r="I33" s="149">
        <v>0.20999999999999999</v>
      </c>
      <c r="J33" s="148">
        <f>ROUND(((SUM(BE88:BE129))*I33),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3" t="s">
        <v>43</v>
      </c>
      <c r="F34" s="148">
        <f>ROUND((SUM(BF88:BF129)),  2)</f>
        <v>0</v>
      </c>
      <c r="G34" s="39"/>
      <c r="H34" s="39"/>
      <c r="I34" s="149">
        <v>0.14999999999999999</v>
      </c>
      <c r="J34" s="148">
        <f>ROUND(((SUM(BF88:BF129))*I34),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44</v>
      </c>
      <c r="F35" s="148">
        <f>ROUND((SUM(BG88:BG129)),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45</v>
      </c>
      <c r="F36" s="148">
        <f>ROUND((SUM(BH88:BH129)),  2)</f>
        <v>0</v>
      </c>
      <c r="G36" s="39"/>
      <c r="H36" s="39"/>
      <c r="I36" s="149">
        <v>0.14999999999999999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46</v>
      </c>
      <c r="F37" s="148">
        <f>ROUND((SUM(BI88:BI129)),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0"/>
      <c r="D39" s="151" t="s">
        <v>47</v>
      </c>
      <c r="E39" s="152"/>
      <c r="F39" s="152"/>
      <c r="G39" s="153" t="s">
        <v>48</v>
      </c>
      <c r="H39" s="154" t="s">
        <v>49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98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Pracovní lávky vozovna Poruba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96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01 - PS01 Ocelové konstrukce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 xml:space="preserve"> </v>
      </c>
      <c r="G52" s="41"/>
      <c r="H52" s="41"/>
      <c r="I52" s="33" t="s">
        <v>23</v>
      </c>
      <c r="J52" s="73" t="str">
        <f>IF(J12="","",J12)</f>
        <v>14. 4. 2020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25.65" customHeight="1">
      <c r="A54" s="39"/>
      <c r="B54" s="40"/>
      <c r="C54" s="33" t="s">
        <v>25</v>
      </c>
      <c r="D54" s="41"/>
      <c r="E54" s="41"/>
      <c r="F54" s="28" t="str">
        <f>E15</f>
        <v>Dopravní podnik Ostrava, a. s.</v>
      </c>
      <c r="G54" s="41"/>
      <c r="H54" s="41"/>
      <c r="I54" s="33" t="s">
        <v>31</v>
      </c>
      <c r="J54" s="37" t="str">
        <f>E21</f>
        <v>PROJEKT HTL s.r.o.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34</v>
      </c>
      <c r="J55" s="37" t="str">
        <f>E24</f>
        <v xml:space="preserve"> 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99</v>
      </c>
      <c r="D57" s="163"/>
      <c r="E57" s="163"/>
      <c r="F57" s="163"/>
      <c r="G57" s="163"/>
      <c r="H57" s="163"/>
      <c r="I57" s="163"/>
      <c r="J57" s="164" t="s">
        <v>100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69</v>
      </c>
      <c r="D59" s="41"/>
      <c r="E59" s="41"/>
      <c r="F59" s="41"/>
      <c r="G59" s="41"/>
      <c r="H59" s="41"/>
      <c r="I59" s="41"/>
      <c r="J59" s="103">
        <f>J88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101</v>
      </c>
    </row>
    <row r="60" s="9" customFormat="1" ht="24.96" customHeight="1">
      <c r="A60" s="9"/>
      <c r="B60" s="166"/>
      <c r="C60" s="167"/>
      <c r="D60" s="168" t="s">
        <v>102</v>
      </c>
      <c r="E60" s="169"/>
      <c r="F60" s="169"/>
      <c r="G60" s="169"/>
      <c r="H60" s="169"/>
      <c r="I60" s="169"/>
      <c r="J60" s="170">
        <f>J89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2"/>
      <c r="C61" s="173"/>
      <c r="D61" s="174" t="s">
        <v>103</v>
      </c>
      <c r="E61" s="175"/>
      <c r="F61" s="175"/>
      <c r="G61" s="175"/>
      <c r="H61" s="175"/>
      <c r="I61" s="175"/>
      <c r="J61" s="176">
        <f>J90</f>
        <v>0</v>
      </c>
      <c r="K61" s="173"/>
      <c r="L61" s="17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9" customFormat="1" ht="24.96" customHeight="1">
      <c r="A62" s="9"/>
      <c r="B62" s="166"/>
      <c r="C62" s="167"/>
      <c r="D62" s="168" t="s">
        <v>104</v>
      </c>
      <c r="E62" s="169"/>
      <c r="F62" s="169"/>
      <c r="G62" s="169"/>
      <c r="H62" s="169"/>
      <c r="I62" s="169"/>
      <c r="J62" s="170">
        <f>J94</f>
        <v>0</v>
      </c>
      <c r="K62" s="167"/>
      <c r="L62" s="171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72"/>
      <c r="C63" s="173"/>
      <c r="D63" s="174" t="s">
        <v>105</v>
      </c>
      <c r="E63" s="175"/>
      <c r="F63" s="175"/>
      <c r="G63" s="175"/>
      <c r="H63" s="175"/>
      <c r="I63" s="175"/>
      <c r="J63" s="176">
        <f>J95</f>
        <v>0</v>
      </c>
      <c r="K63" s="173"/>
      <c r="L63" s="177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9" customFormat="1" ht="24.96" customHeight="1">
      <c r="A64" s="9"/>
      <c r="B64" s="166"/>
      <c r="C64" s="167"/>
      <c r="D64" s="168" t="s">
        <v>106</v>
      </c>
      <c r="E64" s="169"/>
      <c r="F64" s="169"/>
      <c r="G64" s="169"/>
      <c r="H64" s="169"/>
      <c r="I64" s="169"/>
      <c r="J64" s="170">
        <f>J104</f>
        <v>0</v>
      </c>
      <c r="K64" s="167"/>
      <c r="L64" s="17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72"/>
      <c r="C65" s="173"/>
      <c r="D65" s="174" t="s">
        <v>107</v>
      </c>
      <c r="E65" s="175"/>
      <c r="F65" s="175"/>
      <c r="G65" s="175"/>
      <c r="H65" s="175"/>
      <c r="I65" s="175"/>
      <c r="J65" s="176">
        <f>J105</f>
        <v>0</v>
      </c>
      <c r="K65" s="173"/>
      <c r="L65" s="17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2"/>
      <c r="C66" s="173"/>
      <c r="D66" s="174" t="s">
        <v>108</v>
      </c>
      <c r="E66" s="175"/>
      <c r="F66" s="175"/>
      <c r="G66" s="175"/>
      <c r="H66" s="175"/>
      <c r="I66" s="175"/>
      <c r="J66" s="176">
        <f>J115</f>
        <v>0</v>
      </c>
      <c r="K66" s="173"/>
      <c r="L66" s="17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2"/>
      <c r="C67" s="173"/>
      <c r="D67" s="174" t="s">
        <v>109</v>
      </c>
      <c r="E67" s="175"/>
      <c r="F67" s="175"/>
      <c r="G67" s="175"/>
      <c r="H67" s="175"/>
      <c r="I67" s="175"/>
      <c r="J67" s="176">
        <f>J120</f>
        <v>0</v>
      </c>
      <c r="K67" s="173"/>
      <c r="L67" s="17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2"/>
      <c r="C68" s="173"/>
      <c r="D68" s="174" t="s">
        <v>110</v>
      </c>
      <c r="E68" s="175"/>
      <c r="F68" s="175"/>
      <c r="G68" s="175"/>
      <c r="H68" s="175"/>
      <c r="I68" s="175"/>
      <c r="J68" s="176">
        <f>J125</f>
        <v>0</v>
      </c>
      <c r="K68" s="173"/>
      <c r="L68" s="17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2" customFormat="1" ht="21.84" customHeight="1">
      <c r="A69" s="39"/>
      <c r="B69" s="40"/>
      <c r="C69" s="41"/>
      <c r="D69" s="41"/>
      <c r="E69" s="41"/>
      <c r="F69" s="41"/>
      <c r="G69" s="41"/>
      <c r="H69" s="41"/>
      <c r="I69" s="41"/>
      <c r="J69" s="41"/>
      <c r="K69" s="41"/>
      <c r="L69" s="135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s="2" customFormat="1" ht="6.96" customHeight="1">
      <c r="A70" s="39"/>
      <c r="B70" s="60"/>
      <c r="C70" s="61"/>
      <c r="D70" s="61"/>
      <c r="E70" s="61"/>
      <c r="F70" s="61"/>
      <c r="G70" s="61"/>
      <c r="H70" s="61"/>
      <c r="I70" s="61"/>
      <c r="J70" s="61"/>
      <c r="K70" s="61"/>
      <c r="L70" s="135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4" s="2" customFormat="1" ht="6.96" customHeight="1">
      <c r="A74" s="39"/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13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24.96" customHeight="1">
      <c r="A75" s="39"/>
      <c r="B75" s="40"/>
      <c r="C75" s="24" t="s">
        <v>111</v>
      </c>
      <c r="D75" s="41"/>
      <c r="E75" s="41"/>
      <c r="F75" s="41"/>
      <c r="G75" s="41"/>
      <c r="H75" s="41"/>
      <c r="I75" s="41"/>
      <c r="J75" s="41"/>
      <c r="K75" s="41"/>
      <c r="L75" s="13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6.96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3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16</v>
      </c>
      <c r="D77" s="41"/>
      <c r="E77" s="41"/>
      <c r="F77" s="41"/>
      <c r="G77" s="41"/>
      <c r="H77" s="41"/>
      <c r="I77" s="41"/>
      <c r="J77" s="41"/>
      <c r="K77" s="41"/>
      <c r="L77" s="13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6.5" customHeight="1">
      <c r="A78" s="39"/>
      <c r="B78" s="40"/>
      <c r="C78" s="41"/>
      <c r="D78" s="41"/>
      <c r="E78" s="161" t="str">
        <f>E7</f>
        <v>Pracovní lávky vozovna Poruba</v>
      </c>
      <c r="F78" s="33"/>
      <c r="G78" s="33"/>
      <c r="H78" s="33"/>
      <c r="I78" s="41"/>
      <c r="J78" s="41"/>
      <c r="K78" s="41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96</v>
      </c>
      <c r="D79" s="41"/>
      <c r="E79" s="41"/>
      <c r="F79" s="41"/>
      <c r="G79" s="41"/>
      <c r="H79" s="41"/>
      <c r="I79" s="41"/>
      <c r="J79" s="41"/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6.5" customHeight="1">
      <c r="A80" s="39"/>
      <c r="B80" s="40"/>
      <c r="C80" s="41"/>
      <c r="D80" s="41"/>
      <c r="E80" s="70" t="str">
        <f>E9</f>
        <v>01 - PS01 Ocelové konstrukce</v>
      </c>
      <c r="F80" s="41"/>
      <c r="G80" s="41"/>
      <c r="H80" s="41"/>
      <c r="I80" s="41"/>
      <c r="J80" s="41"/>
      <c r="K80" s="41"/>
      <c r="L80" s="13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6.96" customHeight="1">
      <c r="A81" s="39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13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21</v>
      </c>
      <c r="D82" s="41"/>
      <c r="E82" s="41"/>
      <c r="F82" s="28" t="str">
        <f>F12</f>
        <v xml:space="preserve"> </v>
      </c>
      <c r="G82" s="41"/>
      <c r="H82" s="41"/>
      <c r="I82" s="33" t="s">
        <v>23</v>
      </c>
      <c r="J82" s="73" t="str">
        <f>IF(J12="","",J12)</f>
        <v>14. 4. 2020</v>
      </c>
      <c r="K82" s="41"/>
      <c r="L82" s="13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3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25.65" customHeight="1">
      <c r="A84" s="39"/>
      <c r="B84" s="40"/>
      <c r="C84" s="33" t="s">
        <v>25</v>
      </c>
      <c r="D84" s="41"/>
      <c r="E84" s="41"/>
      <c r="F84" s="28" t="str">
        <f>E15</f>
        <v>Dopravní podnik Ostrava, a. s.</v>
      </c>
      <c r="G84" s="41"/>
      <c r="H84" s="41"/>
      <c r="I84" s="33" t="s">
        <v>31</v>
      </c>
      <c r="J84" s="37" t="str">
        <f>E21</f>
        <v>PROJEKT HTL s.r.o.</v>
      </c>
      <c r="K84" s="41"/>
      <c r="L84" s="13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5.15" customHeight="1">
      <c r="A85" s="39"/>
      <c r="B85" s="40"/>
      <c r="C85" s="33" t="s">
        <v>29</v>
      </c>
      <c r="D85" s="41"/>
      <c r="E85" s="41"/>
      <c r="F85" s="28" t="str">
        <f>IF(E18="","",E18)</f>
        <v>Vyplň údaj</v>
      </c>
      <c r="G85" s="41"/>
      <c r="H85" s="41"/>
      <c r="I85" s="33" t="s">
        <v>34</v>
      </c>
      <c r="J85" s="37" t="str">
        <f>E24</f>
        <v xml:space="preserve"> </v>
      </c>
      <c r="K85" s="41"/>
      <c r="L85" s="13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0.32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3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11" customFormat="1" ht="29.28" customHeight="1">
      <c r="A87" s="178"/>
      <c r="B87" s="179"/>
      <c r="C87" s="180" t="s">
        <v>112</v>
      </c>
      <c r="D87" s="181" t="s">
        <v>56</v>
      </c>
      <c r="E87" s="181" t="s">
        <v>52</v>
      </c>
      <c r="F87" s="181" t="s">
        <v>53</v>
      </c>
      <c r="G87" s="181" t="s">
        <v>113</v>
      </c>
      <c r="H87" s="181" t="s">
        <v>114</v>
      </c>
      <c r="I87" s="181" t="s">
        <v>115</v>
      </c>
      <c r="J87" s="181" t="s">
        <v>100</v>
      </c>
      <c r="K87" s="182" t="s">
        <v>116</v>
      </c>
      <c r="L87" s="183"/>
      <c r="M87" s="93" t="s">
        <v>19</v>
      </c>
      <c r="N87" s="94" t="s">
        <v>41</v>
      </c>
      <c r="O87" s="94" t="s">
        <v>117</v>
      </c>
      <c r="P87" s="94" t="s">
        <v>118</v>
      </c>
      <c r="Q87" s="94" t="s">
        <v>119</v>
      </c>
      <c r="R87" s="94" t="s">
        <v>120</v>
      </c>
      <c r="S87" s="94" t="s">
        <v>121</v>
      </c>
      <c r="T87" s="95" t="s">
        <v>122</v>
      </c>
      <c r="U87" s="178"/>
      <c r="V87" s="178"/>
      <c r="W87" s="178"/>
      <c r="X87" s="178"/>
      <c r="Y87" s="178"/>
      <c r="Z87" s="178"/>
      <c r="AA87" s="178"/>
      <c r="AB87" s="178"/>
      <c r="AC87" s="178"/>
      <c r="AD87" s="178"/>
      <c r="AE87" s="178"/>
    </row>
    <row r="88" s="2" customFormat="1" ht="22.8" customHeight="1">
      <c r="A88" s="39"/>
      <c r="B88" s="40"/>
      <c r="C88" s="100" t="s">
        <v>123</v>
      </c>
      <c r="D88" s="41"/>
      <c r="E88" s="41"/>
      <c r="F88" s="41"/>
      <c r="G88" s="41"/>
      <c r="H88" s="41"/>
      <c r="I88" s="41"/>
      <c r="J88" s="184">
        <f>BK88</f>
        <v>0</v>
      </c>
      <c r="K88" s="41"/>
      <c r="L88" s="45"/>
      <c r="M88" s="96"/>
      <c r="N88" s="185"/>
      <c r="O88" s="97"/>
      <c r="P88" s="186">
        <f>P89+P94+P104</f>
        <v>0</v>
      </c>
      <c r="Q88" s="97"/>
      <c r="R88" s="186">
        <f>R89+R94+R104</f>
        <v>0</v>
      </c>
      <c r="S88" s="97"/>
      <c r="T88" s="187">
        <f>T89+T94+T104</f>
        <v>0</v>
      </c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T88" s="18" t="s">
        <v>70</v>
      </c>
      <c r="AU88" s="18" t="s">
        <v>101</v>
      </c>
      <c r="BK88" s="188">
        <f>BK89+BK94+BK104</f>
        <v>0</v>
      </c>
    </row>
    <row r="89" s="12" customFormat="1" ht="25.92" customHeight="1">
      <c r="A89" s="12"/>
      <c r="B89" s="189"/>
      <c r="C89" s="190"/>
      <c r="D89" s="191" t="s">
        <v>70</v>
      </c>
      <c r="E89" s="192" t="s">
        <v>124</v>
      </c>
      <c r="F89" s="192" t="s">
        <v>125</v>
      </c>
      <c r="G89" s="190"/>
      <c r="H89" s="190"/>
      <c r="I89" s="193"/>
      <c r="J89" s="194">
        <f>BK89</f>
        <v>0</v>
      </c>
      <c r="K89" s="190"/>
      <c r="L89" s="195"/>
      <c r="M89" s="196"/>
      <c r="N89" s="197"/>
      <c r="O89" s="197"/>
      <c r="P89" s="198">
        <f>P90</f>
        <v>0</v>
      </c>
      <c r="Q89" s="197"/>
      <c r="R89" s="198">
        <f>R90</f>
        <v>0</v>
      </c>
      <c r="S89" s="197"/>
      <c r="T89" s="199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0" t="s">
        <v>81</v>
      </c>
      <c r="AT89" s="201" t="s">
        <v>70</v>
      </c>
      <c r="AU89" s="201" t="s">
        <v>71</v>
      </c>
      <c r="AY89" s="200" t="s">
        <v>126</v>
      </c>
      <c r="BK89" s="202">
        <f>BK90</f>
        <v>0</v>
      </c>
    </row>
    <row r="90" s="12" customFormat="1" ht="22.8" customHeight="1">
      <c r="A90" s="12"/>
      <c r="B90" s="189"/>
      <c r="C90" s="190"/>
      <c r="D90" s="191" t="s">
        <v>70</v>
      </c>
      <c r="E90" s="203" t="s">
        <v>127</v>
      </c>
      <c r="F90" s="203" t="s">
        <v>128</v>
      </c>
      <c r="G90" s="190"/>
      <c r="H90" s="190"/>
      <c r="I90" s="193"/>
      <c r="J90" s="204">
        <f>BK90</f>
        <v>0</v>
      </c>
      <c r="K90" s="190"/>
      <c r="L90" s="195"/>
      <c r="M90" s="196"/>
      <c r="N90" s="197"/>
      <c r="O90" s="197"/>
      <c r="P90" s="198">
        <f>SUM(P91:P93)</f>
        <v>0</v>
      </c>
      <c r="Q90" s="197"/>
      <c r="R90" s="198">
        <f>SUM(R91:R93)</f>
        <v>0</v>
      </c>
      <c r="S90" s="197"/>
      <c r="T90" s="199">
        <f>SUM(T91:T93)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00" t="s">
        <v>81</v>
      </c>
      <c r="AT90" s="201" t="s">
        <v>70</v>
      </c>
      <c r="AU90" s="201" t="s">
        <v>79</v>
      </c>
      <c r="AY90" s="200" t="s">
        <v>126</v>
      </c>
      <c r="BK90" s="202">
        <f>SUM(BK91:BK93)</f>
        <v>0</v>
      </c>
    </row>
    <row r="91" s="2" customFormat="1" ht="14.4" customHeight="1">
      <c r="A91" s="39"/>
      <c r="B91" s="40"/>
      <c r="C91" s="205" t="s">
        <v>79</v>
      </c>
      <c r="D91" s="205" t="s">
        <v>129</v>
      </c>
      <c r="E91" s="206" t="s">
        <v>130</v>
      </c>
      <c r="F91" s="207" t="s">
        <v>131</v>
      </c>
      <c r="G91" s="208" t="s">
        <v>132</v>
      </c>
      <c r="H91" s="209">
        <v>306</v>
      </c>
      <c r="I91" s="210"/>
      <c r="J91" s="211">
        <f>ROUND(I91*H91,2)</f>
        <v>0</v>
      </c>
      <c r="K91" s="207" t="s">
        <v>19</v>
      </c>
      <c r="L91" s="45"/>
      <c r="M91" s="212" t="s">
        <v>19</v>
      </c>
      <c r="N91" s="213" t="s">
        <v>42</v>
      </c>
      <c r="O91" s="85"/>
      <c r="P91" s="214">
        <f>O91*H91</f>
        <v>0</v>
      </c>
      <c r="Q91" s="214">
        <v>0</v>
      </c>
      <c r="R91" s="214">
        <f>Q91*H91</f>
        <v>0</v>
      </c>
      <c r="S91" s="214">
        <v>0</v>
      </c>
      <c r="T91" s="215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216" t="s">
        <v>133</v>
      </c>
      <c r="AT91" s="216" t="s">
        <v>129</v>
      </c>
      <c r="AU91" s="216" t="s">
        <v>81</v>
      </c>
      <c r="AY91" s="18" t="s">
        <v>126</v>
      </c>
      <c r="BE91" s="217">
        <f>IF(N91="základní",J91,0)</f>
        <v>0</v>
      </c>
      <c r="BF91" s="217">
        <f>IF(N91="snížená",J91,0)</f>
        <v>0</v>
      </c>
      <c r="BG91" s="217">
        <f>IF(N91="zákl. přenesená",J91,0)</f>
        <v>0</v>
      </c>
      <c r="BH91" s="217">
        <f>IF(N91="sníž. přenesená",J91,0)</f>
        <v>0</v>
      </c>
      <c r="BI91" s="217">
        <f>IF(N91="nulová",J91,0)</f>
        <v>0</v>
      </c>
      <c r="BJ91" s="18" t="s">
        <v>79</v>
      </c>
      <c r="BK91" s="217">
        <f>ROUND(I91*H91,2)</f>
        <v>0</v>
      </c>
      <c r="BL91" s="18" t="s">
        <v>133</v>
      </c>
      <c r="BM91" s="216" t="s">
        <v>134</v>
      </c>
    </row>
    <row r="92" s="2" customFormat="1" ht="14.4" customHeight="1">
      <c r="A92" s="39"/>
      <c r="B92" s="40"/>
      <c r="C92" s="205" t="s">
        <v>135</v>
      </c>
      <c r="D92" s="205" t="s">
        <v>129</v>
      </c>
      <c r="E92" s="206" t="s">
        <v>136</v>
      </c>
      <c r="F92" s="207" t="s">
        <v>137</v>
      </c>
      <c r="G92" s="208" t="s">
        <v>132</v>
      </c>
      <c r="H92" s="209">
        <v>306</v>
      </c>
      <c r="I92" s="210"/>
      <c r="J92" s="211">
        <f>ROUND(I92*H92,2)</f>
        <v>0</v>
      </c>
      <c r="K92" s="207" t="s">
        <v>19</v>
      </c>
      <c r="L92" s="45"/>
      <c r="M92" s="212" t="s">
        <v>19</v>
      </c>
      <c r="N92" s="213" t="s">
        <v>42</v>
      </c>
      <c r="O92" s="85"/>
      <c r="P92" s="214">
        <f>O92*H92</f>
        <v>0</v>
      </c>
      <c r="Q92" s="214">
        <v>0</v>
      </c>
      <c r="R92" s="214">
        <f>Q92*H92</f>
        <v>0</v>
      </c>
      <c r="S92" s="214">
        <v>0</v>
      </c>
      <c r="T92" s="215">
        <f>S92*H92</f>
        <v>0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R92" s="216" t="s">
        <v>133</v>
      </c>
      <c r="AT92" s="216" t="s">
        <v>129</v>
      </c>
      <c r="AU92" s="216" t="s">
        <v>81</v>
      </c>
      <c r="AY92" s="18" t="s">
        <v>126</v>
      </c>
      <c r="BE92" s="217">
        <f>IF(N92="základní",J92,0)</f>
        <v>0</v>
      </c>
      <c r="BF92" s="217">
        <f>IF(N92="snížená",J92,0)</f>
        <v>0</v>
      </c>
      <c r="BG92" s="217">
        <f>IF(N92="zákl. přenesená",J92,0)</f>
        <v>0</v>
      </c>
      <c r="BH92" s="217">
        <f>IF(N92="sníž. přenesená",J92,0)</f>
        <v>0</v>
      </c>
      <c r="BI92" s="217">
        <f>IF(N92="nulová",J92,0)</f>
        <v>0</v>
      </c>
      <c r="BJ92" s="18" t="s">
        <v>79</v>
      </c>
      <c r="BK92" s="217">
        <f>ROUND(I92*H92,2)</f>
        <v>0</v>
      </c>
      <c r="BL92" s="18" t="s">
        <v>133</v>
      </c>
      <c r="BM92" s="216" t="s">
        <v>138</v>
      </c>
    </row>
    <row r="93" s="2" customFormat="1" ht="24.15" customHeight="1">
      <c r="A93" s="39"/>
      <c r="B93" s="40"/>
      <c r="C93" s="205" t="s">
        <v>81</v>
      </c>
      <c r="D93" s="205" t="s">
        <v>129</v>
      </c>
      <c r="E93" s="206" t="s">
        <v>139</v>
      </c>
      <c r="F93" s="207" t="s">
        <v>140</v>
      </c>
      <c r="G93" s="208" t="s">
        <v>132</v>
      </c>
      <c r="H93" s="209">
        <v>2067</v>
      </c>
      <c r="I93" s="210"/>
      <c r="J93" s="211">
        <f>ROUND(I93*H93,2)</f>
        <v>0</v>
      </c>
      <c r="K93" s="207" t="s">
        <v>19</v>
      </c>
      <c r="L93" s="45"/>
      <c r="M93" s="212" t="s">
        <v>19</v>
      </c>
      <c r="N93" s="213" t="s">
        <v>42</v>
      </c>
      <c r="O93" s="85"/>
      <c r="P93" s="214">
        <f>O93*H93</f>
        <v>0</v>
      </c>
      <c r="Q93" s="214">
        <v>0</v>
      </c>
      <c r="R93" s="214">
        <f>Q93*H93</f>
        <v>0</v>
      </c>
      <c r="S93" s="214">
        <v>0</v>
      </c>
      <c r="T93" s="215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16" t="s">
        <v>133</v>
      </c>
      <c r="AT93" s="216" t="s">
        <v>129</v>
      </c>
      <c r="AU93" s="216" t="s">
        <v>81</v>
      </c>
      <c r="AY93" s="18" t="s">
        <v>126</v>
      </c>
      <c r="BE93" s="217">
        <f>IF(N93="základní",J93,0)</f>
        <v>0</v>
      </c>
      <c r="BF93" s="217">
        <f>IF(N93="snížená",J93,0)</f>
        <v>0</v>
      </c>
      <c r="BG93" s="217">
        <f>IF(N93="zákl. přenesená",J93,0)</f>
        <v>0</v>
      </c>
      <c r="BH93" s="217">
        <f>IF(N93="sníž. přenesená",J93,0)</f>
        <v>0</v>
      </c>
      <c r="BI93" s="217">
        <f>IF(N93="nulová",J93,0)</f>
        <v>0</v>
      </c>
      <c r="BJ93" s="18" t="s">
        <v>79</v>
      </c>
      <c r="BK93" s="217">
        <f>ROUND(I93*H93,2)</f>
        <v>0</v>
      </c>
      <c r="BL93" s="18" t="s">
        <v>133</v>
      </c>
      <c r="BM93" s="216" t="s">
        <v>141</v>
      </c>
    </row>
    <row r="94" s="12" customFormat="1" ht="25.92" customHeight="1">
      <c r="A94" s="12"/>
      <c r="B94" s="189"/>
      <c r="C94" s="190"/>
      <c r="D94" s="191" t="s">
        <v>70</v>
      </c>
      <c r="E94" s="192" t="s">
        <v>142</v>
      </c>
      <c r="F94" s="192" t="s">
        <v>143</v>
      </c>
      <c r="G94" s="190"/>
      <c r="H94" s="190"/>
      <c r="I94" s="193"/>
      <c r="J94" s="194">
        <f>BK94</f>
        <v>0</v>
      </c>
      <c r="K94" s="190"/>
      <c r="L94" s="195"/>
      <c r="M94" s="196"/>
      <c r="N94" s="197"/>
      <c r="O94" s="197"/>
      <c r="P94" s="198">
        <f>P95</f>
        <v>0</v>
      </c>
      <c r="Q94" s="197"/>
      <c r="R94" s="198">
        <f>R95</f>
        <v>0</v>
      </c>
      <c r="S94" s="197"/>
      <c r="T94" s="199">
        <f>T95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0" t="s">
        <v>144</v>
      </c>
      <c r="AT94" s="201" t="s">
        <v>70</v>
      </c>
      <c r="AU94" s="201" t="s">
        <v>71</v>
      </c>
      <c r="AY94" s="200" t="s">
        <v>126</v>
      </c>
      <c r="BK94" s="202">
        <f>BK95</f>
        <v>0</v>
      </c>
    </row>
    <row r="95" s="12" customFormat="1" ht="22.8" customHeight="1">
      <c r="A95" s="12"/>
      <c r="B95" s="189"/>
      <c r="C95" s="190"/>
      <c r="D95" s="191" t="s">
        <v>70</v>
      </c>
      <c r="E95" s="203" t="s">
        <v>145</v>
      </c>
      <c r="F95" s="203" t="s">
        <v>146</v>
      </c>
      <c r="G95" s="190"/>
      <c r="H95" s="190"/>
      <c r="I95" s="193"/>
      <c r="J95" s="204">
        <f>BK95</f>
        <v>0</v>
      </c>
      <c r="K95" s="190"/>
      <c r="L95" s="195"/>
      <c r="M95" s="196"/>
      <c r="N95" s="197"/>
      <c r="O95" s="197"/>
      <c r="P95" s="198">
        <f>SUM(P96:P103)</f>
        <v>0</v>
      </c>
      <c r="Q95" s="197"/>
      <c r="R95" s="198">
        <f>SUM(R96:R103)</f>
        <v>0</v>
      </c>
      <c r="S95" s="197"/>
      <c r="T95" s="199">
        <f>SUM(T96:T103)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0" t="s">
        <v>144</v>
      </c>
      <c r="AT95" s="201" t="s">
        <v>70</v>
      </c>
      <c r="AU95" s="201" t="s">
        <v>79</v>
      </c>
      <c r="AY95" s="200" t="s">
        <v>126</v>
      </c>
      <c r="BK95" s="202">
        <f>SUM(BK96:BK103)</f>
        <v>0</v>
      </c>
    </row>
    <row r="96" s="2" customFormat="1" ht="24.15" customHeight="1">
      <c r="A96" s="39"/>
      <c r="B96" s="40"/>
      <c r="C96" s="218" t="s">
        <v>144</v>
      </c>
      <c r="D96" s="218" t="s">
        <v>142</v>
      </c>
      <c r="E96" s="219" t="s">
        <v>147</v>
      </c>
      <c r="F96" s="220" t="s">
        <v>148</v>
      </c>
      <c r="G96" s="221" t="s">
        <v>149</v>
      </c>
      <c r="H96" s="222">
        <v>67700</v>
      </c>
      <c r="I96" s="223"/>
      <c r="J96" s="224">
        <f>ROUND(I96*H96,2)</f>
        <v>0</v>
      </c>
      <c r="K96" s="220" t="s">
        <v>19</v>
      </c>
      <c r="L96" s="225"/>
      <c r="M96" s="226" t="s">
        <v>19</v>
      </c>
      <c r="N96" s="227" t="s">
        <v>42</v>
      </c>
      <c r="O96" s="85"/>
      <c r="P96" s="214">
        <f>O96*H96</f>
        <v>0</v>
      </c>
      <c r="Q96" s="214">
        <v>0</v>
      </c>
      <c r="R96" s="214">
        <f>Q96*H96</f>
        <v>0</v>
      </c>
      <c r="S96" s="214">
        <v>0</v>
      </c>
      <c r="T96" s="215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16" t="s">
        <v>150</v>
      </c>
      <c r="AT96" s="216" t="s">
        <v>142</v>
      </c>
      <c r="AU96" s="216" t="s">
        <v>81</v>
      </c>
      <c r="AY96" s="18" t="s">
        <v>126</v>
      </c>
      <c r="BE96" s="217">
        <f>IF(N96="základní",J96,0)</f>
        <v>0</v>
      </c>
      <c r="BF96" s="217">
        <f>IF(N96="snížená",J96,0)</f>
        <v>0</v>
      </c>
      <c r="BG96" s="217">
        <f>IF(N96="zákl. přenesená",J96,0)</f>
        <v>0</v>
      </c>
      <c r="BH96" s="217">
        <f>IF(N96="sníž. přenesená",J96,0)</f>
        <v>0</v>
      </c>
      <c r="BI96" s="217">
        <f>IF(N96="nulová",J96,0)</f>
        <v>0</v>
      </c>
      <c r="BJ96" s="18" t="s">
        <v>79</v>
      </c>
      <c r="BK96" s="217">
        <f>ROUND(I96*H96,2)</f>
        <v>0</v>
      </c>
      <c r="BL96" s="18" t="s">
        <v>151</v>
      </c>
      <c r="BM96" s="216" t="s">
        <v>152</v>
      </c>
    </row>
    <row r="97" s="2" customFormat="1" ht="14.4" customHeight="1">
      <c r="A97" s="39"/>
      <c r="B97" s="40"/>
      <c r="C97" s="218" t="s">
        <v>153</v>
      </c>
      <c r="D97" s="218" t="s">
        <v>142</v>
      </c>
      <c r="E97" s="219" t="s">
        <v>154</v>
      </c>
      <c r="F97" s="220" t="s">
        <v>155</v>
      </c>
      <c r="G97" s="221" t="s">
        <v>149</v>
      </c>
      <c r="H97" s="222">
        <v>67700</v>
      </c>
      <c r="I97" s="223"/>
      <c r="J97" s="224">
        <f>ROUND(I97*H97,2)</f>
        <v>0</v>
      </c>
      <c r="K97" s="220" t="s">
        <v>19</v>
      </c>
      <c r="L97" s="225"/>
      <c r="M97" s="226" t="s">
        <v>19</v>
      </c>
      <c r="N97" s="227" t="s">
        <v>42</v>
      </c>
      <c r="O97" s="85"/>
      <c r="P97" s="214">
        <f>O97*H97</f>
        <v>0</v>
      </c>
      <c r="Q97" s="214">
        <v>0</v>
      </c>
      <c r="R97" s="214">
        <f>Q97*H97</f>
        <v>0</v>
      </c>
      <c r="S97" s="214">
        <v>0</v>
      </c>
      <c r="T97" s="215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16" t="s">
        <v>150</v>
      </c>
      <c r="AT97" s="216" t="s">
        <v>142</v>
      </c>
      <c r="AU97" s="216" t="s">
        <v>81</v>
      </c>
      <c r="AY97" s="18" t="s">
        <v>126</v>
      </c>
      <c r="BE97" s="217">
        <f>IF(N97="základní",J97,0)</f>
        <v>0</v>
      </c>
      <c r="BF97" s="217">
        <f>IF(N97="snížená",J97,0)</f>
        <v>0</v>
      </c>
      <c r="BG97" s="217">
        <f>IF(N97="zákl. přenesená",J97,0)</f>
        <v>0</v>
      </c>
      <c r="BH97" s="217">
        <f>IF(N97="sníž. přenesená",J97,0)</f>
        <v>0</v>
      </c>
      <c r="BI97" s="217">
        <f>IF(N97="nulová",J97,0)</f>
        <v>0</v>
      </c>
      <c r="BJ97" s="18" t="s">
        <v>79</v>
      </c>
      <c r="BK97" s="217">
        <f>ROUND(I97*H97,2)</f>
        <v>0</v>
      </c>
      <c r="BL97" s="18" t="s">
        <v>151</v>
      </c>
      <c r="BM97" s="216" t="s">
        <v>156</v>
      </c>
    </row>
    <row r="98" s="2" customFormat="1" ht="24.15" customHeight="1">
      <c r="A98" s="39"/>
      <c r="B98" s="40"/>
      <c r="C98" s="205" t="s">
        <v>157</v>
      </c>
      <c r="D98" s="205" t="s">
        <v>129</v>
      </c>
      <c r="E98" s="206" t="s">
        <v>158</v>
      </c>
      <c r="F98" s="207" t="s">
        <v>159</v>
      </c>
      <c r="G98" s="208" t="s">
        <v>149</v>
      </c>
      <c r="H98" s="209">
        <v>67700</v>
      </c>
      <c r="I98" s="210"/>
      <c r="J98" s="211">
        <f>ROUND(I98*H98,2)</f>
        <v>0</v>
      </c>
      <c r="K98" s="207" t="s">
        <v>19</v>
      </c>
      <c r="L98" s="45"/>
      <c r="M98" s="212" t="s">
        <v>19</v>
      </c>
      <c r="N98" s="213" t="s">
        <v>42</v>
      </c>
      <c r="O98" s="85"/>
      <c r="P98" s="214">
        <f>O98*H98</f>
        <v>0</v>
      </c>
      <c r="Q98" s="214">
        <v>0</v>
      </c>
      <c r="R98" s="214">
        <f>Q98*H98</f>
        <v>0</v>
      </c>
      <c r="S98" s="214">
        <v>0</v>
      </c>
      <c r="T98" s="215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16" t="s">
        <v>151</v>
      </c>
      <c r="AT98" s="216" t="s">
        <v>129</v>
      </c>
      <c r="AU98" s="216" t="s">
        <v>81</v>
      </c>
      <c r="AY98" s="18" t="s">
        <v>126</v>
      </c>
      <c r="BE98" s="217">
        <f>IF(N98="základní",J98,0)</f>
        <v>0</v>
      </c>
      <c r="BF98" s="217">
        <f>IF(N98="snížená",J98,0)</f>
        <v>0</v>
      </c>
      <c r="BG98" s="217">
        <f>IF(N98="zákl. přenesená",J98,0)</f>
        <v>0</v>
      </c>
      <c r="BH98" s="217">
        <f>IF(N98="sníž. přenesená",J98,0)</f>
        <v>0</v>
      </c>
      <c r="BI98" s="217">
        <f>IF(N98="nulová",J98,0)</f>
        <v>0</v>
      </c>
      <c r="BJ98" s="18" t="s">
        <v>79</v>
      </c>
      <c r="BK98" s="217">
        <f>ROUND(I98*H98,2)</f>
        <v>0</v>
      </c>
      <c r="BL98" s="18" t="s">
        <v>151</v>
      </c>
      <c r="BM98" s="216" t="s">
        <v>160</v>
      </c>
    </row>
    <row r="99" s="2" customFormat="1" ht="14.4" customHeight="1">
      <c r="A99" s="39"/>
      <c r="B99" s="40"/>
      <c r="C99" s="205" t="s">
        <v>161</v>
      </c>
      <c r="D99" s="205" t="s">
        <v>129</v>
      </c>
      <c r="E99" s="206" t="s">
        <v>162</v>
      </c>
      <c r="F99" s="207" t="s">
        <v>163</v>
      </c>
      <c r="G99" s="208" t="s">
        <v>164</v>
      </c>
      <c r="H99" s="209">
        <v>1</v>
      </c>
      <c r="I99" s="210"/>
      <c r="J99" s="211">
        <f>ROUND(I99*H99,2)</f>
        <v>0</v>
      </c>
      <c r="K99" s="207" t="s">
        <v>19</v>
      </c>
      <c r="L99" s="45"/>
      <c r="M99" s="212" t="s">
        <v>19</v>
      </c>
      <c r="N99" s="213" t="s">
        <v>42</v>
      </c>
      <c r="O99" s="85"/>
      <c r="P99" s="214">
        <f>O99*H99</f>
        <v>0</v>
      </c>
      <c r="Q99" s="214">
        <v>0</v>
      </c>
      <c r="R99" s="214">
        <f>Q99*H99</f>
        <v>0</v>
      </c>
      <c r="S99" s="214">
        <v>0</v>
      </c>
      <c r="T99" s="215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16" t="s">
        <v>151</v>
      </c>
      <c r="AT99" s="216" t="s">
        <v>129</v>
      </c>
      <c r="AU99" s="216" t="s">
        <v>81</v>
      </c>
      <c r="AY99" s="18" t="s">
        <v>126</v>
      </c>
      <c r="BE99" s="217">
        <f>IF(N99="základní",J99,0)</f>
        <v>0</v>
      </c>
      <c r="BF99" s="217">
        <f>IF(N99="snížená",J99,0)</f>
        <v>0</v>
      </c>
      <c r="BG99" s="217">
        <f>IF(N99="zákl. přenesená",J99,0)</f>
        <v>0</v>
      </c>
      <c r="BH99" s="217">
        <f>IF(N99="sníž. přenesená",J99,0)</f>
        <v>0</v>
      </c>
      <c r="BI99" s="217">
        <f>IF(N99="nulová",J99,0)</f>
        <v>0</v>
      </c>
      <c r="BJ99" s="18" t="s">
        <v>79</v>
      </c>
      <c r="BK99" s="217">
        <f>ROUND(I99*H99,2)</f>
        <v>0</v>
      </c>
      <c r="BL99" s="18" t="s">
        <v>151</v>
      </c>
      <c r="BM99" s="216" t="s">
        <v>165</v>
      </c>
    </row>
    <row r="100" s="2" customFormat="1" ht="14.4" customHeight="1">
      <c r="A100" s="39"/>
      <c r="B100" s="40"/>
      <c r="C100" s="205" t="s">
        <v>166</v>
      </c>
      <c r="D100" s="205" t="s">
        <v>129</v>
      </c>
      <c r="E100" s="206" t="s">
        <v>167</v>
      </c>
      <c r="F100" s="207" t="s">
        <v>168</v>
      </c>
      <c r="G100" s="208" t="s">
        <v>164</v>
      </c>
      <c r="H100" s="209">
        <v>45</v>
      </c>
      <c r="I100" s="210"/>
      <c r="J100" s="211">
        <f>ROUND(I100*H100,2)</f>
        <v>0</v>
      </c>
      <c r="K100" s="207" t="s">
        <v>19</v>
      </c>
      <c r="L100" s="45"/>
      <c r="M100" s="212" t="s">
        <v>19</v>
      </c>
      <c r="N100" s="213" t="s">
        <v>42</v>
      </c>
      <c r="O100" s="85"/>
      <c r="P100" s="214">
        <f>O100*H100</f>
        <v>0</v>
      </c>
      <c r="Q100" s="214">
        <v>0</v>
      </c>
      <c r="R100" s="214">
        <f>Q100*H100</f>
        <v>0</v>
      </c>
      <c r="S100" s="214">
        <v>0</v>
      </c>
      <c r="T100" s="215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16" t="s">
        <v>79</v>
      </c>
      <c r="AT100" s="216" t="s">
        <v>129</v>
      </c>
      <c r="AU100" s="216" t="s">
        <v>81</v>
      </c>
      <c r="AY100" s="18" t="s">
        <v>126</v>
      </c>
      <c r="BE100" s="217">
        <f>IF(N100="základní",J100,0)</f>
        <v>0</v>
      </c>
      <c r="BF100" s="217">
        <f>IF(N100="snížená",J100,0)</f>
        <v>0</v>
      </c>
      <c r="BG100" s="217">
        <f>IF(N100="zákl. přenesená",J100,0)</f>
        <v>0</v>
      </c>
      <c r="BH100" s="217">
        <f>IF(N100="sníž. přenesená",J100,0)</f>
        <v>0</v>
      </c>
      <c r="BI100" s="217">
        <f>IF(N100="nulová",J100,0)</f>
        <v>0</v>
      </c>
      <c r="BJ100" s="18" t="s">
        <v>79</v>
      </c>
      <c r="BK100" s="217">
        <f>ROUND(I100*H100,2)</f>
        <v>0</v>
      </c>
      <c r="BL100" s="18" t="s">
        <v>79</v>
      </c>
      <c r="BM100" s="216" t="s">
        <v>169</v>
      </c>
    </row>
    <row r="101" s="2" customFormat="1" ht="14.4" customHeight="1">
      <c r="A101" s="39"/>
      <c r="B101" s="40"/>
      <c r="C101" s="205" t="s">
        <v>170</v>
      </c>
      <c r="D101" s="205" t="s">
        <v>129</v>
      </c>
      <c r="E101" s="206" t="s">
        <v>171</v>
      </c>
      <c r="F101" s="207" t="s">
        <v>172</v>
      </c>
      <c r="G101" s="208" t="s">
        <v>164</v>
      </c>
      <c r="H101" s="209">
        <v>160</v>
      </c>
      <c r="I101" s="210"/>
      <c r="J101" s="211">
        <f>ROUND(I101*H101,2)</f>
        <v>0</v>
      </c>
      <c r="K101" s="207" t="s">
        <v>19</v>
      </c>
      <c r="L101" s="45"/>
      <c r="M101" s="212" t="s">
        <v>19</v>
      </c>
      <c r="N101" s="213" t="s">
        <v>42</v>
      </c>
      <c r="O101" s="85"/>
      <c r="P101" s="214">
        <f>O101*H101</f>
        <v>0</v>
      </c>
      <c r="Q101" s="214">
        <v>0</v>
      </c>
      <c r="R101" s="214">
        <f>Q101*H101</f>
        <v>0</v>
      </c>
      <c r="S101" s="214">
        <v>0</v>
      </c>
      <c r="T101" s="215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16" t="s">
        <v>79</v>
      </c>
      <c r="AT101" s="216" t="s">
        <v>129</v>
      </c>
      <c r="AU101" s="216" t="s">
        <v>81</v>
      </c>
      <c r="AY101" s="18" t="s">
        <v>126</v>
      </c>
      <c r="BE101" s="217">
        <f>IF(N101="základní",J101,0)</f>
        <v>0</v>
      </c>
      <c r="BF101" s="217">
        <f>IF(N101="snížená",J101,0)</f>
        <v>0</v>
      </c>
      <c r="BG101" s="217">
        <f>IF(N101="zákl. přenesená",J101,0)</f>
        <v>0</v>
      </c>
      <c r="BH101" s="217">
        <f>IF(N101="sníž. přenesená",J101,0)</f>
        <v>0</v>
      </c>
      <c r="BI101" s="217">
        <f>IF(N101="nulová",J101,0)</f>
        <v>0</v>
      </c>
      <c r="BJ101" s="18" t="s">
        <v>79</v>
      </c>
      <c r="BK101" s="217">
        <f>ROUND(I101*H101,2)</f>
        <v>0</v>
      </c>
      <c r="BL101" s="18" t="s">
        <v>79</v>
      </c>
      <c r="BM101" s="216" t="s">
        <v>173</v>
      </c>
    </row>
    <row r="102" s="2" customFormat="1" ht="14.4" customHeight="1">
      <c r="A102" s="39"/>
      <c r="B102" s="40"/>
      <c r="C102" s="205" t="s">
        <v>174</v>
      </c>
      <c r="D102" s="205" t="s">
        <v>129</v>
      </c>
      <c r="E102" s="206" t="s">
        <v>175</v>
      </c>
      <c r="F102" s="207" t="s">
        <v>176</v>
      </c>
      <c r="G102" s="208" t="s">
        <v>164</v>
      </c>
      <c r="H102" s="209">
        <v>45</v>
      </c>
      <c r="I102" s="210"/>
      <c r="J102" s="211">
        <f>ROUND(I102*H102,2)</f>
        <v>0</v>
      </c>
      <c r="K102" s="207" t="s">
        <v>19</v>
      </c>
      <c r="L102" s="45"/>
      <c r="M102" s="212" t="s">
        <v>19</v>
      </c>
      <c r="N102" s="213" t="s">
        <v>42</v>
      </c>
      <c r="O102" s="85"/>
      <c r="P102" s="214">
        <f>O102*H102</f>
        <v>0</v>
      </c>
      <c r="Q102" s="214">
        <v>0</v>
      </c>
      <c r="R102" s="214">
        <f>Q102*H102</f>
        <v>0</v>
      </c>
      <c r="S102" s="214">
        <v>0</v>
      </c>
      <c r="T102" s="215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16" t="s">
        <v>79</v>
      </c>
      <c r="AT102" s="216" t="s">
        <v>129</v>
      </c>
      <c r="AU102" s="216" t="s">
        <v>81</v>
      </c>
      <c r="AY102" s="18" t="s">
        <v>126</v>
      </c>
      <c r="BE102" s="217">
        <f>IF(N102="základní",J102,0)</f>
        <v>0</v>
      </c>
      <c r="BF102" s="217">
        <f>IF(N102="snížená",J102,0)</f>
        <v>0</v>
      </c>
      <c r="BG102" s="217">
        <f>IF(N102="zákl. přenesená",J102,0)</f>
        <v>0</v>
      </c>
      <c r="BH102" s="217">
        <f>IF(N102="sníž. přenesená",J102,0)</f>
        <v>0</v>
      </c>
      <c r="BI102" s="217">
        <f>IF(N102="nulová",J102,0)</f>
        <v>0</v>
      </c>
      <c r="BJ102" s="18" t="s">
        <v>79</v>
      </c>
      <c r="BK102" s="217">
        <f>ROUND(I102*H102,2)</f>
        <v>0</v>
      </c>
      <c r="BL102" s="18" t="s">
        <v>79</v>
      </c>
      <c r="BM102" s="216" t="s">
        <v>177</v>
      </c>
    </row>
    <row r="103" s="2" customFormat="1" ht="14.4" customHeight="1">
      <c r="A103" s="39"/>
      <c r="B103" s="40"/>
      <c r="C103" s="205" t="s">
        <v>178</v>
      </c>
      <c r="D103" s="205" t="s">
        <v>129</v>
      </c>
      <c r="E103" s="206" t="s">
        <v>179</v>
      </c>
      <c r="F103" s="207" t="s">
        <v>180</v>
      </c>
      <c r="G103" s="208" t="s">
        <v>181</v>
      </c>
      <c r="H103" s="209">
        <v>67.700000000000003</v>
      </c>
      <c r="I103" s="210"/>
      <c r="J103" s="211">
        <f>ROUND(I103*H103,2)</f>
        <v>0</v>
      </c>
      <c r="K103" s="207" t="s">
        <v>19</v>
      </c>
      <c r="L103" s="45"/>
      <c r="M103" s="212" t="s">
        <v>19</v>
      </c>
      <c r="N103" s="213" t="s">
        <v>42</v>
      </c>
      <c r="O103" s="85"/>
      <c r="P103" s="214">
        <f>O103*H103</f>
        <v>0</v>
      </c>
      <c r="Q103" s="214">
        <v>0</v>
      </c>
      <c r="R103" s="214">
        <f>Q103*H103</f>
        <v>0</v>
      </c>
      <c r="S103" s="214">
        <v>0</v>
      </c>
      <c r="T103" s="215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16" t="s">
        <v>79</v>
      </c>
      <c r="AT103" s="216" t="s">
        <v>129</v>
      </c>
      <c r="AU103" s="216" t="s">
        <v>81</v>
      </c>
      <c r="AY103" s="18" t="s">
        <v>126</v>
      </c>
      <c r="BE103" s="217">
        <f>IF(N103="základní",J103,0)</f>
        <v>0</v>
      </c>
      <c r="BF103" s="217">
        <f>IF(N103="snížená",J103,0)</f>
        <v>0</v>
      </c>
      <c r="BG103" s="217">
        <f>IF(N103="zákl. přenesená",J103,0)</f>
        <v>0</v>
      </c>
      <c r="BH103" s="217">
        <f>IF(N103="sníž. přenesená",J103,0)</f>
        <v>0</v>
      </c>
      <c r="BI103" s="217">
        <f>IF(N103="nulová",J103,0)</f>
        <v>0</v>
      </c>
      <c r="BJ103" s="18" t="s">
        <v>79</v>
      </c>
      <c r="BK103" s="217">
        <f>ROUND(I103*H103,2)</f>
        <v>0</v>
      </c>
      <c r="BL103" s="18" t="s">
        <v>79</v>
      </c>
      <c r="BM103" s="216" t="s">
        <v>182</v>
      </c>
    </row>
    <row r="104" s="12" customFormat="1" ht="25.92" customHeight="1">
      <c r="A104" s="12"/>
      <c r="B104" s="189"/>
      <c r="C104" s="190"/>
      <c r="D104" s="191" t="s">
        <v>70</v>
      </c>
      <c r="E104" s="192" t="s">
        <v>183</v>
      </c>
      <c r="F104" s="192" t="s">
        <v>184</v>
      </c>
      <c r="G104" s="190"/>
      <c r="H104" s="190"/>
      <c r="I104" s="193"/>
      <c r="J104" s="194">
        <f>BK104</f>
        <v>0</v>
      </c>
      <c r="K104" s="190"/>
      <c r="L104" s="195"/>
      <c r="M104" s="196"/>
      <c r="N104" s="197"/>
      <c r="O104" s="197"/>
      <c r="P104" s="198">
        <f>P105+P115+P120+P125</f>
        <v>0</v>
      </c>
      <c r="Q104" s="197"/>
      <c r="R104" s="198">
        <f>R105+R115+R120+R125</f>
        <v>0</v>
      </c>
      <c r="S104" s="197"/>
      <c r="T104" s="199">
        <f>T105+T115+T120+T125</f>
        <v>0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R104" s="200" t="s">
        <v>157</v>
      </c>
      <c r="AT104" s="201" t="s">
        <v>70</v>
      </c>
      <c r="AU104" s="201" t="s">
        <v>71</v>
      </c>
      <c r="AY104" s="200" t="s">
        <v>126</v>
      </c>
      <c r="BK104" s="202">
        <f>BK105+BK115+BK120+BK125</f>
        <v>0</v>
      </c>
    </row>
    <row r="105" s="12" customFormat="1" ht="22.8" customHeight="1">
      <c r="A105" s="12"/>
      <c r="B105" s="189"/>
      <c r="C105" s="190"/>
      <c r="D105" s="191" t="s">
        <v>70</v>
      </c>
      <c r="E105" s="203" t="s">
        <v>185</v>
      </c>
      <c r="F105" s="203" t="s">
        <v>186</v>
      </c>
      <c r="G105" s="190"/>
      <c r="H105" s="190"/>
      <c r="I105" s="193"/>
      <c r="J105" s="204">
        <f>BK105</f>
        <v>0</v>
      </c>
      <c r="K105" s="190"/>
      <c r="L105" s="195"/>
      <c r="M105" s="196"/>
      <c r="N105" s="197"/>
      <c r="O105" s="197"/>
      <c r="P105" s="198">
        <f>SUM(P106:P114)</f>
        <v>0</v>
      </c>
      <c r="Q105" s="197"/>
      <c r="R105" s="198">
        <f>SUM(R106:R114)</f>
        <v>0</v>
      </c>
      <c r="S105" s="197"/>
      <c r="T105" s="199">
        <f>SUM(T106:T114)</f>
        <v>0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200" t="s">
        <v>157</v>
      </c>
      <c r="AT105" s="201" t="s">
        <v>70</v>
      </c>
      <c r="AU105" s="201" t="s">
        <v>79</v>
      </c>
      <c r="AY105" s="200" t="s">
        <v>126</v>
      </c>
      <c r="BK105" s="202">
        <f>SUM(BK106:BK114)</f>
        <v>0</v>
      </c>
    </row>
    <row r="106" s="2" customFormat="1" ht="14.4" customHeight="1">
      <c r="A106" s="39"/>
      <c r="B106" s="40"/>
      <c r="C106" s="205" t="s">
        <v>187</v>
      </c>
      <c r="D106" s="205" t="s">
        <v>129</v>
      </c>
      <c r="E106" s="206" t="s">
        <v>188</v>
      </c>
      <c r="F106" s="207" t="s">
        <v>189</v>
      </c>
      <c r="G106" s="208" t="s">
        <v>190</v>
      </c>
      <c r="H106" s="209">
        <v>1</v>
      </c>
      <c r="I106" s="210"/>
      <c r="J106" s="211">
        <f>ROUND(I106*H106,2)</f>
        <v>0</v>
      </c>
      <c r="K106" s="207" t="s">
        <v>19</v>
      </c>
      <c r="L106" s="45"/>
      <c r="M106" s="212" t="s">
        <v>19</v>
      </c>
      <c r="N106" s="213" t="s">
        <v>42</v>
      </c>
      <c r="O106" s="85"/>
      <c r="P106" s="214">
        <f>O106*H106</f>
        <v>0</v>
      </c>
      <c r="Q106" s="214">
        <v>0</v>
      </c>
      <c r="R106" s="214">
        <f>Q106*H106</f>
        <v>0</v>
      </c>
      <c r="S106" s="214">
        <v>0</v>
      </c>
      <c r="T106" s="215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16" t="s">
        <v>153</v>
      </c>
      <c r="AT106" s="216" t="s">
        <v>129</v>
      </c>
      <c r="AU106" s="216" t="s">
        <v>81</v>
      </c>
      <c r="AY106" s="18" t="s">
        <v>126</v>
      </c>
      <c r="BE106" s="217">
        <f>IF(N106="základní",J106,0)</f>
        <v>0</v>
      </c>
      <c r="BF106" s="217">
        <f>IF(N106="snížená",J106,0)</f>
        <v>0</v>
      </c>
      <c r="BG106" s="217">
        <f>IF(N106="zákl. přenesená",J106,0)</f>
        <v>0</v>
      </c>
      <c r="BH106" s="217">
        <f>IF(N106="sníž. přenesená",J106,0)</f>
        <v>0</v>
      </c>
      <c r="BI106" s="217">
        <f>IF(N106="nulová",J106,0)</f>
        <v>0</v>
      </c>
      <c r="BJ106" s="18" t="s">
        <v>79</v>
      </c>
      <c r="BK106" s="217">
        <f>ROUND(I106*H106,2)</f>
        <v>0</v>
      </c>
      <c r="BL106" s="18" t="s">
        <v>153</v>
      </c>
      <c r="BM106" s="216" t="s">
        <v>191</v>
      </c>
    </row>
    <row r="107" s="13" customFormat="1">
      <c r="A107" s="13"/>
      <c r="B107" s="228"/>
      <c r="C107" s="229"/>
      <c r="D107" s="230" t="s">
        <v>192</v>
      </c>
      <c r="E107" s="231" t="s">
        <v>19</v>
      </c>
      <c r="F107" s="232" t="s">
        <v>193</v>
      </c>
      <c r="G107" s="229"/>
      <c r="H107" s="231" t="s">
        <v>19</v>
      </c>
      <c r="I107" s="233"/>
      <c r="J107" s="229"/>
      <c r="K107" s="229"/>
      <c r="L107" s="234"/>
      <c r="M107" s="235"/>
      <c r="N107" s="236"/>
      <c r="O107" s="236"/>
      <c r="P107" s="236"/>
      <c r="Q107" s="236"/>
      <c r="R107" s="236"/>
      <c r="S107" s="236"/>
      <c r="T107" s="237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38" t="s">
        <v>192</v>
      </c>
      <c r="AU107" s="238" t="s">
        <v>81</v>
      </c>
      <c r="AV107" s="13" t="s">
        <v>79</v>
      </c>
      <c r="AW107" s="13" t="s">
        <v>33</v>
      </c>
      <c r="AX107" s="13" t="s">
        <v>71</v>
      </c>
      <c r="AY107" s="238" t="s">
        <v>126</v>
      </c>
    </row>
    <row r="108" s="14" customFormat="1">
      <c r="A108" s="14"/>
      <c r="B108" s="239"/>
      <c r="C108" s="240"/>
      <c r="D108" s="230" t="s">
        <v>192</v>
      </c>
      <c r="E108" s="241" t="s">
        <v>19</v>
      </c>
      <c r="F108" s="242" t="s">
        <v>79</v>
      </c>
      <c r="G108" s="240"/>
      <c r="H108" s="243">
        <v>1</v>
      </c>
      <c r="I108" s="244"/>
      <c r="J108" s="240"/>
      <c r="K108" s="240"/>
      <c r="L108" s="245"/>
      <c r="M108" s="246"/>
      <c r="N108" s="247"/>
      <c r="O108" s="247"/>
      <c r="P108" s="247"/>
      <c r="Q108" s="247"/>
      <c r="R108" s="247"/>
      <c r="S108" s="247"/>
      <c r="T108" s="248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49" t="s">
        <v>192</v>
      </c>
      <c r="AU108" s="249" t="s">
        <v>81</v>
      </c>
      <c r="AV108" s="14" t="s">
        <v>81</v>
      </c>
      <c r="AW108" s="14" t="s">
        <v>33</v>
      </c>
      <c r="AX108" s="14" t="s">
        <v>71</v>
      </c>
      <c r="AY108" s="249" t="s">
        <v>126</v>
      </c>
    </row>
    <row r="109" s="15" customFormat="1">
      <c r="A109" s="15"/>
      <c r="B109" s="250"/>
      <c r="C109" s="251"/>
      <c r="D109" s="230" t="s">
        <v>192</v>
      </c>
      <c r="E109" s="252" t="s">
        <v>19</v>
      </c>
      <c r="F109" s="253" t="s">
        <v>194</v>
      </c>
      <c r="G109" s="251"/>
      <c r="H109" s="254">
        <v>1</v>
      </c>
      <c r="I109" s="255"/>
      <c r="J109" s="251"/>
      <c r="K109" s="251"/>
      <c r="L109" s="256"/>
      <c r="M109" s="257"/>
      <c r="N109" s="258"/>
      <c r="O109" s="258"/>
      <c r="P109" s="258"/>
      <c r="Q109" s="258"/>
      <c r="R109" s="258"/>
      <c r="S109" s="258"/>
      <c r="T109" s="259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T109" s="260" t="s">
        <v>192</v>
      </c>
      <c r="AU109" s="260" t="s">
        <v>81</v>
      </c>
      <c r="AV109" s="15" t="s">
        <v>153</v>
      </c>
      <c r="AW109" s="15" t="s">
        <v>33</v>
      </c>
      <c r="AX109" s="15" t="s">
        <v>79</v>
      </c>
      <c r="AY109" s="260" t="s">
        <v>126</v>
      </c>
    </row>
    <row r="110" s="2" customFormat="1" ht="14.4" customHeight="1">
      <c r="A110" s="39"/>
      <c r="B110" s="40"/>
      <c r="C110" s="205" t="s">
        <v>8</v>
      </c>
      <c r="D110" s="205" t="s">
        <v>129</v>
      </c>
      <c r="E110" s="206" t="s">
        <v>195</v>
      </c>
      <c r="F110" s="207" t="s">
        <v>196</v>
      </c>
      <c r="G110" s="208" t="s">
        <v>190</v>
      </c>
      <c r="H110" s="209">
        <v>1</v>
      </c>
      <c r="I110" s="210"/>
      <c r="J110" s="211">
        <f>ROUND(I110*H110,2)</f>
        <v>0</v>
      </c>
      <c r="K110" s="207" t="s">
        <v>197</v>
      </c>
      <c r="L110" s="45"/>
      <c r="M110" s="212" t="s">
        <v>19</v>
      </c>
      <c r="N110" s="213" t="s">
        <v>42</v>
      </c>
      <c r="O110" s="85"/>
      <c r="P110" s="214">
        <f>O110*H110</f>
        <v>0</v>
      </c>
      <c r="Q110" s="214">
        <v>0</v>
      </c>
      <c r="R110" s="214">
        <f>Q110*H110</f>
        <v>0</v>
      </c>
      <c r="S110" s="214">
        <v>0</v>
      </c>
      <c r="T110" s="215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16" t="s">
        <v>79</v>
      </c>
      <c r="AT110" s="216" t="s">
        <v>129</v>
      </c>
      <c r="AU110" s="216" t="s">
        <v>81</v>
      </c>
      <c r="AY110" s="18" t="s">
        <v>126</v>
      </c>
      <c r="BE110" s="217">
        <f>IF(N110="základní",J110,0)</f>
        <v>0</v>
      </c>
      <c r="BF110" s="217">
        <f>IF(N110="snížená",J110,0)</f>
        <v>0</v>
      </c>
      <c r="BG110" s="217">
        <f>IF(N110="zákl. přenesená",J110,0)</f>
        <v>0</v>
      </c>
      <c r="BH110" s="217">
        <f>IF(N110="sníž. přenesená",J110,0)</f>
        <v>0</v>
      </c>
      <c r="BI110" s="217">
        <f>IF(N110="nulová",J110,0)</f>
        <v>0</v>
      </c>
      <c r="BJ110" s="18" t="s">
        <v>79</v>
      </c>
      <c r="BK110" s="217">
        <f>ROUND(I110*H110,2)</f>
        <v>0</v>
      </c>
      <c r="BL110" s="18" t="s">
        <v>79</v>
      </c>
      <c r="BM110" s="216" t="s">
        <v>198</v>
      </c>
    </row>
    <row r="111" s="2" customFormat="1" ht="14.4" customHeight="1">
      <c r="A111" s="39"/>
      <c r="B111" s="40"/>
      <c r="C111" s="205" t="s">
        <v>199</v>
      </c>
      <c r="D111" s="205" t="s">
        <v>129</v>
      </c>
      <c r="E111" s="206" t="s">
        <v>200</v>
      </c>
      <c r="F111" s="207" t="s">
        <v>201</v>
      </c>
      <c r="G111" s="208" t="s">
        <v>190</v>
      </c>
      <c r="H111" s="209">
        <v>1</v>
      </c>
      <c r="I111" s="210"/>
      <c r="J111" s="211">
        <f>ROUND(I111*H111,2)</f>
        <v>0</v>
      </c>
      <c r="K111" s="207" t="s">
        <v>19</v>
      </c>
      <c r="L111" s="45"/>
      <c r="M111" s="212" t="s">
        <v>19</v>
      </c>
      <c r="N111" s="213" t="s">
        <v>42</v>
      </c>
      <c r="O111" s="85"/>
      <c r="P111" s="214">
        <f>O111*H111</f>
        <v>0</v>
      </c>
      <c r="Q111" s="214">
        <v>0</v>
      </c>
      <c r="R111" s="214">
        <f>Q111*H111</f>
        <v>0</v>
      </c>
      <c r="S111" s="214">
        <v>0</v>
      </c>
      <c r="T111" s="215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16" t="s">
        <v>153</v>
      </c>
      <c r="AT111" s="216" t="s">
        <v>129</v>
      </c>
      <c r="AU111" s="216" t="s">
        <v>81</v>
      </c>
      <c r="AY111" s="18" t="s">
        <v>126</v>
      </c>
      <c r="BE111" s="217">
        <f>IF(N111="základní",J111,0)</f>
        <v>0</v>
      </c>
      <c r="BF111" s="217">
        <f>IF(N111="snížená",J111,0)</f>
        <v>0</v>
      </c>
      <c r="BG111" s="217">
        <f>IF(N111="zákl. přenesená",J111,0)</f>
        <v>0</v>
      </c>
      <c r="BH111" s="217">
        <f>IF(N111="sníž. přenesená",J111,0)</f>
        <v>0</v>
      </c>
      <c r="BI111" s="217">
        <f>IF(N111="nulová",J111,0)</f>
        <v>0</v>
      </c>
      <c r="BJ111" s="18" t="s">
        <v>79</v>
      </c>
      <c r="BK111" s="217">
        <f>ROUND(I111*H111,2)</f>
        <v>0</v>
      </c>
      <c r="BL111" s="18" t="s">
        <v>153</v>
      </c>
      <c r="BM111" s="216" t="s">
        <v>202</v>
      </c>
    </row>
    <row r="112" s="13" customFormat="1">
      <c r="A112" s="13"/>
      <c r="B112" s="228"/>
      <c r="C112" s="229"/>
      <c r="D112" s="230" t="s">
        <v>192</v>
      </c>
      <c r="E112" s="231" t="s">
        <v>19</v>
      </c>
      <c r="F112" s="232" t="s">
        <v>203</v>
      </c>
      <c r="G112" s="229"/>
      <c r="H112" s="231" t="s">
        <v>19</v>
      </c>
      <c r="I112" s="233"/>
      <c r="J112" s="229"/>
      <c r="K112" s="229"/>
      <c r="L112" s="234"/>
      <c r="M112" s="235"/>
      <c r="N112" s="236"/>
      <c r="O112" s="236"/>
      <c r="P112" s="236"/>
      <c r="Q112" s="236"/>
      <c r="R112" s="236"/>
      <c r="S112" s="236"/>
      <c r="T112" s="237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38" t="s">
        <v>192</v>
      </c>
      <c r="AU112" s="238" t="s">
        <v>81</v>
      </c>
      <c r="AV112" s="13" t="s">
        <v>79</v>
      </c>
      <c r="AW112" s="13" t="s">
        <v>33</v>
      </c>
      <c r="AX112" s="13" t="s">
        <v>71</v>
      </c>
      <c r="AY112" s="238" t="s">
        <v>126</v>
      </c>
    </row>
    <row r="113" s="14" customFormat="1">
      <c r="A113" s="14"/>
      <c r="B113" s="239"/>
      <c r="C113" s="240"/>
      <c r="D113" s="230" t="s">
        <v>192</v>
      </c>
      <c r="E113" s="241" t="s">
        <v>19</v>
      </c>
      <c r="F113" s="242" t="s">
        <v>79</v>
      </c>
      <c r="G113" s="240"/>
      <c r="H113" s="243">
        <v>1</v>
      </c>
      <c r="I113" s="244"/>
      <c r="J113" s="240"/>
      <c r="K113" s="240"/>
      <c r="L113" s="245"/>
      <c r="M113" s="246"/>
      <c r="N113" s="247"/>
      <c r="O113" s="247"/>
      <c r="P113" s="247"/>
      <c r="Q113" s="247"/>
      <c r="R113" s="247"/>
      <c r="S113" s="247"/>
      <c r="T113" s="248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49" t="s">
        <v>192</v>
      </c>
      <c r="AU113" s="249" t="s">
        <v>81</v>
      </c>
      <c r="AV113" s="14" t="s">
        <v>81</v>
      </c>
      <c r="AW113" s="14" t="s">
        <v>33</v>
      </c>
      <c r="AX113" s="14" t="s">
        <v>71</v>
      </c>
      <c r="AY113" s="249" t="s">
        <v>126</v>
      </c>
    </row>
    <row r="114" s="15" customFormat="1">
      <c r="A114" s="15"/>
      <c r="B114" s="250"/>
      <c r="C114" s="251"/>
      <c r="D114" s="230" t="s">
        <v>192</v>
      </c>
      <c r="E114" s="252" t="s">
        <v>19</v>
      </c>
      <c r="F114" s="253" t="s">
        <v>194</v>
      </c>
      <c r="G114" s="251"/>
      <c r="H114" s="254">
        <v>1</v>
      </c>
      <c r="I114" s="255"/>
      <c r="J114" s="251"/>
      <c r="K114" s="251"/>
      <c r="L114" s="256"/>
      <c r="M114" s="257"/>
      <c r="N114" s="258"/>
      <c r="O114" s="258"/>
      <c r="P114" s="258"/>
      <c r="Q114" s="258"/>
      <c r="R114" s="258"/>
      <c r="S114" s="258"/>
      <c r="T114" s="259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T114" s="260" t="s">
        <v>192</v>
      </c>
      <c r="AU114" s="260" t="s">
        <v>81</v>
      </c>
      <c r="AV114" s="15" t="s">
        <v>153</v>
      </c>
      <c r="AW114" s="15" t="s">
        <v>33</v>
      </c>
      <c r="AX114" s="15" t="s">
        <v>79</v>
      </c>
      <c r="AY114" s="260" t="s">
        <v>126</v>
      </c>
    </row>
    <row r="115" s="12" customFormat="1" ht="22.8" customHeight="1">
      <c r="A115" s="12"/>
      <c r="B115" s="189"/>
      <c r="C115" s="190"/>
      <c r="D115" s="191" t="s">
        <v>70</v>
      </c>
      <c r="E115" s="203" t="s">
        <v>204</v>
      </c>
      <c r="F115" s="203" t="s">
        <v>205</v>
      </c>
      <c r="G115" s="190"/>
      <c r="H115" s="190"/>
      <c r="I115" s="193"/>
      <c r="J115" s="204">
        <f>BK115</f>
        <v>0</v>
      </c>
      <c r="K115" s="190"/>
      <c r="L115" s="195"/>
      <c r="M115" s="196"/>
      <c r="N115" s="197"/>
      <c r="O115" s="197"/>
      <c r="P115" s="198">
        <f>SUM(P116:P119)</f>
        <v>0</v>
      </c>
      <c r="Q115" s="197"/>
      <c r="R115" s="198">
        <f>SUM(R116:R119)</f>
        <v>0</v>
      </c>
      <c r="S115" s="197"/>
      <c r="T115" s="199">
        <f>SUM(T116:T119)</f>
        <v>0</v>
      </c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R115" s="200" t="s">
        <v>157</v>
      </c>
      <c r="AT115" s="201" t="s">
        <v>70</v>
      </c>
      <c r="AU115" s="201" t="s">
        <v>79</v>
      </c>
      <c r="AY115" s="200" t="s">
        <v>126</v>
      </c>
      <c r="BK115" s="202">
        <f>SUM(BK116:BK119)</f>
        <v>0</v>
      </c>
    </row>
    <row r="116" s="2" customFormat="1" ht="14.4" customHeight="1">
      <c r="A116" s="39"/>
      <c r="B116" s="40"/>
      <c r="C116" s="205" t="s">
        <v>133</v>
      </c>
      <c r="D116" s="205" t="s">
        <v>129</v>
      </c>
      <c r="E116" s="206" t="s">
        <v>206</v>
      </c>
      <c r="F116" s="207" t="s">
        <v>205</v>
      </c>
      <c r="G116" s="208" t="s">
        <v>190</v>
      </c>
      <c r="H116" s="209">
        <v>1</v>
      </c>
      <c r="I116" s="210"/>
      <c r="J116" s="211">
        <f>ROUND(I116*H116,2)</f>
        <v>0</v>
      </c>
      <c r="K116" s="207" t="s">
        <v>19</v>
      </c>
      <c r="L116" s="45"/>
      <c r="M116" s="212" t="s">
        <v>19</v>
      </c>
      <c r="N116" s="213" t="s">
        <v>42</v>
      </c>
      <c r="O116" s="85"/>
      <c r="P116" s="214">
        <f>O116*H116</f>
        <v>0</v>
      </c>
      <c r="Q116" s="214">
        <v>0</v>
      </c>
      <c r="R116" s="214">
        <f>Q116*H116</f>
        <v>0</v>
      </c>
      <c r="S116" s="214">
        <v>0</v>
      </c>
      <c r="T116" s="215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16" t="s">
        <v>153</v>
      </c>
      <c r="AT116" s="216" t="s">
        <v>129</v>
      </c>
      <c r="AU116" s="216" t="s">
        <v>81</v>
      </c>
      <c r="AY116" s="18" t="s">
        <v>126</v>
      </c>
      <c r="BE116" s="217">
        <f>IF(N116="základní",J116,0)</f>
        <v>0</v>
      </c>
      <c r="BF116" s="217">
        <f>IF(N116="snížená",J116,0)</f>
        <v>0</v>
      </c>
      <c r="BG116" s="217">
        <f>IF(N116="zákl. přenesená",J116,0)</f>
        <v>0</v>
      </c>
      <c r="BH116" s="217">
        <f>IF(N116="sníž. přenesená",J116,0)</f>
        <v>0</v>
      </c>
      <c r="BI116" s="217">
        <f>IF(N116="nulová",J116,0)</f>
        <v>0</v>
      </c>
      <c r="BJ116" s="18" t="s">
        <v>79</v>
      </c>
      <c r="BK116" s="217">
        <f>ROUND(I116*H116,2)</f>
        <v>0</v>
      </c>
      <c r="BL116" s="18" t="s">
        <v>153</v>
      </c>
      <c r="BM116" s="216" t="s">
        <v>207</v>
      </c>
    </row>
    <row r="117" s="13" customFormat="1">
      <c r="A117" s="13"/>
      <c r="B117" s="228"/>
      <c r="C117" s="229"/>
      <c r="D117" s="230" t="s">
        <v>192</v>
      </c>
      <c r="E117" s="231" t="s">
        <v>19</v>
      </c>
      <c r="F117" s="232" t="s">
        <v>208</v>
      </c>
      <c r="G117" s="229"/>
      <c r="H117" s="231" t="s">
        <v>19</v>
      </c>
      <c r="I117" s="233"/>
      <c r="J117" s="229"/>
      <c r="K117" s="229"/>
      <c r="L117" s="234"/>
      <c r="M117" s="235"/>
      <c r="N117" s="236"/>
      <c r="O117" s="236"/>
      <c r="P117" s="236"/>
      <c r="Q117" s="236"/>
      <c r="R117" s="236"/>
      <c r="S117" s="236"/>
      <c r="T117" s="237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38" t="s">
        <v>192</v>
      </c>
      <c r="AU117" s="238" t="s">
        <v>81</v>
      </c>
      <c r="AV117" s="13" t="s">
        <v>79</v>
      </c>
      <c r="AW117" s="13" t="s">
        <v>33</v>
      </c>
      <c r="AX117" s="13" t="s">
        <v>71</v>
      </c>
      <c r="AY117" s="238" t="s">
        <v>126</v>
      </c>
    </row>
    <row r="118" s="14" customFormat="1">
      <c r="A118" s="14"/>
      <c r="B118" s="239"/>
      <c r="C118" s="240"/>
      <c r="D118" s="230" t="s">
        <v>192</v>
      </c>
      <c r="E118" s="241" t="s">
        <v>19</v>
      </c>
      <c r="F118" s="242" t="s">
        <v>79</v>
      </c>
      <c r="G118" s="240"/>
      <c r="H118" s="243">
        <v>1</v>
      </c>
      <c r="I118" s="244"/>
      <c r="J118" s="240"/>
      <c r="K118" s="240"/>
      <c r="L118" s="245"/>
      <c r="M118" s="246"/>
      <c r="N118" s="247"/>
      <c r="O118" s="247"/>
      <c r="P118" s="247"/>
      <c r="Q118" s="247"/>
      <c r="R118" s="247"/>
      <c r="S118" s="247"/>
      <c r="T118" s="248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49" t="s">
        <v>192</v>
      </c>
      <c r="AU118" s="249" t="s">
        <v>81</v>
      </c>
      <c r="AV118" s="14" t="s">
        <v>81</v>
      </c>
      <c r="AW118" s="14" t="s">
        <v>33</v>
      </c>
      <c r="AX118" s="14" t="s">
        <v>71</v>
      </c>
      <c r="AY118" s="249" t="s">
        <v>126</v>
      </c>
    </row>
    <row r="119" s="15" customFormat="1">
      <c r="A119" s="15"/>
      <c r="B119" s="250"/>
      <c r="C119" s="251"/>
      <c r="D119" s="230" t="s">
        <v>192</v>
      </c>
      <c r="E119" s="252" t="s">
        <v>19</v>
      </c>
      <c r="F119" s="253" t="s">
        <v>194</v>
      </c>
      <c r="G119" s="251"/>
      <c r="H119" s="254">
        <v>1</v>
      </c>
      <c r="I119" s="255"/>
      <c r="J119" s="251"/>
      <c r="K119" s="251"/>
      <c r="L119" s="256"/>
      <c r="M119" s="257"/>
      <c r="N119" s="258"/>
      <c r="O119" s="258"/>
      <c r="P119" s="258"/>
      <c r="Q119" s="258"/>
      <c r="R119" s="258"/>
      <c r="S119" s="258"/>
      <c r="T119" s="259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T119" s="260" t="s">
        <v>192</v>
      </c>
      <c r="AU119" s="260" t="s">
        <v>81</v>
      </c>
      <c r="AV119" s="15" t="s">
        <v>153</v>
      </c>
      <c r="AW119" s="15" t="s">
        <v>33</v>
      </c>
      <c r="AX119" s="15" t="s">
        <v>79</v>
      </c>
      <c r="AY119" s="260" t="s">
        <v>126</v>
      </c>
    </row>
    <row r="120" s="12" customFormat="1" ht="22.8" customHeight="1">
      <c r="A120" s="12"/>
      <c r="B120" s="189"/>
      <c r="C120" s="190"/>
      <c r="D120" s="191" t="s">
        <v>70</v>
      </c>
      <c r="E120" s="203" t="s">
        <v>209</v>
      </c>
      <c r="F120" s="203" t="s">
        <v>210</v>
      </c>
      <c r="G120" s="190"/>
      <c r="H120" s="190"/>
      <c r="I120" s="193"/>
      <c r="J120" s="204">
        <f>BK120</f>
        <v>0</v>
      </c>
      <c r="K120" s="190"/>
      <c r="L120" s="195"/>
      <c r="M120" s="196"/>
      <c r="N120" s="197"/>
      <c r="O120" s="197"/>
      <c r="P120" s="198">
        <f>SUM(P121:P124)</f>
        <v>0</v>
      </c>
      <c r="Q120" s="197"/>
      <c r="R120" s="198">
        <f>SUM(R121:R124)</f>
        <v>0</v>
      </c>
      <c r="S120" s="197"/>
      <c r="T120" s="199">
        <f>SUM(T121:T124)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00" t="s">
        <v>157</v>
      </c>
      <c r="AT120" s="201" t="s">
        <v>70</v>
      </c>
      <c r="AU120" s="201" t="s">
        <v>79</v>
      </c>
      <c r="AY120" s="200" t="s">
        <v>126</v>
      </c>
      <c r="BK120" s="202">
        <f>SUM(BK121:BK124)</f>
        <v>0</v>
      </c>
    </row>
    <row r="121" s="2" customFormat="1" ht="14.4" customHeight="1">
      <c r="A121" s="39"/>
      <c r="B121" s="40"/>
      <c r="C121" s="205" t="s">
        <v>211</v>
      </c>
      <c r="D121" s="205" t="s">
        <v>129</v>
      </c>
      <c r="E121" s="206" t="s">
        <v>212</v>
      </c>
      <c r="F121" s="207" t="s">
        <v>213</v>
      </c>
      <c r="G121" s="208" t="s">
        <v>190</v>
      </c>
      <c r="H121" s="209">
        <v>1</v>
      </c>
      <c r="I121" s="210"/>
      <c r="J121" s="211">
        <f>ROUND(I121*H121,2)</f>
        <v>0</v>
      </c>
      <c r="K121" s="207" t="s">
        <v>19</v>
      </c>
      <c r="L121" s="45"/>
      <c r="M121" s="212" t="s">
        <v>19</v>
      </c>
      <c r="N121" s="213" t="s">
        <v>42</v>
      </c>
      <c r="O121" s="85"/>
      <c r="P121" s="214">
        <f>O121*H121</f>
        <v>0</v>
      </c>
      <c r="Q121" s="214">
        <v>0</v>
      </c>
      <c r="R121" s="214">
        <f>Q121*H121</f>
        <v>0</v>
      </c>
      <c r="S121" s="214">
        <v>0</v>
      </c>
      <c r="T121" s="215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16" t="s">
        <v>153</v>
      </c>
      <c r="AT121" s="216" t="s">
        <v>129</v>
      </c>
      <c r="AU121" s="216" t="s">
        <v>81</v>
      </c>
      <c r="AY121" s="18" t="s">
        <v>126</v>
      </c>
      <c r="BE121" s="217">
        <f>IF(N121="základní",J121,0)</f>
        <v>0</v>
      </c>
      <c r="BF121" s="217">
        <f>IF(N121="snížená",J121,0)</f>
        <v>0</v>
      </c>
      <c r="BG121" s="217">
        <f>IF(N121="zákl. přenesená",J121,0)</f>
        <v>0</v>
      </c>
      <c r="BH121" s="217">
        <f>IF(N121="sníž. přenesená",J121,0)</f>
        <v>0</v>
      </c>
      <c r="BI121" s="217">
        <f>IF(N121="nulová",J121,0)</f>
        <v>0</v>
      </c>
      <c r="BJ121" s="18" t="s">
        <v>79</v>
      </c>
      <c r="BK121" s="217">
        <f>ROUND(I121*H121,2)</f>
        <v>0</v>
      </c>
      <c r="BL121" s="18" t="s">
        <v>153</v>
      </c>
      <c r="BM121" s="216" t="s">
        <v>214</v>
      </c>
    </row>
    <row r="122" s="13" customFormat="1">
      <c r="A122" s="13"/>
      <c r="B122" s="228"/>
      <c r="C122" s="229"/>
      <c r="D122" s="230" t="s">
        <v>192</v>
      </c>
      <c r="E122" s="231" t="s">
        <v>19</v>
      </c>
      <c r="F122" s="232" t="s">
        <v>215</v>
      </c>
      <c r="G122" s="229"/>
      <c r="H122" s="231" t="s">
        <v>19</v>
      </c>
      <c r="I122" s="233"/>
      <c r="J122" s="229"/>
      <c r="K122" s="229"/>
      <c r="L122" s="234"/>
      <c r="M122" s="235"/>
      <c r="N122" s="236"/>
      <c r="O122" s="236"/>
      <c r="P122" s="236"/>
      <c r="Q122" s="236"/>
      <c r="R122" s="236"/>
      <c r="S122" s="236"/>
      <c r="T122" s="237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38" t="s">
        <v>192</v>
      </c>
      <c r="AU122" s="238" t="s">
        <v>81</v>
      </c>
      <c r="AV122" s="13" t="s">
        <v>79</v>
      </c>
      <c r="AW122" s="13" t="s">
        <v>33</v>
      </c>
      <c r="AX122" s="13" t="s">
        <v>71</v>
      </c>
      <c r="AY122" s="238" t="s">
        <v>126</v>
      </c>
    </row>
    <row r="123" s="14" customFormat="1">
      <c r="A123" s="14"/>
      <c r="B123" s="239"/>
      <c r="C123" s="240"/>
      <c r="D123" s="230" t="s">
        <v>192</v>
      </c>
      <c r="E123" s="241" t="s">
        <v>19</v>
      </c>
      <c r="F123" s="242" t="s">
        <v>79</v>
      </c>
      <c r="G123" s="240"/>
      <c r="H123" s="243">
        <v>1</v>
      </c>
      <c r="I123" s="244"/>
      <c r="J123" s="240"/>
      <c r="K123" s="240"/>
      <c r="L123" s="245"/>
      <c r="M123" s="246"/>
      <c r="N123" s="247"/>
      <c r="O123" s="247"/>
      <c r="P123" s="247"/>
      <c r="Q123" s="247"/>
      <c r="R123" s="247"/>
      <c r="S123" s="247"/>
      <c r="T123" s="248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49" t="s">
        <v>192</v>
      </c>
      <c r="AU123" s="249" t="s">
        <v>81</v>
      </c>
      <c r="AV123" s="14" t="s">
        <v>81</v>
      </c>
      <c r="AW123" s="14" t="s">
        <v>33</v>
      </c>
      <c r="AX123" s="14" t="s">
        <v>71</v>
      </c>
      <c r="AY123" s="249" t="s">
        <v>126</v>
      </c>
    </row>
    <row r="124" s="15" customFormat="1">
      <c r="A124" s="15"/>
      <c r="B124" s="250"/>
      <c r="C124" s="251"/>
      <c r="D124" s="230" t="s">
        <v>192</v>
      </c>
      <c r="E124" s="252" t="s">
        <v>19</v>
      </c>
      <c r="F124" s="253" t="s">
        <v>194</v>
      </c>
      <c r="G124" s="251"/>
      <c r="H124" s="254">
        <v>1</v>
      </c>
      <c r="I124" s="255"/>
      <c r="J124" s="251"/>
      <c r="K124" s="251"/>
      <c r="L124" s="256"/>
      <c r="M124" s="257"/>
      <c r="N124" s="258"/>
      <c r="O124" s="258"/>
      <c r="P124" s="258"/>
      <c r="Q124" s="258"/>
      <c r="R124" s="258"/>
      <c r="S124" s="258"/>
      <c r="T124" s="259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T124" s="260" t="s">
        <v>192</v>
      </c>
      <c r="AU124" s="260" t="s">
        <v>81</v>
      </c>
      <c r="AV124" s="15" t="s">
        <v>153</v>
      </c>
      <c r="AW124" s="15" t="s">
        <v>33</v>
      </c>
      <c r="AX124" s="15" t="s">
        <v>79</v>
      </c>
      <c r="AY124" s="260" t="s">
        <v>126</v>
      </c>
    </row>
    <row r="125" s="12" customFormat="1" ht="22.8" customHeight="1">
      <c r="A125" s="12"/>
      <c r="B125" s="189"/>
      <c r="C125" s="190"/>
      <c r="D125" s="191" t="s">
        <v>70</v>
      </c>
      <c r="E125" s="203" t="s">
        <v>216</v>
      </c>
      <c r="F125" s="203" t="s">
        <v>217</v>
      </c>
      <c r="G125" s="190"/>
      <c r="H125" s="190"/>
      <c r="I125" s="193"/>
      <c r="J125" s="204">
        <f>BK125</f>
        <v>0</v>
      </c>
      <c r="K125" s="190"/>
      <c r="L125" s="195"/>
      <c r="M125" s="196"/>
      <c r="N125" s="197"/>
      <c r="O125" s="197"/>
      <c r="P125" s="198">
        <f>SUM(P126:P129)</f>
        <v>0</v>
      </c>
      <c r="Q125" s="197"/>
      <c r="R125" s="198">
        <f>SUM(R126:R129)</f>
        <v>0</v>
      </c>
      <c r="S125" s="197"/>
      <c r="T125" s="199">
        <f>SUM(T126:T129)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00" t="s">
        <v>157</v>
      </c>
      <c r="AT125" s="201" t="s">
        <v>70</v>
      </c>
      <c r="AU125" s="201" t="s">
        <v>79</v>
      </c>
      <c r="AY125" s="200" t="s">
        <v>126</v>
      </c>
      <c r="BK125" s="202">
        <f>SUM(BK126:BK129)</f>
        <v>0</v>
      </c>
    </row>
    <row r="126" s="2" customFormat="1" ht="14.4" customHeight="1">
      <c r="A126" s="39"/>
      <c r="B126" s="40"/>
      <c r="C126" s="205" t="s">
        <v>218</v>
      </c>
      <c r="D126" s="205" t="s">
        <v>129</v>
      </c>
      <c r="E126" s="206" t="s">
        <v>219</v>
      </c>
      <c r="F126" s="207" t="s">
        <v>217</v>
      </c>
      <c r="G126" s="208" t="s">
        <v>190</v>
      </c>
      <c r="H126" s="209">
        <v>1</v>
      </c>
      <c r="I126" s="210"/>
      <c r="J126" s="211">
        <f>ROUND(I126*H126,2)</f>
        <v>0</v>
      </c>
      <c r="K126" s="207" t="s">
        <v>19</v>
      </c>
      <c r="L126" s="45"/>
      <c r="M126" s="212" t="s">
        <v>19</v>
      </c>
      <c r="N126" s="213" t="s">
        <v>42</v>
      </c>
      <c r="O126" s="85"/>
      <c r="P126" s="214">
        <f>O126*H126</f>
        <v>0</v>
      </c>
      <c r="Q126" s="214">
        <v>0</v>
      </c>
      <c r="R126" s="214">
        <f>Q126*H126</f>
        <v>0</v>
      </c>
      <c r="S126" s="214">
        <v>0</v>
      </c>
      <c r="T126" s="215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16" t="s">
        <v>153</v>
      </c>
      <c r="AT126" s="216" t="s">
        <v>129</v>
      </c>
      <c r="AU126" s="216" t="s">
        <v>81</v>
      </c>
      <c r="AY126" s="18" t="s">
        <v>126</v>
      </c>
      <c r="BE126" s="217">
        <f>IF(N126="základní",J126,0)</f>
        <v>0</v>
      </c>
      <c r="BF126" s="217">
        <f>IF(N126="snížená",J126,0)</f>
        <v>0</v>
      </c>
      <c r="BG126" s="217">
        <f>IF(N126="zákl. přenesená",J126,0)</f>
        <v>0</v>
      </c>
      <c r="BH126" s="217">
        <f>IF(N126="sníž. přenesená",J126,0)</f>
        <v>0</v>
      </c>
      <c r="BI126" s="217">
        <f>IF(N126="nulová",J126,0)</f>
        <v>0</v>
      </c>
      <c r="BJ126" s="18" t="s">
        <v>79</v>
      </c>
      <c r="BK126" s="217">
        <f>ROUND(I126*H126,2)</f>
        <v>0</v>
      </c>
      <c r="BL126" s="18" t="s">
        <v>153</v>
      </c>
      <c r="BM126" s="216" t="s">
        <v>220</v>
      </c>
    </row>
    <row r="127" s="13" customFormat="1">
      <c r="A127" s="13"/>
      <c r="B127" s="228"/>
      <c r="C127" s="229"/>
      <c r="D127" s="230" t="s">
        <v>192</v>
      </c>
      <c r="E127" s="231" t="s">
        <v>19</v>
      </c>
      <c r="F127" s="232" t="s">
        <v>221</v>
      </c>
      <c r="G127" s="229"/>
      <c r="H127" s="231" t="s">
        <v>19</v>
      </c>
      <c r="I127" s="233"/>
      <c r="J127" s="229"/>
      <c r="K127" s="229"/>
      <c r="L127" s="234"/>
      <c r="M127" s="235"/>
      <c r="N127" s="236"/>
      <c r="O127" s="236"/>
      <c r="P127" s="236"/>
      <c r="Q127" s="236"/>
      <c r="R127" s="236"/>
      <c r="S127" s="236"/>
      <c r="T127" s="237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38" t="s">
        <v>192</v>
      </c>
      <c r="AU127" s="238" t="s">
        <v>81</v>
      </c>
      <c r="AV127" s="13" t="s">
        <v>79</v>
      </c>
      <c r="AW127" s="13" t="s">
        <v>33</v>
      </c>
      <c r="AX127" s="13" t="s">
        <v>71</v>
      </c>
      <c r="AY127" s="238" t="s">
        <v>126</v>
      </c>
    </row>
    <row r="128" s="14" customFormat="1">
      <c r="A128" s="14"/>
      <c r="B128" s="239"/>
      <c r="C128" s="240"/>
      <c r="D128" s="230" t="s">
        <v>192</v>
      </c>
      <c r="E128" s="241" t="s">
        <v>19</v>
      </c>
      <c r="F128" s="242" t="s">
        <v>79</v>
      </c>
      <c r="G128" s="240"/>
      <c r="H128" s="243">
        <v>1</v>
      </c>
      <c r="I128" s="244"/>
      <c r="J128" s="240"/>
      <c r="K128" s="240"/>
      <c r="L128" s="245"/>
      <c r="M128" s="246"/>
      <c r="N128" s="247"/>
      <c r="O128" s="247"/>
      <c r="P128" s="247"/>
      <c r="Q128" s="247"/>
      <c r="R128" s="247"/>
      <c r="S128" s="247"/>
      <c r="T128" s="248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49" t="s">
        <v>192</v>
      </c>
      <c r="AU128" s="249" t="s">
        <v>81</v>
      </c>
      <c r="AV128" s="14" t="s">
        <v>81</v>
      </c>
      <c r="AW128" s="14" t="s">
        <v>33</v>
      </c>
      <c r="AX128" s="14" t="s">
        <v>71</v>
      </c>
      <c r="AY128" s="249" t="s">
        <v>126</v>
      </c>
    </row>
    <row r="129" s="15" customFormat="1">
      <c r="A129" s="15"/>
      <c r="B129" s="250"/>
      <c r="C129" s="251"/>
      <c r="D129" s="230" t="s">
        <v>192</v>
      </c>
      <c r="E129" s="252" t="s">
        <v>19</v>
      </c>
      <c r="F129" s="253" t="s">
        <v>194</v>
      </c>
      <c r="G129" s="251"/>
      <c r="H129" s="254">
        <v>1</v>
      </c>
      <c r="I129" s="255"/>
      <c r="J129" s="251"/>
      <c r="K129" s="251"/>
      <c r="L129" s="256"/>
      <c r="M129" s="261"/>
      <c r="N129" s="262"/>
      <c r="O129" s="262"/>
      <c r="P129" s="262"/>
      <c r="Q129" s="262"/>
      <c r="R129" s="262"/>
      <c r="S129" s="262"/>
      <c r="T129" s="263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60" t="s">
        <v>192</v>
      </c>
      <c r="AU129" s="260" t="s">
        <v>81</v>
      </c>
      <c r="AV129" s="15" t="s">
        <v>153</v>
      </c>
      <c r="AW129" s="15" t="s">
        <v>33</v>
      </c>
      <c r="AX129" s="15" t="s">
        <v>79</v>
      </c>
      <c r="AY129" s="260" t="s">
        <v>126</v>
      </c>
    </row>
    <row r="130" s="2" customFormat="1" ht="6.96" customHeight="1">
      <c r="A130" s="39"/>
      <c r="B130" s="60"/>
      <c r="C130" s="61"/>
      <c r="D130" s="61"/>
      <c r="E130" s="61"/>
      <c r="F130" s="61"/>
      <c r="G130" s="61"/>
      <c r="H130" s="61"/>
      <c r="I130" s="61"/>
      <c r="J130" s="61"/>
      <c r="K130" s="61"/>
      <c r="L130" s="45"/>
      <c r="M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</sheetData>
  <sheetProtection sheet="1" autoFilter="0" formatColumns="0" formatRows="0" objects="1" scenarios="1" spinCount="100000" saltValue="SaVMBapxBR04r/RqNyjLp0gJ/mY4PcTEcch3LUsq2u8NFlXqKFGtuvAfW9BOo3Xg9Y9Edmar32BCkw1TRsDQrw==" hashValue="mzUQPh7Ym3xhl66qwjLlTQp3kDtm1Kkp0dEgIKd2Tqr2RlRmt/aRtfF6U+E8n0xZMaOYWNqA8AAodVN29+kKiQ==" algorithmName="SHA-512" password="CC35"/>
  <autoFilter ref="C87:K129"/>
  <mergeCells count="9">
    <mergeCell ref="E7:H7"/>
    <mergeCell ref="E9:H9"/>
    <mergeCell ref="E18:H18"/>
    <mergeCell ref="E27:H27"/>
    <mergeCell ref="E48:H48"/>
    <mergeCell ref="E50:H50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84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81</v>
      </c>
    </row>
    <row r="4" s="1" customFormat="1" ht="24.96" customHeight="1">
      <c r="B4" s="21"/>
      <c r="D4" s="131" t="s">
        <v>95</v>
      </c>
      <c r="L4" s="21"/>
      <c r="M4" s="13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3" t="s">
        <v>16</v>
      </c>
      <c r="L6" s="21"/>
    </row>
    <row r="7" s="1" customFormat="1" ht="16.5" customHeight="1">
      <c r="B7" s="21"/>
      <c r="E7" s="134" t="str">
        <f>'Rekapitulace stavby'!K6</f>
        <v>Pracovní lávky vozovna Poruba</v>
      </c>
      <c r="F7" s="133"/>
      <c r="G7" s="133"/>
      <c r="H7" s="133"/>
      <c r="L7" s="21"/>
    </row>
    <row r="8" s="2" customFormat="1" ht="12" customHeight="1">
      <c r="A8" s="39"/>
      <c r="B8" s="45"/>
      <c r="C8" s="39"/>
      <c r="D8" s="133" t="s">
        <v>96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6" t="s">
        <v>222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3" t="s">
        <v>21</v>
      </c>
      <c r="E12" s="39"/>
      <c r="F12" s="137" t="s">
        <v>22</v>
      </c>
      <c r="G12" s="39"/>
      <c r="H12" s="39"/>
      <c r="I12" s="133" t="s">
        <v>23</v>
      </c>
      <c r="J12" s="138" t="str">
        <f>'Rekapitulace stavby'!AN8</f>
        <v>14. 4. 2020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">
        <v>19</v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7" t="s">
        <v>27</v>
      </c>
      <c r="F15" s="39"/>
      <c r="G15" s="39"/>
      <c r="H15" s="39"/>
      <c r="I15" s="133" t="s">
        <v>28</v>
      </c>
      <c r="J15" s="137" t="s">
        <v>19</v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">
        <v>19</v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7" t="s">
        <v>32</v>
      </c>
      <c r="F21" s="39"/>
      <c r="G21" s="39"/>
      <c r="H21" s="39"/>
      <c r="I21" s="133" t="s">
        <v>28</v>
      </c>
      <c r="J21" s="137" t="s">
        <v>19</v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3" t="s">
        <v>34</v>
      </c>
      <c r="E23" s="39"/>
      <c r="F23" s="39"/>
      <c r="G23" s="39"/>
      <c r="H23" s="39"/>
      <c r="I23" s="133" t="s">
        <v>26</v>
      </c>
      <c r="J23" s="137" t="str">
        <f>IF('Rekapitulace stavby'!AN19="","",'Rekapitulace stavby'!AN19)</f>
        <v/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7" t="str">
        <f>IF('Rekapitulace stavby'!E20="","",'Rekapitulace stavby'!E20)</f>
        <v xml:space="preserve"> </v>
      </c>
      <c r="F24" s="39"/>
      <c r="G24" s="39"/>
      <c r="H24" s="39"/>
      <c r="I24" s="133" t="s">
        <v>28</v>
      </c>
      <c r="J24" s="137" t="str">
        <f>IF('Rekapitulace stavby'!AN20="","",'Rekapitulace stavby'!AN20)</f>
        <v/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3" t="s">
        <v>35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4" t="s">
        <v>37</v>
      </c>
      <c r="E30" s="39"/>
      <c r="F30" s="39"/>
      <c r="G30" s="39"/>
      <c r="H30" s="39"/>
      <c r="I30" s="39"/>
      <c r="J30" s="145">
        <f>ROUND(J82,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6" t="s">
        <v>39</v>
      </c>
      <c r="G32" s="39"/>
      <c r="H32" s="39"/>
      <c r="I32" s="146" t="s">
        <v>38</v>
      </c>
      <c r="J32" s="146" t="s">
        <v>40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7" t="s">
        <v>41</v>
      </c>
      <c r="E33" s="133" t="s">
        <v>42</v>
      </c>
      <c r="F33" s="148">
        <f>ROUND((SUM(BE82:BE95)),  2)</f>
        <v>0</v>
      </c>
      <c r="G33" s="39"/>
      <c r="H33" s="39"/>
      <c r="I33" s="149">
        <v>0.20999999999999999</v>
      </c>
      <c r="J33" s="148">
        <f>ROUND(((SUM(BE82:BE95))*I33),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3" t="s">
        <v>43</v>
      </c>
      <c r="F34" s="148">
        <f>ROUND((SUM(BF82:BF95)),  2)</f>
        <v>0</v>
      </c>
      <c r="G34" s="39"/>
      <c r="H34" s="39"/>
      <c r="I34" s="149">
        <v>0.14999999999999999</v>
      </c>
      <c r="J34" s="148">
        <f>ROUND(((SUM(BF82:BF95))*I34),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44</v>
      </c>
      <c r="F35" s="148">
        <f>ROUND((SUM(BG82:BG95)),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45</v>
      </c>
      <c r="F36" s="148">
        <f>ROUND((SUM(BH82:BH95)),  2)</f>
        <v>0</v>
      </c>
      <c r="G36" s="39"/>
      <c r="H36" s="39"/>
      <c r="I36" s="149">
        <v>0.14999999999999999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46</v>
      </c>
      <c r="F37" s="148">
        <f>ROUND((SUM(BI82:BI95)),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0"/>
      <c r="D39" s="151" t="s">
        <v>47</v>
      </c>
      <c r="E39" s="152"/>
      <c r="F39" s="152"/>
      <c r="G39" s="153" t="s">
        <v>48</v>
      </c>
      <c r="H39" s="154" t="s">
        <v>49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98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Pracovní lávky vozovna Poruba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96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02 - PS02 Zařízení pracovní lávky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 xml:space="preserve"> </v>
      </c>
      <c r="G52" s="41"/>
      <c r="H52" s="41"/>
      <c r="I52" s="33" t="s">
        <v>23</v>
      </c>
      <c r="J52" s="73" t="str">
        <f>IF(J12="","",J12)</f>
        <v>14. 4. 2020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25.65" customHeight="1">
      <c r="A54" s="39"/>
      <c r="B54" s="40"/>
      <c r="C54" s="33" t="s">
        <v>25</v>
      </c>
      <c r="D54" s="41"/>
      <c r="E54" s="41"/>
      <c r="F54" s="28" t="str">
        <f>E15</f>
        <v>Dopravní podnik Ostrava, a. s.</v>
      </c>
      <c r="G54" s="41"/>
      <c r="H54" s="41"/>
      <c r="I54" s="33" t="s">
        <v>31</v>
      </c>
      <c r="J54" s="37" t="str">
        <f>E21</f>
        <v>PROJEKT HTL s.r.o.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34</v>
      </c>
      <c r="J55" s="37" t="str">
        <f>E24</f>
        <v xml:space="preserve"> 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99</v>
      </c>
      <c r="D57" s="163"/>
      <c r="E57" s="163"/>
      <c r="F57" s="163"/>
      <c r="G57" s="163"/>
      <c r="H57" s="163"/>
      <c r="I57" s="163"/>
      <c r="J57" s="164" t="s">
        <v>100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69</v>
      </c>
      <c r="D59" s="41"/>
      <c r="E59" s="41"/>
      <c r="F59" s="41"/>
      <c r="G59" s="41"/>
      <c r="H59" s="41"/>
      <c r="I59" s="41"/>
      <c r="J59" s="103">
        <f>J82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101</v>
      </c>
    </row>
    <row r="60" s="9" customFormat="1" ht="24.96" customHeight="1">
      <c r="A60" s="9"/>
      <c r="B60" s="166"/>
      <c r="C60" s="167"/>
      <c r="D60" s="168" t="s">
        <v>104</v>
      </c>
      <c r="E60" s="169"/>
      <c r="F60" s="169"/>
      <c r="G60" s="169"/>
      <c r="H60" s="169"/>
      <c r="I60" s="169"/>
      <c r="J60" s="170">
        <f>J83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2"/>
      <c r="C61" s="173"/>
      <c r="D61" s="174" t="s">
        <v>223</v>
      </c>
      <c r="E61" s="175"/>
      <c r="F61" s="175"/>
      <c r="G61" s="175"/>
      <c r="H61" s="175"/>
      <c r="I61" s="175"/>
      <c r="J61" s="176">
        <f>J84</f>
        <v>0</v>
      </c>
      <c r="K61" s="173"/>
      <c r="L61" s="17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9" customFormat="1" ht="24.96" customHeight="1">
      <c r="A62" s="9"/>
      <c r="B62" s="166"/>
      <c r="C62" s="167"/>
      <c r="D62" s="168" t="s">
        <v>224</v>
      </c>
      <c r="E62" s="169"/>
      <c r="F62" s="169"/>
      <c r="G62" s="169"/>
      <c r="H62" s="169"/>
      <c r="I62" s="169"/>
      <c r="J62" s="170">
        <f>J92</f>
        <v>0</v>
      </c>
      <c r="K62" s="167"/>
      <c r="L62" s="171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2" customFormat="1" ht="21.84" customHeight="1">
      <c r="A63" s="39"/>
      <c r="B63" s="40"/>
      <c r="C63" s="41"/>
      <c r="D63" s="41"/>
      <c r="E63" s="41"/>
      <c r="F63" s="41"/>
      <c r="G63" s="41"/>
      <c r="H63" s="41"/>
      <c r="I63" s="41"/>
      <c r="J63" s="41"/>
      <c r="K63" s="41"/>
      <c r="L63" s="135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s="2" customFormat="1" ht="6.96" customHeight="1">
      <c r="A64" s="39"/>
      <c r="B64" s="60"/>
      <c r="C64" s="61"/>
      <c r="D64" s="61"/>
      <c r="E64" s="61"/>
      <c r="F64" s="61"/>
      <c r="G64" s="61"/>
      <c r="H64" s="61"/>
      <c r="I64" s="61"/>
      <c r="J64" s="61"/>
      <c r="K64" s="61"/>
      <c r="L64" s="135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8" s="2" customFormat="1" ht="6.96" customHeight="1">
      <c r="A68" s="39"/>
      <c r="B68" s="62"/>
      <c r="C68" s="63"/>
      <c r="D68" s="63"/>
      <c r="E68" s="63"/>
      <c r="F68" s="63"/>
      <c r="G68" s="63"/>
      <c r="H68" s="63"/>
      <c r="I68" s="63"/>
      <c r="J68" s="63"/>
      <c r="K68" s="63"/>
      <c r="L68" s="135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</row>
    <row r="69" s="2" customFormat="1" ht="24.96" customHeight="1">
      <c r="A69" s="39"/>
      <c r="B69" s="40"/>
      <c r="C69" s="24" t="s">
        <v>111</v>
      </c>
      <c r="D69" s="41"/>
      <c r="E69" s="41"/>
      <c r="F69" s="41"/>
      <c r="G69" s="41"/>
      <c r="H69" s="41"/>
      <c r="I69" s="41"/>
      <c r="J69" s="41"/>
      <c r="K69" s="41"/>
      <c r="L69" s="135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s="2" customFormat="1" ht="6.96" customHeight="1">
      <c r="A70" s="39"/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135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="2" customFormat="1" ht="12" customHeight="1">
      <c r="A71" s="39"/>
      <c r="B71" s="40"/>
      <c r="C71" s="33" t="s">
        <v>16</v>
      </c>
      <c r="D71" s="41"/>
      <c r="E71" s="41"/>
      <c r="F71" s="41"/>
      <c r="G71" s="41"/>
      <c r="H71" s="41"/>
      <c r="I71" s="41"/>
      <c r="J71" s="41"/>
      <c r="K71" s="41"/>
      <c r="L71" s="135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16.5" customHeight="1">
      <c r="A72" s="39"/>
      <c r="B72" s="40"/>
      <c r="C72" s="41"/>
      <c r="D72" s="41"/>
      <c r="E72" s="161" t="str">
        <f>E7</f>
        <v>Pracovní lávky vozovna Poruba</v>
      </c>
      <c r="F72" s="33"/>
      <c r="G72" s="33"/>
      <c r="H72" s="33"/>
      <c r="I72" s="41"/>
      <c r="J72" s="41"/>
      <c r="K72" s="41"/>
      <c r="L72" s="13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12" customHeight="1">
      <c r="A73" s="39"/>
      <c r="B73" s="40"/>
      <c r="C73" s="33" t="s">
        <v>96</v>
      </c>
      <c r="D73" s="41"/>
      <c r="E73" s="41"/>
      <c r="F73" s="41"/>
      <c r="G73" s="41"/>
      <c r="H73" s="41"/>
      <c r="I73" s="41"/>
      <c r="J73" s="41"/>
      <c r="K73" s="41"/>
      <c r="L73" s="13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6.5" customHeight="1">
      <c r="A74" s="39"/>
      <c r="B74" s="40"/>
      <c r="C74" s="41"/>
      <c r="D74" s="41"/>
      <c r="E74" s="70" t="str">
        <f>E9</f>
        <v>02 - PS02 Zařízení pracovní lávky</v>
      </c>
      <c r="F74" s="41"/>
      <c r="G74" s="41"/>
      <c r="H74" s="41"/>
      <c r="I74" s="41"/>
      <c r="J74" s="41"/>
      <c r="K74" s="41"/>
      <c r="L74" s="13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6.96" customHeight="1">
      <c r="A75" s="39"/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13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2" customHeight="1">
      <c r="A76" s="39"/>
      <c r="B76" s="40"/>
      <c r="C76" s="33" t="s">
        <v>21</v>
      </c>
      <c r="D76" s="41"/>
      <c r="E76" s="41"/>
      <c r="F76" s="28" t="str">
        <f>F12</f>
        <v xml:space="preserve"> </v>
      </c>
      <c r="G76" s="41"/>
      <c r="H76" s="41"/>
      <c r="I76" s="33" t="s">
        <v>23</v>
      </c>
      <c r="J76" s="73" t="str">
        <f>IF(J12="","",J12)</f>
        <v>14. 4. 2020</v>
      </c>
      <c r="K76" s="41"/>
      <c r="L76" s="13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3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25.65" customHeight="1">
      <c r="A78" s="39"/>
      <c r="B78" s="40"/>
      <c r="C78" s="33" t="s">
        <v>25</v>
      </c>
      <c r="D78" s="41"/>
      <c r="E78" s="41"/>
      <c r="F78" s="28" t="str">
        <f>E15</f>
        <v>Dopravní podnik Ostrava, a. s.</v>
      </c>
      <c r="G78" s="41"/>
      <c r="H78" s="41"/>
      <c r="I78" s="33" t="s">
        <v>31</v>
      </c>
      <c r="J78" s="37" t="str">
        <f>E21</f>
        <v>PROJEKT HTL s.r.o.</v>
      </c>
      <c r="K78" s="41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5.15" customHeight="1">
      <c r="A79" s="39"/>
      <c r="B79" s="40"/>
      <c r="C79" s="33" t="s">
        <v>29</v>
      </c>
      <c r="D79" s="41"/>
      <c r="E79" s="41"/>
      <c r="F79" s="28" t="str">
        <f>IF(E18="","",E18)</f>
        <v>Vyplň údaj</v>
      </c>
      <c r="G79" s="41"/>
      <c r="H79" s="41"/>
      <c r="I79" s="33" t="s">
        <v>34</v>
      </c>
      <c r="J79" s="37" t="str">
        <f>E24</f>
        <v xml:space="preserve"> </v>
      </c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0.32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3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11" customFormat="1" ht="29.28" customHeight="1">
      <c r="A81" s="178"/>
      <c r="B81" s="179"/>
      <c r="C81" s="180" t="s">
        <v>112</v>
      </c>
      <c r="D81" s="181" t="s">
        <v>56</v>
      </c>
      <c r="E81" s="181" t="s">
        <v>52</v>
      </c>
      <c r="F81" s="181" t="s">
        <v>53</v>
      </c>
      <c r="G81" s="181" t="s">
        <v>113</v>
      </c>
      <c r="H81" s="181" t="s">
        <v>114</v>
      </c>
      <c r="I81" s="181" t="s">
        <v>115</v>
      </c>
      <c r="J81" s="181" t="s">
        <v>100</v>
      </c>
      <c r="K81" s="182" t="s">
        <v>116</v>
      </c>
      <c r="L81" s="183"/>
      <c r="M81" s="93" t="s">
        <v>19</v>
      </c>
      <c r="N81" s="94" t="s">
        <v>41</v>
      </c>
      <c r="O81" s="94" t="s">
        <v>117</v>
      </c>
      <c r="P81" s="94" t="s">
        <v>118</v>
      </c>
      <c r="Q81" s="94" t="s">
        <v>119</v>
      </c>
      <c r="R81" s="94" t="s">
        <v>120</v>
      </c>
      <c r="S81" s="94" t="s">
        <v>121</v>
      </c>
      <c r="T81" s="95" t="s">
        <v>122</v>
      </c>
      <c r="U81" s="178"/>
      <c r="V81" s="178"/>
      <c r="W81" s="178"/>
      <c r="X81" s="178"/>
      <c r="Y81" s="178"/>
      <c r="Z81" s="178"/>
      <c r="AA81" s="178"/>
      <c r="AB81" s="178"/>
      <c r="AC81" s="178"/>
      <c r="AD81" s="178"/>
      <c r="AE81" s="178"/>
    </row>
    <row r="82" s="2" customFormat="1" ht="22.8" customHeight="1">
      <c r="A82" s="39"/>
      <c r="B82" s="40"/>
      <c r="C82" s="100" t="s">
        <v>123</v>
      </c>
      <c r="D82" s="41"/>
      <c r="E82" s="41"/>
      <c r="F82" s="41"/>
      <c r="G82" s="41"/>
      <c r="H82" s="41"/>
      <c r="I82" s="41"/>
      <c r="J82" s="184">
        <f>BK82</f>
        <v>0</v>
      </c>
      <c r="K82" s="41"/>
      <c r="L82" s="45"/>
      <c r="M82" s="96"/>
      <c r="N82" s="185"/>
      <c r="O82" s="97"/>
      <c r="P82" s="186">
        <f>P83+P92</f>
        <v>0</v>
      </c>
      <c r="Q82" s="97"/>
      <c r="R82" s="186">
        <f>R83+R92</f>
        <v>0</v>
      </c>
      <c r="S82" s="97"/>
      <c r="T82" s="187">
        <f>T83+T92</f>
        <v>0</v>
      </c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T82" s="18" t="s">
        <v>70</v>
      </c>
      <c r="AU82" s="18" t="s">
        <v>101</v>
      </c>
      <c r="BK82" s="188">
        <f>BK83+BK92</f>
        <v>0</v>
      </c>
    </row>
    <row r="83" s="12" customFormat="1" ht="25.92" customHeight="1">
      <c r="A83" s="12"/>
      <c r="B83" s="189"/>
      <c r="C83" s="190"/>
      <c r="D83" s="191" t="s">
        <v>70</v>
      </c>
      <c r="E83" s="192" t="s">
        <v>142</v>
      </c>
      <c r="F83" s="192" t="s">
        <v>143</v>
      </c>
      <c r="G83" s="190"/>
      <c r="H83" s="190"/>
      <c r="I83" s="193"/>
      <c r="J83" s="194">
        <f>BK83</f>
        <v>0</v>
      </c>
      <c r="K83" s="190"/>
      <c r="L83" s="195"/>
      <c r="M83" s="196"/>
      <c r="N83" s="197"/>
      <c r="O83" s="197"/>
      <c r="P83" s="198">
        <f>P84</f>
        <v>0</v>
      </c>
      <c r="Q83" s="197"/>
      <c r="R83" s="198">
        <f>R84</f>
        <v>0</v>
      </c>
      <c r="S83" s="197"/>
      <c r="T83" s="199">
        <f>T84</f>
        <v>0</v>
      </c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R83" s="200" t="s">
        <v>144</v>
      </c>
      <c r="AT83" s="201" t="s">
        <v>70</v>
      </c>
      <c r="AU83" s="201" t="s">
        <v>71</v>
      </c>
      <c r="AY83" s="200" t="s">
        <v>126</v>
      </c>
      <c r="BK83" s="202">
        <f>BK84</f>
        <v>0</v>
      </c>
    </row>
    <row r="84" s="12" customFormat="1" ht="22.8" customHeight="1">
      <c r="A84" s="12"/>
      <c r="B84" s="189"/>
      <c r="C84" s="190"/>
      <c r="D84" s="191" t="s">
        <v>70</v>
      </c>
      <c r="E84" s="203" t="s">
        <v>225</v>
      </c>
      <c r="F84" s="203" t="s">
        <v>226</v>
      </c>
      <c r="G84" s="190"/>
      <c r="H84" s="190"/>
      <c r="I84" s="193"/>
      <c r="J84" s="204">
        <f>BK84</f>
        <v>0</v>
      </c>
      <c r="K84" s="190"/>
      <c r="L84" s="195"/>
      <c r="M84" s="196"/>
      <c r="N84" s="197"/>
      <c r="O84" s="197"/>
      <c r="P84" s="198">
        <f>SUM(P85:P91)</f>
        <v>0</v>
      </c>
      <c r="Q84" s="197"/>
      <c r="R84" s="198">
        <f>SUM(R85:R91)</f>
        <v>0</v>
      </c>
      <c r="S84" s="197"/>
      <c r="T84" s="199">
        <f>SUM(T85:T91)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200" t="s">
        <v>144</v>
      </c>
      <c r="AT84" s="201" t="s">
        <v>70</v>
      </c>
      <c r="AU84" s="201" t="s">
        <v>79</v>
      </c>
      <c r="AY84" s="200" t="s">
        <v>126</v>
      </c>
      <c r="BK84" s="202">
        <f>SUM(BK85:BK91)</f>
        <v>0</v>
      </c>
    </row>
    <row r="85" s="2" customFormat="1" ht="62.7" customHeight="1">
      <c r="A85" s="39"/>
      <c r="B85" s="40"/>
      <c r="C85" s="218" t="s">
        <v>79</v>
      </c>
      <c r="D85" s="218" t="s">
        <v>142</v>
      </c>
      <c r="E85" s="219" t="s">
        <v>227</v>
      </c>
      <c r="F85" s="220" t="s">
        <v>228</v>
      </c>
      <c r="G85" s="221" t="s">
        <v>164</v>
      </c>
      <c r="H85" s="222">
        <v>1</v>
      </c>
      <c r="I85" s="223"/>
      <c r="J85" s="224">
        <f>ROUND(I85*H85,2)</f>
        <v>0</v>
      </c>
      <c r="K85" s="220" t="s">
        <v>19</v>
      </c>
      <c r="L85" s="225"/>
      <c r="M85" s="226" t="s">
        <v>19</v>
      </c>
      <c r="N85" s="227" t="s">
        <v>42</v>
      </c>
      <c r="O85" s="85"/>
      <c r="P85" s="214">
        <f>O85*H85</f>
        <v>0</v>
      </c>
      <c r="Q85" s="214">
        <v>0</v>
      </c>
      <c r="R85" s="214">
        <f>Q85*H85</f>
        <v>0</v>
      </c>
      <c r="S85" s="214">
        <v>0</v>
      </c>
      <c r="T85" s="215">
        <f>S85*H85</f>
        <v>0</v>
      </c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R85" s="216" t="s">
        <v>150</v>
      </c>
      <c r="AT85" s="216" t="s">
        <v>142</v>
      </c>
      <c r="AU85" s="216" t="s">
        <v>81</v>
      </c>
      <c r="AY85" s="18" t="s">
        <v>126</v>
      </c>
      <c r="BE85" s="217">
        <f>IF(N85="základní",J85,0)</f>
        <v>0</v>
      </c>
      <c r="BF85" s="217">
        <f>IF(N85="snížená",J85,0)</f>
        <v>0</v>
      </c>
      <c r="BG85" s="217">
        <f>IF(N85="zákl. přenesená",J85,0)</f>
        <v>0</v>
      </c>
      <c r="BH85" s="217">
        <f>IF(N85="sníž. přenesená",J85,0)</f>
        <v>0</v>
      </c>
      <c r="BI85" s="217">
        <f>IF(N85="nulová",J85,0)</f>
        <v>0</v>
      </c>
      <c r="BJ85" s="18" t="s">
        <v>79</v>
      </c>
      <c r="BK85" s="217">
        <f>ROUND(I85*H85,2)</f>
        <v>0</v>
      </c>
      <c r="BL85" s="18" t="s">
        <v>151</v>
      </c>
      <c r="BM85" s="216" t="s">
        <v>229</v>
      </c>
    </row>
    <row r="86" s="2" customFormat="1" ht="14.4" customHeight="1">
      <c r="A86" s="39"/>
      <c r="B86" s="40"/>
      <c r="C86" s="218" t="s">
        <v>178</v>
      </c>
      <c r="D86" s="218" t="s">
        <v>142</v>
      </c>
      <c r="E86" s="219" t="s">
        <v>230</v>
      </c>
      <c r="F86" s="220" t="s">
        <v>231</v>
      </c>
      <c r="G86" s="221" t="s">
        <v>149</v>
      </c>
      <c r="H86" s="222">
        <v>45</v>
      </c>
      <c r="I86" s="223"/>
      <c r="J86" s="224">
        <f>ROUND(I86*H86,2)</f>
        <v>0</v>
      </c>
      <c r="K86" s="220" t="s">
        <v>19</v>
      </c>
      <c r="L86" s="225"/>
      <c r="M86" s="226" t="s">
        <v>19</v>
      </c>
      <c r="N86" s="227" t="s">
        <v>42</v>
      </c>
      <c r="O86" s="85"/>
      <c r="P86" s="214">
        <f>O86*H86</f>
        <v>0</v>
      </c>
      <c r="Q86" s="214">
        <v>0</v>
      </c>
      <c r="R86" s="214">
        <f>Q86*H86</f>
        <v>0</v>
      </c>
      <c r="S86" s="214">
        <v>0</v>
      </c>
      <c r="T86" s="215">
        <f>S86*H86</f>
        <v>0</v>
      </c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R86" s="216" t="s">
        <v>150</v>
      </c>
      <c r="AT86" s="216" t="s">
        <v>142</v>
      </c>
      <c r="AU86" s="216" t="s">
        <v>81</v>
      </c>
      <c r="AY86" s="18" t="s">
        <v>126</v>
      </c>
      <c r="BE86" s="217">
        <f>IF(N86="základní",J86,0)</f>
        <v>0</v>
      </c>
      <c r="BF86" s="217">
        <f>IF(N86="snížená",J86,0)</f>
        <v>0</v>
      </c>
      <c r="BG86" s="217">
        <f>IF(N86="zákl. přenesená",J86,0)</f>
        <v>0</v>
      </c>
      <c r="BH86" s="217">
        <f>IF(N86="sníž. přenesená",J86,0)</f>
        <v>0</v>
      </c>
      <c r="BI86" s="217">
        <f>IF(N86="nulová",J86,0)</f>
        <v>0</v>
      </c>
      <c r="BJ86" s="18" t="s">
        <v>79</v>
      </c>
      <c r="BK86" s="217">
        <f>ROUND(I86*H86,2)</f>
        <v>0</v>
      </c>
      <c r="BL86" s="18" t="s">
        <v>151</v>
      </c>
      <c r="BM86" s="216" t="s">
        <v>232</v>
      </c>
    </row>
    <row r="87" s="2" customFormat="1" ht="14.4" customHeight="1">
      <c r="A87" s="39"/>
      <c r="B87" s="40"/>
      <c r="C87" s="205" t="s">
        <v>166</v>
      </c>
      <c r="D87" s="205" t="s">
        <v>129</v>
      </c>
      <c r="E87" s="206" t="s">
        <v>233</v>
      </c>
      <c r="F87" s="207" t="s">
        <v>234</v>
      </c>
      <c r="G87" s="208" t="s">
        <v>164</v>
      </c>
      <c r="H87" s="209">
        <v>1</v>
      </c>
      <c r="I87" s="210"/>
      <c r="J87" s="211">
        <f>ROUND(I87*H87,2)</f>
        <v>0</v>
      </c>
      <c r="K87" s="207" t="s">
        <v>19</v>
      </c>
      <c r="L87" s="45"/>
      <c r="M87" s="212" t="s">
        <v>19</v>
      </c>
      <c r="N87" s="213" t="s">
        <v>42</v>
      </c>
      <c r="O87" s="85"/>
      <c r="P87" s="214">
        <f>O87*H87</f>
        <v>0</v>
      </c>
      <c r="Q87" s="214">
        <v>0</v>
      </c>
      <c r="R87" s="214">
        <f>Q87*H87</f>
        <v>0</v>
      </c>
      <c r="S87" s="214">
        <v>0</v>
      </c>
      <c r="T87" s="215">
        <f>S87*H87</f>
        <v>0</v>
      </c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R87" s="216" t="s">
        <v>79</v>
      </c>
      <c r="AT87" s="216" t="s">
        <v>129</v>
      </c>
      <c r="AU87" s="216" t="s">
        <v>81</v>
      </c>
      <c r="AY87" s="18" t="s">
        <v>126</v>
      </c>
      <c r="BE87" s="217">
        <f>IF(N87="základní",J87,0)</f>
        <v>0</v>
      </c>
      <c r="BF87" s="217">
        <f>IF(N87="snížená",J87,0)</f>
        <v>0</v>
      </c>
      <c r="BG87" s="217">
        <f>IF(N87="zákl. přenesená",J87,0)</f>
        <v>0</v>
      </c>
      <c r="BH87" s="217">
        <f>IF(N87="sníž. přenesená",J87,0)</f>
        <v>0</v>
      </c>
      <c r="BI87" s="217">
        <f>IF(N87="nulová",J87,0)</f>
        <v>0</v>
      </c>
      <c r="BJ87" s="18" t="s">
        <v>79</v>
      </c>
      <c r="BK87" s="217">
        <f>ROUND(I87*H87,2)</f>
        <v>0</v>
      </c>
      <c r="BL87" s="18" t="s">
        <v>79</v>
      </c>
      <c r="BM87" s="216" t="s">
        <v>235</v>
      </c>
    </row>
    <row r="88" s="2" customFormat="1" ht="14.4" customHeight="1">
      <c r="A88" s="39"/>
      <c r="B88" s="40"/>
      <c r="C88" s="218" t="s">
        <v>157</v>
      </c>
      <c r="D88" s="218" t="s">
        <v>142</v>
      </c>
      <c r="E88" s="219" t="s">
        <v>236</v>
      </c>
      <c r="F88" s="220" t="s">
        <v>237</v>
      </c>
      <c r="G88" s="221" t="s">
        <v>149</v>
      </c>
      <c r="H88" s="222">
        <v>30</v>
      </c>
      <c r="I88" s="223"/>
      <c r="J88" s="224">
        <f>ROUND(I88*H88,2)</f>
        <v>0</v>
      </c>
      <c r="K88" s="220" t="s">
        <v>19</v>
      </c>
      <c r="L88" s="225"/>
      <c r="M88" s="226" t="s">
        <v>19</v>
      </c>
      <c r="N88" s="227" t="s">
        <v>42</v>
      </c>
      <c r="O88" s="85"/>
      <c r="P88" s="214">
        <f>O88*H88</f>
        <v>0</v>
      </c>
      <c r="Q88" s="214">
        <v>0</v>
      </c>
      <c r="R88" s="214">
        <f>Q88*H88</f>
        <v>0</v>
      </c>
      <c r="S88" s="214">
        <v>0</v>
      </c>
      <c r="T88" s="215">
        <f>S88*H88</f>
        <v>0</v>
      </c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R88" s="216" t="s">
        <v>150</v>
      </c>
      <c r="AT88" s="216" t="s">
        <v>142</v>
      </c>
      <c r="AU88" s="216" t="s">
        <v>81</v>
      </c>
      <c r="AY88" s="18" t="s">
        <v>126</v>
      </c>
      <c r="BE88" s="217">
        <f>IF(N88="základní",J88,0)</f>
        <v>0</v>
      </c>
      <c r="BF88" s="217">
        <f>IF(N88="snížená",J88,0)</f>
        <v>0</v>
      </c>
      <c r="BG88" s="217">
        <f>IF(N88="zákl. přenesená",J88,0)</f>
        <v>0</v>
      </c>
      <c r="BH88" s="217">
        <f>IF(N88="sníž. přenesená",J88,0)</f>
        <v>0</v>
      </c>
      <c r="BI88" s="217">
        <f>IF(N88="nulová",J88,0)</f>
        <v>0</v>
      </c>
      <c r="BJ88" s="18" t="s">
        <v>79</v>
      </c>
      <c r="BK88" s="217">
        <f>ROUND(I88*H88,2)</f>
        <v>0</v>
      </c>
      <c r="BL88" s="18" t="s">
        <v>151</v>
      </c>
      <c r="BM88" s="216" t="s">
        <v>238</v>
      </c>
    </row>
    <row r="89" s="2" customFormat="1" ht="14.4" customHeight="1">
      <c r="A89" s="39"/>
      <c r="B89" s="40"/>
      <c r="C89" s="218" t="s">
        <v>239</v>
      </c>
      <c r="D89" s="218" t="s">
        <v>142</v>
      </c>
      <c r="E89" s="219" t="s">
        <v>240</v>
      </c>
      <c r="F89" s="220" t="s">
        <v>241</v>
      </c>
      <c r="G89" s="221" t="s">
        <v>149</v>
      </c>
      <c r="H89" s="222">
        <v>25</v>
      </c>
      <c r="I89" s="223"/>
      <c r="J89" s="224">
        <f>ROUND(I89*H89,2)</f>
        <v>0</v>
      </c>
      <c r="K89" s="220" t="s">
        <v>19</v>
      </c>
      <c r="L89" s="225"/>
      <c r="M89" s="226" t="s">
        <v>19</v>
      </c>
      <c r="N89" s="227" t="s">
        <v>42</v>
      </c>
      <c r="O89" s="85"/>
      <c r="P89" s="214">
        <f>O89*H89</f>
        <v>0</v>
      </c>
      <c r="Q89" s="214">
        <v>0</v>
      </c>
      <c r="R89" s="214">
        <f>Q89*H89</f>
        <v>0</v>
      </c>
      <c r="S89" s="214">
        <v>0</v>
      </c>
      <c r="T89" s="215">
        <f>S89*H89</f>
        <v>0</v>
      </c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R89" s="216" t="s">
        <v>150</v>
      </c>
      <c r="AT89" s="216" t="s">
        <v>142</v>
      </c>
      <c r="AU89" s="216" t="s">
        <v>81</v>
      </c>
      <c r="AY89" s="18" t="s">
        <v>126</v>
      </c>
      <c r="BE89" s="217">
        <f>IF(N89="základní",J89,0)</f>
        <v>0</v>
      </c>
      <c r="BF89" s="217">
        <f>IF(N89="snížená",J89,0)</f>
        <v>0</v>
      </c>
      <c r="BG89" s="217">
        <f>IF(N89="zákl. přenesená",J89,0)</f>
        <v>0</v>
      </c>
      <c r="BH89" s="217">
        <f>IF(N89="sníž. přenesená",J89,0)</f>
        <v>0</v>
      </c>
      <c r="BI89" s="217">
        <f>IF(N89="nulová",J89,0)</f>
        <v>0</v>
      </c>
      <c r="BJ89" s="18" t="s">
        <v>79</v>
      </c>
      <c r="BK89" s="217">
        <f>ROUND(I89*H89,2)</f>
        <v>0</v>
      </c>
      <c r="BL89" s="18" t="s">
        <v>151</v>
      </c>
      <c r="BM89" s="216" t="s">
        <v>242</v>
      </c>
    </row>
    <row r="90" s="2" customFormat="1" ht="14.4" customHeight="1">
      <c r="A90" s="39"/>
      <c r="B90" s="40"/>
      <c r="C90" s="205" t="s">
        <v>174</v>
      </c>
      <c r="D90" s="205" t="s">
        <v>129</v>
      </c>
      <c r="E90" s="206" t="s">
        <v>243</v>
      </c>
      <c r="F90" s="207" t="s">
        <v>244</v>
      </c>
      <c r="G90" s="208" t="s">
        <v>164</v>
      </c>
      <c r="H90" s="209">
        <v>1</v>
      </c>
      <c r="I90" s="210"/>
      <c r="J90" s="211">
        <f>ROUND(I90*H90,2)</f>
        <v>0</v>
      </c>
      <c r="K90" s="207" t="s">
        <v>19</v>
      </c>
      <c r="L90" s="45"/>
      <c r="M90" s="212" t="s">
        <v>19</v>
      </c>
      <c r="N90" s="213" t="s">
        <v>42</v>
      </c>
      <c r="O90" s="85"/>
      <c r="P90" s="214">
        <f>O90*H90</f>
        <v>0</v>
      </c>
      <c r="Q90" s="214">
        <v>0</v>
      </c>
      <c r="R90" s="214">
        <f>Q90*H90</f>
        <v>0</v>
      </c>
      <c r="S90" s="214">
        <v>0</v>
      </c>
      <c r="T90" s="215">
        <f>S90*H90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R90" s="216" t="s">
        <v>79</v>
      </c>
      <c r="AT90" s="216" t="s">
        <v>129</v>
      </c>
      <c r="AU90" s="216" t="s">
        <v>81</v>
      </c>
      <c r="AY90" s="18" t="s">
        <v>126</v>
      </c>
      <c r="BE90" s="217">
        <f>IF(N90="základní",J90,0)</f>
        <v>0</v>
      </c>
      <c r="BF90" s="217">
        <f>IF(N90="snížená",J90,0)</f>
        <v>0</v>
      </c>
      <c r="BG90" s="217">
        <f>IF(N90="zákl. přenesená",J90,0)</f>
        <v>0</v>
      </c>
      <c r="BH90" s="217">
        <f>IF(N90="sníž. přenesená",J90,0)</f>
        <v>0</v>
      </c>
      <c r="BI90" s="217">
        <f>IF(N90="nulová",J90,0)</f>
        <v>0</v>
      </c>
      <c r="BJ90" s="18" t="s">
        <v>79</v>
      </c>
      <c r="BK90" s="217">
        <f>ROUND(I90*H90,2)</f>
        <v>0</v>
      </c>
      <c r="BL90" s="18" t="s">
        <v>79</v>
      </c>
      <c r="BM90" s="216" t="s">
        <v>245</v>
      </c>
    </row>
    <row r="91" s="2" customFormat="1" ht="14.4" customHeight="1">
      <c r="A91" s="39"/>
      <c r="B91" s="40"/>
      <c r="C91" s="205" t="s">
        <v>170</v>
      </c>
      <c r="D91" s="205" t="s">
        <v>129</v>
      </c>
      <c r="E91" s="206" t="s">
        <v>246</v>
      </c>
      <c r="F91" s="207" t="s">
        <v>247</v>
      </c>
      <c r="G91" s="208" t="s">
        <v>149</v>
      </c>
      <c r="H91" s="209">
        <v>175</v>
      </c>
      <c r="I91" s="210"/>
      <c r="J91" s="211">
        <f>ROUND(I91*H91,2)</f>
        <v>0</v>
      </c>
      <c r="K91" s="207" t="s">
        <v>19</v>
      </c>
      <c r="L91" s="45"/>
      <c r="M91" s="212" t="s">
        <v>19</v>
      </c>
      <c r="N91" s="213" t="s">
        <v>42</v>
      </c>
      <c r="O91" s="85"/>
      <c r="P91" s="214">
        <f>O91*H91</f>
        <v>0</v>
      </c>
      <c r="Q91" s="214">
        <v>0</v>
      </c>
      <c r="R91" s="214">
        <f>Q91*H91</f>
        <v>0</v>
      </c>
      <c r="S91" s="214">
        <v>0</v>
      </c>
      <c r="T91" s="215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216" t="s">
        <v>79</v>
      </c>
      <c r="AT91" s="216" t="s">
        <v>129</v>
      </c>
      <c r="AU91" s="216" t="s">
        <v>81</v>
      </c>
      <c r="AY91" s="18" t="s">
        <v>126</v>
      </c>
      <c r="BE91" s="217">
        <f>IF(N91="základní",J91,0)</f>
        <v>0</v>
      </c>
      <c r="BF91" s="217">
        <f>IF(N91="snížená",J91,0)</f>
        <v>0</v>
      </c>
      <c r="BG91" s="217">
        <f>IF(N91="zákl. přenesená",J91,0)</f>
        <v>0</v>
      </c>
      <c r="BH91" s="217">
        <f>IF(N91="sníž. přenesená",J91,0)</f>
        <v>0</v>
      </c>
      <c r="BI91" s="217">
        <f>IF(N91="nulová",J91,0)</f>
        <v>0</v>
      </c>
      <c r="BJ91" s="18" t="s">
        <v>79</v>
      </c>
      <c r="BK91" s="217">
        <f>ROUND(I91*H91,2)</f>
        <v>0</v>
      </c>
      <c r="BL91" s="18" t="s">
        <v>79</v>
      </c>
      <c r="BM91" s="216" t="s">
        <v>248</v>
      </c>
    </row>
    <row r="92" s="12" customFormat="1" ht="25.92" customHeight="1">
      <c r="A92" s="12"/>
      <c r="B92" s="189"/>
      <c r="C92" s="190"/>
      <c r="D92" s="191" t="s">
        <v>70</v>
      </c>
      <c r="E92" s="192" t="s">
        <v>249</v>
      </c>
      <c r="F92" s="192" t="s">
        <v>250</v>
      </c>
      <c r="G92" s="190"/>
      <c r="H92" s="190"/>
      <c r="I92" s="193"/>
      <c r="J92" s="194">
        <f>BK92</f>
        <v>0</v>
      </c>
      <c r="K92" s="190"/>
      <c r="L92" s="195"/>
      <c r="M92" s="196"/>
      <c r="N92" s="197"/>
      <c r="O92" s="197"/>
      <c r="P92" s="198">
        <f>SUM(P93:P95)</f>
        <v>0</v>
      </c>
      <c r="Q92" s="197"/>
      <c r="R92" s="198">
        <f>SUM(R93:R95)</f>
        <v>0</v>
      </c>
      <c r="S92" s="197"/>
      <c r="T92" s="199">
        <f>SUM(T93:T95)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0" t="s">
        <v>153</v>
      </c>
      <c r="AT92" s="201" t="s">
        <v>70</v>
      </c>
      <c r="AU92" s="201" t="s">
        <v>71</v>
      </c>
      <c r="AY92" s="200" t="s">
        <v>126</v>
      </c>
      <c r="BK92" s="202">
        <f>SUM(BK93:BK95)</f>
        <v>0</v>
      </c>
    </row>
    <row r="93" s="2" customFormat="1" ht="14.4" customHeight="1">
      <c r="A93" s="39"/>
      <c r="B93" s="40"/>
      <c r="C93" s="205" t="s">
        <v>81</v>
      </c>
      <c r="D93" s="205" t="s">
        <v>129</v>
      </c>
      <c r="E93" s="206" t="s">
        <v>195</v>
      </c>
      <c r="F93" s="207" t="s">
        <v>251</v>
      </c>
      <c r="G93" s="208" t="s">
        <v>252</v>
      </c>
      <c r="H93" s="209">
        <v>1</v>
      </c>
      <c r="I93" s="210"/>
      <c r="J93" s="211">
        <f>ROUND(I93*H93,2)</f>
        <v>0</v>
      </c>
      <c r="K93" s="207" t="s">
        <v>253</v>
      </c>
      <c r="L93" s="45"/>
      <c r="M93" s="212" t="s">
        <v>19</v>
      </c>
      <c r="N93" s="213" t="s">
        <v>42</v>
      </c>
      <c r="O93" s="85"/>
      <c r="P93" s="214">
        <f>O93*H93</f>
        <v>0</v>
      </c>
      <c r="Q93" s="214">
        <v>0</v>
      </c>
      <c r="R93" s="214">
        <f>Q93*H93</f>
        <v>0</v>
      </c>
      <c r="S93" s="214">
        <v>0</v>
      </c>
      <c r="T93" s="215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16" t="s">
        <v>254</v>
      </c>
      <c r="AT93" s="216" t="s">
        <v>129</v>
      </c>
      <c r="AU93" s="216" t="s">
        <v>79</v>
      </c>
      <c r="AY93" s="18" t="s">
        <v>126</v>
      </c>
      <c r="BE93" s="217">
        <f>IF(N93="základní",J93,0)</f>
        <v>0</v>
      </c>
      <c r="BF93" s="217">
        <f>IF(N93="snížená",J93,0)</f>
        <v>0</v>
      </c>
      <c r="BG93" s="217">
        <f>IF(N93="zákl. přenesená",J93,0)</f>
        <v>0</v>
      </c>
      <c r="BH93" s="217">
        <f>IF(N93="sníž. přenesená",J93,0)</f>
        <v>0</v>
      </c>
      <c r="BI93" s="217">
        <f>IF(N93="nulová",J93,0)</f>
        <v>0</v>
      </c>
      <c r="BJ93" s="18" t="s">
        <v>79</v>
      </c>
      <c r="BK93" s="217">
        <f>ROUND(I93*H93,2)</f>
        <v>0</v>
      </c>
      <c r="BL93" s="18" t="s">
        <v>254</v>
      </c>
      <c r="BM93" s="216" t="s">
        <v>255</v>
      </c>
    </row>
    <row r="94" s="2" customFormat="1" ht="14.4" customHeight="1">
      <c r="A94" s="39"/>
      <c r="B94" s="40"/>
      <c r="C94" s="205" t="s">
        <v>144</v>
      </c>
      <c r="D94" s="205" t="s">
        <v>129</v>
      </c>
      <c r="E94" s="206" t="s">
        <v>256</v>
      </c>
      <c r="F94" s="207" t="s">
        <v>257</v>
      </c>
      <c r="G94" s="208" t="s">
        <v>258</v>
      </c>
      <c r="H94" s="209">
        <v>1</v>
      </c>
      <c r="I94" s="210"/>
      <c r="J94" s="211">
        <f>ROUND(I94*H94,2)</f>
        <v>0</v>
      </c>
      <c r="K94" s="207" t="s">
        <v>19</v>
      </c>
      <c r="L94" s="45"/>
      <c r="M94" s="212" t="s">
        <v>19</v>
      </c>
      <c r="N94" s="213" t="s">
        <v>42</v>
      </c>
      <c r="O94" s="85"/>
      <c r="P94" s="214">
        <f>O94*H94</f>
        <v>0</v>
      </c>
      <c r="Q94" s="214">
        <v>0</v>
      </c>
      <c r="R94" s="214">
        <f>Q94*H94</f>
        <v>0</v>
      </c>
      <c r="S94" s="214">
        <v>0</v>
      </c>
      <c r="T94" s="215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16" t="s">
        <v>254</v>
      </c>
      <c r="AT94" s="216" t="s">
        <v>129</v>
      </c>
      <c r="AU94" s="216" t="s">
        <v>79</v>
      </c>
      <c r="AY94" s="18" t="s">
        <v>126</v>
      </c>
      <c r="BE94" s="217">
        <f>IF(N94="základní",J94,0)</f>
        <v>0</v>
      </c>
      <c r="BF94" s="217">
        <f>IF(N94="snížená",J94,0)</f>
        <v>0</v>
      </c>
      <c r="BG94" s="217">
        <f>IF(N94="zákl. přenesená",J94,0)</f>
        <v>0</v>
      </c>
      <c r="BH94" s="217">
        <f>IF(N94="sníž. přenesená",J94,0)</f>
        <v>0</v>
      </c>
      <c r="BI94" s="217">
        <f>IF(N94="nulová",J94,0)</f>
        <v>0</v>
      </c>
      <c r="BJ94" s="18" t="s">
        <v>79</v>
      </c>
      <c r="BK94" s="217">
        <f>ROUND(I94*H94,2)</f>
        <v>0</v>
      </c>
      <c r="BL94" s="18" t="s">
        <v>254</v>
      </c>
      <c r="BM94" s="216" t="s">
        <v>259</v>
      </c>
    </row>
    <row r="95" s="2" customFormat="1" ht="14.4" customHeight="1">
      <c r="A95" s="39"/>
      <c r="B95" s="40"/>
      <c r="C95" s="205" t="s">
        <v>153</v>
      </c>
      <c r="D95" s="205" t="s">
        <v>129</v>
      </c>
      <c r="E95" s="206" t="s">
        <v>260</v>
      </c>
      <c r="F95" s="207" t="s">
        <v>261</v>
      </c>
      <c r="G95" s="208" t="s">
        <v>252</v>
      </c>
      <c r="H95" s="209">
        <v>1</v>
      </c>
      <c r="I95" s="210"/>
      <c r="J95" s="211">
        <f>ROUND(I95*H95,2)</f>
        <v>0</v>
      </c>
      <c r="K95" s="207" t="s">
        <v>253</v>
      </c>
      <c r="L95" s="45"/>
      <c r="M95" s="264" t="s">
        <v>19</v>
      </c>
      <c r="N95" s="265" t="s">
        <v>42</v>
      </c>
      <c r="O95" s="266"/>
      <c r="P95" s="267">
        <f>O95*H95</f>
        <v>0</v>
      </c>
      <c r="Q95" s="267">
        <v>0</v>
      </c>
      <c r="R95" s="267">
        <f>Q95*H95</f>
        <v>0</v>
      </c>
      <c r="S95" s="267">
        <v>0</v>
      </c>
      <c r="T95" s="268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16" t="s">
        <v>254</v>
      </c>
      <c r="AT95" s="216" t="s">
        <v>129</v>
      </c>
      <c r="AU95" s="216" t="s">
        <v>79</v>
      </c>
      <c r="AY95" s="18" t="s">
        <v>126</v>
      </c>
      <c r="BE95" s="217">
        <f>IF(N95="základní",J95,0)</f>
        <v>0</v>
      </c>
      <c r="BF95" s="217">
        <f>IF(N95="snížená",J95,0)</f>
        <v>0</v>
      </c>
      <c r="BG95" s="217">
        <f>IF(N95="zákl. přenesená",J95,0)</f>
        <v>0</v>
      </c>
      <c r="BH95" s="217">
        <f>IF(N95="sníž. přenesená",J95,0)</f>
        <v>0</v>
      </c>
      <c r="BI95" s="217">
        <f>IF(N95="nulová",J95,0)</f>
        <v>0</v>
      </c>
      <c r="BJ95" s="18" t="s">
        <v>79</v>
      </c>
      <c r="BK95" s="217">
        <f>ROUND(I95*H95,2)</f>
        <v>0</v>
      </c>
      <c r="BL95" s="18" t="s">
        <v>254</v>
      </c>
      <c r="BM95" s="216" t="s">
        <v>262</v>
      </c>
    </row>
    <row r="96" s="2" customFormat="1" ht="6.96" customHeight="1">
      <c r="A96" s="39"/>
      <c r="B96" s="60"/>
      <c r="C96" s="61"/>
      <c r="D96" s="61"/>
      <c r="E96" s="61"/>
      <c r="F96" s="61"/>
      <c r="G96" s="61"/>
      <c r="H96" s="61"/>
      <c r="I96" s="61"/>
      <c r="J96" s="61"/>
      <c r="K96" s="61"/>
      <c r="L96" s="45"/>
      <c r="M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</sheetData>
  <sheetProtection sheet="1" autoFilter="0" formatColumns="0" formatRows="0" objects="1" scenarios="1" spinCount="100000" saltValue="fI9ufjpiedvfUVc8QKj+Gyn1JWHaTtLAv6i8GidvCjIfFc7qCirVh0xE0SmEP9EhFIH+VNeJ8nIiNExQcElmww==" hashValue="nER/Mnlo+40J77g9G3oOgyfe+tiVIN7XDyEaR8ikL0r1hDzpuOS7/JJwgVags6C36ROXdznqcSeIn3isXDwnPQ==" algorithmName="SHA-512" password="CC35"/>
  <autoFilter ref="C81:K95"/>
  <mergeCells count="9">
    <mergeCell ref="E7:H7"/>
    <mergeCell ref="E9:H9"/>
    <mergeCell ref="E18:H18"/>
    <mergeCell ref="E27:H27"/>
    <mergeCell ref="E48:H48"/>
    <mergeCell ref="E50:H50"/>
    <mergeCell ref="E72:H72"/>
    <mergeCell ref="E74:H74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87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81</v>
      </c>
    </row>
    <row r="4" s="1" customFormat="1" ht="24.96" customHeight="1">
      <c r="B4" s="21"/>
      <c r="D4" s="131" t="s">
        <v>95</v>
      </c>
      <c r="L4" s="21"/>
      <c r="M4" s="13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3" t="s">
        <v>16</v>
      </c>
      <c r="L6" s="21"/>
    </row>
    <row r="7" s="1" customFormat="1" ht="16.5" customHeight="1">
      <c r="B7" s="21"/>
      <c r="E7" s="134" t="str">
        <f>'Rekapitulace stavby'!K6</f>
        <v>Pracovní lávky vozovna Poruba</v>
      </c>
      <c r="F7" s="133"/>
      <c r="G7" s="133"/>
      <c r="H7" s="133"/>
      <c r="L7" s="21"/>
    </row>
    <row r="8" s="2" customFormat="1" ht="12" customHeight="1">
      <c r="A8" s="39"/>
      <c r="B8" s="45"/>
      <c r="C8" s="39"/>
      <c r="D8" s="133" t="s">
        <v>96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6" t="s">
        <v>263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3" t="s">
        <v>21</v>
      </c>
      <c r="E12" s="39"/>
      <c r="F12" s="137" t="s">
        <v>22</v>
      </c>
      <c r="G12" s="39"/>
      <c r="H12" s="39"/>
      <c r="I12" s="133" t="s">
        <v>23</v>
      </c>
      <c r="J12" s="138" t="str">
        <f>'Rekapitulace stavby'!AN8</f>
        <v>14. 4. 2020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tr">
        <f>IF('Rekapitulace stavby'!AN10="","",'Rekapitulace stavby'!AN10)</f>
        <v/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7" t="str">
        <f>IF('Rekapitulace stavby'!E11="","",'Rekapitulace stavby'!E11)</f>
        <v>Dopravní podnik Ostrava, a. s.</v>
      </c>
      <c r="F15" s="39"/>
      <c r="G15" s="39"/>
      <c r="H15" s="39"/>
      <c r="I15" s="133" t="s">
        <v>28</v>
      </c>
      <c r="J15" s="137" t="str">
        <f>IF('Rekapitulace stavby'!AN11="","",'Rekapitulace stavby'!AN11)</f>
        <v/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tr">
        <f>IF('Rekapitulace stavby'!AN16="","",'Rekapitulace stavby'!AN16)</f>
        <v/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7" t="str">
        <f>IF('Rekapitulace stavby'!E17="","",'Rekapitulace stavby'!E17)</f>
        <v>PROJEKT HTL s.r.o.</v>
      </c>
      <c r="F21" s="39"/>
      <c r="G21" s="39"/>
      <c r="H21" s="39"/>
      <c r="I21" s="133" t="s">
        <v>28</v>
      </c>
      <c r="J21" s="137" t="str">
        <f>IF('Rekapitulace stavby'!AN17="","",'Rekapitulace stavby'!AN17)</f>
        <v/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3" t="s">
        <v>34</v>
      </c>
      <c r="E23" s="39"/>
      <c r="F23" s="39"/>
      <c r="G23" s="39"/>
      <c r="H23" s="39"/>
      <c r="I23" s="133" t="s">
        <v>26</v>
      </c>
      <c r="J23" s="137" t="str">
        <f>IF('Rekapitulace stavby'!AN19="","",'Rekapitulace stavby'!AN19)</f>
        <v/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7" t="str">
        <f>IF('Rekapitulace stavby'!E20="","",'Rekapitulace stavby'!E20)</f>
        <v xml:space="preserve"> </v>
      </c>
      <c r="F24" s="39"/>
      <c r="G24" s="39"/>
      <c r="H24" s="39"/>
      <c r="I24" s="133" t="s">
        <v>28</v>
      </c>
      <c r="J24" s="137" t="str">
        <f>IF('Rekapitulace stavby'!AN20="","",'Rekapitulace stavby'!AN20)</f>
        <v/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3" t="s">
        <v>35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4" t="s">
        <v>37</v>
      </c>
      <c r="E30" s="39"/>
      <c r="F30" s="39"/>
      <c r="G30" s="39"/>
      <c r="H30" s="39"/>
      <c r="I30" s="39"/>
      <c r="J30" s="145">
        <f>ROUND(J84,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6" t="s">
        <v>39</v>
      </c>
      <c r="G32" s="39"/>
      <c r="H32" s="39"/>
      <c r="I32" s="146" t="s">
        <v>38</v>
      </c>
      <c r="J32" s="146" t="s">
        <v>40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7" t="s">
        <v>41</v>
      </c>
      <c r="E33" s="133" t="s">
        <v>42</v>
      </c>
      <c r="F33" s="148">
        <f>ROUND((SUM(BE84:BE150)),  2)</f>
        <v>0</v>
      </c>
      <c r="G33" s="39"/>
      <c r="H33" s="39"/>
      <c r="I33" s="149">
        <v>0.20999999999999999</v>
      </c>
      <c r="J33" s="148">
        <f>ROUND(((SUM(BE84:BE150))*I33),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3" t="s">
        <v>43</v>
      </c>
      <c r="F34" s="148">
        <f>ROUND((SUM(BF84:BF150)),  2)</f>
        <v>0</v>
      </c>
      <c r="G34" s="39"/>
      <c r="H34" s="39"/>
      <c r="I34" s="149">
        <v>0.14999999999999999</v>
      </c>
      <c r="J34" s="148">
        <f>ROUND(((SUM(BF84:BF150))*I34),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44</v>
      </c>
      <c r="F35" s="148">
        <f>ROUND((SUM(BG84:BG150)),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45</v>
      </c>
      <c r="F36" s="148">
        <f>ROUND((SUM(BH84:BH150)),  2)</f>
        <v>0</v>
      </c>
      <c r="G36" s="39"/>
      <c r="H36" s="39"/>
      <c r="I36" s="149">
        <v>0.14999999999999999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46</v>
      </c>
      <c r="F37" s="148">
        <f>ROUND((SUM(BI84:BI150)),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0"/>
      <c r="D39" s="151" t="s">
        <v>47</v>
      </c>
      <c r="E39" s="152"/>
      <c r="F39" s="152"/>
      <c r="G39" s="153" t="s">
        <v>48</v>
      </c>
      <c r="H39" s="154" t="s">
        <v>49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98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Pracovní lávky vozovna Poruba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96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03 - PS03 Elektroinstalace a zabezpečení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 xml:space="preserve"> </v>
      </c>
      <c r="G52" s="41"/>
      <c r="H52" s="41"/>
      <c r="I52" s="33" t="s">
        <v>23</v>
      </c>
      <c r="J52" s="73" t="str">
        <f>IF(J12="","",J12)</f>
        <v>14. 4. 2020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25.65" customHeight="1">
      <c r="A54" s="39"/>
      <c r="B54" s="40"/>
      <c r="C54" s="33" t="s">
        <v>25</v>
      </c>
      <c r="D54" s="41"/>
      <c r="E54" s="41"/>
      <c r="F54" s="28" t="str">
        <f>E15</f>
        <v>Dopravní podnik Ostrava, a. s.</v>
      </c>
      <c r="G54" s="41"/>
      <c r="H54" s="41"/>
      <c r="I54" s="33" t="s">
        <v>31</v>
      </c>
      <c r="J54" s="37" t="str">
        <f>E21</f>
        <v>PROJEKT HTL s.r.o.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34</v>
      </c>
      <c r="J55" s="37" t="str">
        <f>E24</f>
        <v xml:space="preserve"> 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99</v>
      </c>
      <c r="D57" s="163"/>
      <c r="E57" s="163"/>
      <c r="F57" s="163"/>
      <c r="G57" s="163"/>
      <c r="H57" s="163"/>
      <c r="I57" s="163"/>
      <c r="J57" s="164" t="s">
        <v>100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69</v>
      </c>
      <c r="D59" s="41"/>
      <c r="E59" s="41"/>
      <c r="F59" s="41"/>
      <c r="G59" s="41"/>
      <c r="H59" s="41"/>
      <c r="I59" s="41"/>
      <c r="J59" s="103">
        <f>J84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101</v>
      </c>
    </row>
    <row r="60" s="9" customFormat="1" ht="24.96" customHeight="1">
      <c r="A60" s="9"/>
      <c r="B60" s="166"/>
      <c r="C60" s="167"/>
      <c r="D60" s="168" t="s">
        <v>102</v>
      </c>
      <c r="E60" s="169"/>
      <c r="F60" s="169"/>
      <c r="G60" s="169"/>
      <c r="H60" s="169"/>
      <c r="I60" s="169"/>
      <c r="J60" s="170">
        <f>J85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2"/>
      <c r="C61" s="173"/>
      <c r="D61" s="174" t="s">
        <v>264</v>
      </c>
      <c r="E61" s="175"/>
      <c r="F61" s="175"/>
      <c r="G61" s="175"/>
      <c r="H61" s="175"/>
      <c r="I61" s="175"/>
      <c r="J61" s="176">
        <f>J86</f>
        <v>0</v>
      </c>
      <c r="K61" s="173"/>
      <c r="L61" s="17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9" customFormat="1" ht="24.96" customHeight="1">
      <c r="A62" s="9"/>
      <c r="B62" s="166"/>
      <c r="C62" s="167"/>
      <c r="D62" s="168" t="s">
        <v>104</v>
      </c>
      <c r="E62" s="169"/>
      <c r="F62" s="169"/>
      <c r="G62" s="169"/>
      <c r="H62" s="169"/>
      <c r="I62" s="169"/>
      <c r="J62" s="170">
        <f>J114</f>
        <v>0</v>
      </c>
      <c r="K62" s="167"/>
      <c r="L62" s="171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72"/>
      <c r="C63" s="173"/>
      <c r="D63" s="174" t="s">
        <v>265</v>
      </c>
      <c r="E63" s="175"/>
      <c r="F63" s="175"/>
      <c r="G63" s="175"/>
      <c r="H63" s="175"/>
      <c r="I63" s="175"/>
      <c r="J63" s="176">
        <f>J115</f>
        <v>0</v>
      </c>
      <c r="K63" s="173"/>
      <c r="L63" s="177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9" customFormat="1" ht="24.96" customHeight="1">
      <c r="A64" s="9"/>
      <c r="B64" s="166"/>
      <c r="C64" s="167"/>
      <c r="D64" s="168" t="s">
        <v>224</v>
      </c>
      <c r="E64" s="169"/>
      <c r="F64" s="169"/>
      <c r="G64" s="169"/>
      <c r="H64" s="169"/>
      <c r="I64" s="169"/>
      <c r="J64" s="170">
        <f>J141</f>
        <v>0</v>
      </c>
      <c r="K64" s="167"/>
      <c r="L64" s="17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2" customFormat="1" ht="21.84" customHeight="1">
      <c r="A65" s="39"/>
      <c r="B65" s="40"/>
      <c r="C65" s="41"/>
      <c r="D65" s="41"/>
      <c r="E65" s="41"/>
      <c r="F65" s="41"/>
      <c r="G65" s="41"/>
      <c r="H65" s="41"/>
      <c r="I65" s="41"/>
      <c r="J65" s="41"/>
      <c r="K65" s="41"/>
      <c r="L65" s="135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s="2" customFormat="1" ht="6.96" customHeight="1">
      <c r="A66" s="39"/>
      <c r="B66" s="60"/>
      <c r="C66" s="61"/>
      <c r="D66" s="61"/>
      <c r="E66" s="61"/>
      <c r="F66" s="61"/>
      <c r="G66" s="61"/>
      <c r="H66" s="61"/>
      <c r="I66" s="61"/>
      <c r="J66" s="61"/>
      <c r="K66" s="61"/>
      <c r="L66" s="135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70" s="2" customFormat="1" ht="6.96" customHeight="1">
      <c r="A70" s="39"/>
      <c r="B70" s="62"/>
      <c r="C70" s="63"/>
      <c r="D70" s="63"/>
      <c r="E70" s="63"/>
      <c r="F70" s="63"/>
      <c r="G70" s="63"/>
      <c r="H70" s="63"/>
      <c r="I70" s="63"/>
      <c r="J70" s="63"/>
      <c r="K70" s="63"/>
      <c r="L70" s="135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="2" customFormat="1" ht="24.96" customHeight="1">
      <c r="A71" s="39"/>
      <c r="B71" s="40"/>
      <c r="C71" s="24" t="s">
        <v>111</v>
      </c>
      <c r="D71" s="41"/>
      <c r="E71" s="41"/>
      <c r="F71" s="41"/>
      <c r="G71" s="41"/>
      <c r="H71" s="41"/>
      <c r="I71" s="41"/>
      <c r="J71" s="41"/>
      <c r="K71" s="41"/>
      <c r="L71" s="135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6.96" customHeight="1">
      <c r="A72" s="39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13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12" customHeight="1">
      <c r="A73" s="39"/>
      <c r="B73" s="40"/>
      <c r="C73" s="33" t="s">
        <v>16</v>
      </c>
      <c r="D73" s="41"/>
      <c r="E73" s="41"/>
      <c r="F73" s="41"/>
      <c r="G73" s="41"/>
      <c r="H73" s="41"/>
      <c r="I73" s="41"/>
      <c r="J73" s="41"/>
      <c r="K73" s="41"/>
      <c r="L73" s="13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6.5" customHeight="1">
      <c r="A74" s="39"/>
      <c r="B74" s="40"/>
      <c r="C74" s="41"/>
      <c r="D74" s="41"/>
      <c r="E74" s="161" t="str">
        <f>E7</f>
        <v>Pracovní lávky vozovna Poruba</v>
      </c>
      <c r="F74" s="33"/>
      <c r="G74" s="33"/>
      <c r="H74" s="33"/>
      <c r="I74" s="41"/>
      <c r="J74" s="41"/>
      <c r="K74" s="41"/>
      <c r="L74" s="13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2" customHeight="1">
      <c r="A75" s="39"/>
      <c r="B75" s="40"/>
      <c r="C75" s="33" t="s">
        <v>96</v>
      </c>
      <c r="D75" s="41"/>
      <c r="E75" s="41"/>
      <c r="F75" s="41"/>
      <c r="G75" s="41"/>
      <c r="H75" s="41"/>
      <c r="I75" s="41"/>
      <c r="J75" s="41"/>
      <c r="K75" s="41"/>
      <c r="L75" s="13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6.5" customHeight="1">
      <c r="A76" s="39"/>
      <c r="B76" s="40"/>
      <c r="C76" s="41"/>
      <c r="D76" s="41"/>
      <c r="E76" s="70" t="str">
        <f>E9</f>
        <v>03 - PS03 Elektroinstalace a zabezpečení</v>
      </c>
      <c r="F76" s="41"/>
      <c r="G76" s="41"/>
      <c r="H76" s="41"/>
      <c r="I76" s="41"/>
      <c r="J76" s="41"/>
      <c r="K76" s="41"/>
      <c r="L76" s="13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3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21</v>
      </c>
      <c r="D78" s="41"/>
      <c r="E78" s="41"/>
      <c r="F78" s="28" t="str">
        <f>F12</f>
        <v xml:space="preserve"> </v>
      </c>
      <c r="G78" s="41"/>
      <c r="H78" s="41"/>
      <c r="I78" s="33" t="s">
        <v>23</v>
      </c>
      <c r="J78" s="73" t="str">
        <f>IF(J12="","",J12)</f>
        <v>14. 4. 2020</v>
      </c>
      <c r="K78" s="41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25.65" customHeight="1">
      <c r="A80" s="39"/>
      <c r="B80" s="40"/>
      <c r="C80" s="33" t="s">
        <v>25</v>
      </c>
      <c r="D80" s="41"/>
      <c r="E80" s="41"/>
      <c r="F80" s="28" t="str">
        <f>E15</f>
        <v>Dopravní podnik Ostrava, a. s.</v>
      </c>
      <c r="G80" s="41"/>
      <c r="H80" s="41"/>
      <c r="I80" s="33" t="s">
        <v>31</v>
      </c>
      <c r="J80" s="37" t="str">
        <f>E21</f>
        <v>PROJEKT HTL s.r.o.</v>
      </c>
      <c r="K80" s="41"/>
      <c r="L80" s="13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5.15" customHeight="1">
      <c r="A81" s="39"/>
      <c r="B81" s="40"/>
      <c r="C81" s="33" t="s">
        <v>29</v>
      </c>
      <c r="D81" s="41"/>
      <c r="E81" s="41"/>
      <c r="F81" s="28" t="str">
        <f>IF(E18="","",E18)</f>
        <v>Vyplň údaj</v>
      </c>
      <c r="G81" s="41"/>
      <c r="H81" s="41"/>
      <c r="I81" s="33" t="s">
        <v>34</v>
      </c>
      <c r="J81" s="37" t="str">
        <f>E24</f>
        <v xml:space="preserve"> </v>
      </c>
      <c r="K81" s="41"/>
      <c r="L81" s="13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0.32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3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1" customFormat="1" ht="29.28" customHeight="1">
      <c r="A83" s="178"/>
      <c r="B83" s="179"/>
      <c r="C83" s="180" t="s">
        <v>112</v>
      </c>
      <c r="D83" s="181" t="s">
        <v>56</v>
      </c>
      <c r="E83" s="181" t="s">
        <v>52</v>
      </c>
      <c r="F83" s="181" t="s">
        <v>53</v>
      </c>
      <c r="G83" s="181" t="s">
        <v>113</v>
      </c>
      <c r="H83" s="181" t="s">
        <v>114</v>
      </c>
      <c r="I83" s="181" t="s">
        <v>115</v>
      </c>
      <c r="J83" s="181" t="s">
        <v>100</v>
      </c>
      <c r="K83" s="182" t="s">
        <v>116</v>
      </c>
      <c r="L83" s="183"/>
      <c r="M83" s="93" t="s">
        <v>19</v>
      </c>
      <c r="N83" s="94" t="s">
        <v>41</v>
      </c>
      <c r="O83" s="94" t="s">
        <v>117</v>
      </c>
      <c r="P83" s="94" t="s">
        <v>118</v>
      </c>
      <c r="Q83" s="94" t="s">
        <v>119</v>
      </c>
      <c r="R83" s="94" t="s">
        <v>120</v>
      </c>
      <c r="S83" s="94" t="s">
        <v>121</v>
      </c>
      <c r="T83" s="95" t="s">
        <v>122</v>
      </c>
      <c r="U83" s="178"/>
      <c r="V83" s="178"/>
      <c r="W83" s="178"/>
      <c r="X83" s="178"/>
      <c r="Y83" s="178"/>
      <c r="Z83" s="178"/>
      <c r="AA83" s="178"/>
      <c r="AB83" s="178"/>
      <c r="AC83" s="178"/>
      <c r="AD83" s="178"/>
      <c r="AE83" s="178"/>
    </row>
    <row r="84" s="2" customFormat="1" ht="22.8" customHeight="1">
      <c r="A84" s="39"/>
      <c r="B84" s="40"/>
      <c r="C84" s="100" t="s">
        <v>123</v>
      </c>
      <c r="D84" s="41"/>
      <c r="E84" s="41"/>
      <c r="F84" s="41"/>
      <c r="G84" s="41"/>
      <c r="H84" s="41"/>
      <c r="I84" s="41"/>
      <c r="J84" s="184">
        <f>BK84</f>
        <v>0</v>
      </c>
      <c r="K84" s="41"/>
      <c r="L84" s="45"/>
      <c r="M84" s="96"/>
      <c r="N84" s="185"/>
      <c r="O84" s="97"/>
      <c r="P84" s="186">
        <f>P85+P114+P141</f>
        <v>0</v>
      </c>
      <c r="Q84" s="97"/>
      <c r="R84" s="186">
        <f>R85+R114+R141</f>
        <v>243.55153999999996</v>
      </c>
      <c r="S84" s="97"/>
      <c r="T84" s="187">
        <f>T85+T114+T141</f>
        <v>0</v>
      </c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T84" s="18" t="s">
        <v>70</v>
      </c>
      <c r="AU84" s="18" t="s">
        <v>101</v>
      </c>
      <c r="BK84" s="188">
        <f>BK85+BK114+BK141</f>
        <v>0</v>
      </c>
    </row>
    <row r="85" s="12" customFormat="1" ht="25.92" customHeight="1">
      <c r="A85" s="12"/>
      <c r="B85" s="189"/>
      <c r="C85" s="190"/>
      <c r="D85" s="191" t="s">
        <v>70</v>
      </c>
      <c r="E85" s="192" t="s">
        <v>124</v>
      </c>
      <c r="F85" s="192" t="s">
        <v>125</v>
      </c>
      <c r="G85" s="190"/>
      <c r="H85" s="190"/>
      <c r="I85" s="193"/>
      <c r="J85" s="194">
        <f>BK85</f>
        <v>0</v>
      </c>
      <c r="K85" s="190"/>
      <c r="L85" s="195"/>
      <c r="M85" s="196"/>
      <c r="N85" s="197"/>
      <c r="O85" s="197"/>
      <c r="P85" s="198">
        <f>P86</f>
        <v>0</v>
      </c>
      <c r="Q85" s="197"/>
      <c r="R85" s="198">
        <f>R86</f>
        <v>243.55153999999996</v>
      </c>
      <c r="S85" s="197"/>
      <c r="T85" s="199">
        <f>T86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00" t="s">
        <v>81</v>
      </c>
      <c r="AT85" s="201" t="s">
        <v>70</v>
      </c>
      <c r="AU85" s="201" t="s">
        <v>71</v>
      </c>
      <c r="AY85" s="200" t="s">
        <v>126</v>
      </c>
      <c r="BK85" s="202">
        <f>BK86</f>
        <v>0</v>
      </c>
    </row>
    <row r="86" s="12" customFormat="1" ht="22.8" customHeight="1">
      <c r="A86" s="12"/>
      <c r="B86" s="189"/>
      <c r="C86" s="190"/>
      <c r="D86" s="191" t="s">
        <v>70</v>
      </c>
      <c r="E86" s="203" t="s">
        <v>266</v>
      </c>
      <c r="F86" s="203" t="s">
        <v>267</v>
      </c>
      <c r="G86" s="190"/>
      <c r="H86" s="190"/>
      <c r="I86" s="193"/>
      <c r="J86" s="204">
        <f>BK86</f>
        <v>0</v>
      </c>
      <c r="K86" s="190"/>
      <c r="L86" s="195"/>
      <c r="M86" s="196"/>
      <c r="N86" s="197"/>
      <c r="O86" s="197"/>
      <c r="P86" s="198">
        <f>SUM(P87:P113)</f>
        <v>0</v>
      </c>
      <c r="Q86" s="197"/>
      <c r="R86" s="198">
        <f>SUM(R87:R113)</f>
        <v>243.55153999999996</v>
      </c>
      <c r="S86" s="197"/>
      <c r="T86" s="199">
        <f>SUM(T87:T113)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00" t="s">
        <v>81</v>
      </c>
      <c r="AT86" s="201" t="s">
        <v>70</v>
      </c>
      <c r="AU86" s="201" t="s">
        <v>79</v>
      </c>
      <c r="AY86" s="200" t="s">
        <v>126</v>
      </c>
      <c r="BK86" s="202">
        <f>SUM(BK87:BK113)</f>
        <v>0</v>
      </c>
    </row>
    <row r="87" s="2" customFormat="1" ht="14.4" customHeight="1">
      <c r="A87" s="39"/>
      <c r="B87" s="40"/>
      <c r="C87" s="218" t="s">
        <v>81</v>
      </c>
      <c r="D87" s="218" t="s">
        <v>142</v>
      </c>
      <c r="E87" s="219" t="s">
        <v>268</v>
      </c>
      <c r="F87" s="220" t="s">
        <v>269</v>
      </c>
      <c r="G87" s="221" t="s">
        <v>164</v>
      </c>
      <c r="H87" s="222">
        <v>1</v>
      </c>
      <c r="I87" s="223"/>
      <c r="J87" s="224">
        <f>ROUND(I87*H87,2)</f>
        <v>0</v>
      </c>
      <c r="K87" s="220" t="s">
        <v>19</v>
      </c>
      <c r="L87" s="225"/>
      <c r="M87" s="226" t="s">
        <v>19</v>
      </c>
      <c r="N87" s="227" t="s">
        <v>42</v>
      </c>
      <c r="O87" s="85"/>
      <c r="P87" s="214">
        <f>O87*H87</f>
        <v>0</v>
      </c>
      <c r="Q87" s="214">
        <v>0</v>
      </c>
      <c r="R87" s="214">
        <f>Q87*H87</f>
        <v>0</v>
      </c>
      <c r="S87" s="214">
        <v>0</v>
      </c>
      <c r="T87" s="215">
        <f>S87*H87</f>
        <v>0</v>
      </c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R87" s="216" t="s">
        <v>81</v>
      </c>
      <c r="AT87" s="216" t="s">
        <v>142</v>
      </c>
      <c r="AU87" s="216" t="s">
        <v>81</v>
      </c>
      <c r="AY87" s="18" t="s">
        <v>126</v>
      </c>
      <c r="BE87" s="217">
        <f>IF(N87="základní",J87,0)</f>
        <v>0</v>
      </c>
      <c r="BF87" s="217">
        <f>IF(N87="snížená",J87,0)</f>
        <v>0</v>
      </c>
      <c r="BG87" s="217">
        <f>IF(N87="zákl. přenesená",J87,0)</f>
        <v>0</v>
      </c>
      <c r="BH87" s="217">
        <f>IF(N87="sníž. přenesená",J87,0)</f>
        <v>0</v>
      </c>
      <c r="BI87" s="217">
        <f>IF(N87="nulová",J87,0)</f>
        <v>0</v>
      </c>
      <c r="BJ87" s="18" t="s">
        <v>79</v>
      </c>
      <c r="BK87" s="217">
        <f>ROUND(I87*H87,2)</f>
        <v>0</v>
      </c>
      <c r="BL87" s="18" t="s">
        <v>79</v>
      </c>
      <c r="BM87" s="216" t="s">
        <v>270</v>
      </c>
    </row>
    <row r="88" s="2" customFormat="1" ht="14.4" customHeight="1">
      <c r="A88" s="39"/>
      <c r="B88" s="40"/>
      <c r="C88" s="218" t="s">
        <v>79</v>
      </c>
      <c r="D88" s="218" t="s">
        <v>142</v>
      </c>
      <c r="E88" s="219" t="s">
        <v>271</v>
      </c>
      <c r="F88" s="220" t="s">
        <v>272</v>
      </c>
      <c r="G88" s="221" t="s">
        <v>190</v>
      </c>
      <c r="H88" s="222">
        <v>1</v>
      </c>
      <c r="I88" s="223"/>
      <c r="J88" s="224">
        <f>ROUND(I88*H88,2)</f>
        <v>0</v>
      </c>
      <c r="K88" s="220" t="s">
        <v>19</v>
      </c>
      <c r="L88" s="225"/>
      <c r="M88" s="226" t="s">
        <v>19</v>
      </c>
      <c r="N88" s="227" t="s">
        <v>42</v>
      </c>
      <c r="O88" s="85"/>
      <c r="P88" s="214">
        <f>O88*H88</f>
        <v>0</v>
      </c>
      <c r="Q88" s="214">
        <v>0</v>
      </c>
      <c r="R88" s="214">
        <f>Q88*H88</f>
        <v>0</v>
      </c>
      <c r="S88" s="214">
        <v>0</v>
      </c>
      <c r="T88" s="215">
        <f>S88*H88</f>
        <v>0</v>
      </c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R88" s="216" t="s">
        <v>81</v>
      </c>
      <c r="AT88" s="216" t="s">
        <v>142</v>
      </c>
      <c r="AU88" s="216" t="s">
        <v>81</v>
      </c>
      <c r="AY88" s="18" t="s">
        <v>126</v>
      </c>
      <c r="BE88" s="217">
        <f>IF(N88="základní",J88,0)</f>
        <v>0</v>
      </c>
      <c r="BF88" s="217">
        <f>IF(N88="snížená",J88,0)</f>
        <v>0</v>
      </c>
      <c r="BG88" s="217">
        <f>IF(N88="zákl. přenesená",J88,0)</f>
        <v>0</v>
      </c>
      <c r="BH88" s="217">
        <f>IF(N88="sníž. přenesená",J88,0)</f>
        <v>0</v>
      </c>
      <c r="BI88" s="217">
        <f>IF(N88="nulová",J88,0)</f>
        <v>0</v>
      </c>
      <c r="BJ88" s="18" t="s">
        <v>79</v>
      </c>
      <c r="BK88" s="217">
        <f>ROUND(I88*H88,2)</f>
        <v>0</v>
      </c>
      <c r="BL88" s="18" t="s">
        <v>79</v>
      </c>
      <c r="BM88" s="216" t="s">
        <v>273</v>
      </c>
    </row>
    <row r="89" s="2" customFormat="1" ht="14.4" customHeight="1">
      <c r="A89" s="39"/>
      <c r="B89" s="40"/>
      <c r="C89" s="218" t="s">
        <v>144</v>
      </c>
      <c r="D89" s="218" t="s">
        <v>142</v>
      </c>
      <c r="E89" s="219" t="s">
        <v>274</v>
      </c>
      <c r="F89" s="220" t="s">
        <v>275</v>
      </c>
      <c r="G89" s="221" t="s">
        <v>164</v>
      </c>
      <c r="H89" s="222">
        <v>21</v>
      </c>
      <c r="I89" s="223"/>
      <c r="J89" s="224">
        <f>ROUND(I89*H89,2)</f>
        <v>0</v>
      </c>
      <c r="K89" s="220" t="s">
        <v>19</v>
      </c>
      <c r="L89" s="225"/>
      <c r="M89" s="226" t="s">
        <v>19</v>
      </c>
      <c r="N89" s="227" t="s">
        <v>42</v>
      </c>
      <c r="O89" s="85"/>
      <c r="P89" s="214">
        <f>O89*H89</f>
        <v>0</v>
      </c>
      <c r="Q89" s="214">
        <v>0.00023000000000000001</v>
      </c>
      <c r="R89" s="214">
        <f>Q89*H89</f>
        <v>0.0048300000000000001</v>
      </c>
      <c r="S89" s="214">
        <v>0</v>
      </c>
      <c r="T89" s="215">
        <f>S89*H89</f>
        <v>0</v>
      </c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R89" s="216" t="s">
        <v>81</v>
      </c>
      <c r="AT89" s="216" t="s">
        <v>142</v>
      </c>
      <c r="AU89" s="216" t="s">
        <v>81</v>
      </c>
      <c r="AY89" s="18" t="s">
        <v>126</v>
      </c>
      <c r="BE89" s="217">
        <f>IF(N89="základní",J89,0)</f>
        <v>0</v>
      </c>
      <c r="BF89" s="217">
        <f>IF(N89="snížená",J89,0)</f>
        <v>0</v>
      </c>
      <c r="BG89" s="217">
        <f>IF(N89="zákl. přenesená",J89,0)</f>
        <v>0</v>
      </c>
      <c r="BH89" s="217">
        <f>IF(N89="sníž. přenesená",J89,0)</f>
        <v>0</v>
      </c>
      <c r="BI89" s="217">
        <f>IF(N89="nulová",J89,0)</f>
        <v>0</v>
      </c>
      <c r="BJ89" s="18" t="s">
        <v>79</v>
      </c>
      <c r="BK89" s="217">
        <f>ROUND(I89*H89,2)</f>
        <v>0</v>
      </c>
      <c r="BL89" s="18" t="s">
        <v>79</v>
      </c>
      <c r="BM89" s="216" t="s">
        <v>276</v>
      </c>
    </row>
    <row r="90" s="2" customFormat="1" ht="14.4" customHeight="1">
      <c r="A90" s="39"/>
      <c r="B90" s="40"/>
      <c r="C90" s="218" t="s">
        <v>153</v>
      </c>
      <c r="D90" s="218" t="s">
        <v>142</v>
      </c>
      <c r="E90" s="219" t="s">
        <v>277</v>
      </c>
      <c r="F90" s="220" t="s">
        <v>278</v>
      </c>
      <c r="G90" s="221" t="s">
        <v>164</v>
      </c>
      <c r="H90" s="222">
        <v>21</v>
      </c>
      <c r="I90" s="223"/>
      <c r="J90" s="224">
        <f>ROUND(I90*H90,2)</f>
        <v>0</v>
      </c>
      <c r="K90" s="220" t="s">
        <v>19</v>
      </c>
      <c r="L90" s="225"/>
      <c r="M90" s="226" t="s">
        <v>19</v>
      </c>
      <c r="N90" s="227" t="s">
        <v>42</v>
      </c>
      <c r="O90" s="85"/>
      <c r="P90" s="214">
        <f>O90*H90</f>
        <v>0</v>
      </c>
      <c r="Q90" s="214">
        <v>0.00023000000000000001</v>
      </c>
      <c r="R90" s="214">
        <f>Q90*H90</f>
        <v>0.0048300000000000001</v>
      </c>
      <c r="S90" s="214">
        <v>0</v>
      </c>
      <c r="T90" s="215">
        <f>S90*H90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R90" s="216" t="s">
        <v>81</v>
      </c>
      <c r="AT90" s="216" t="s">
        <v>142</v>
      </c>
      <c r="AU90" s="216" t="s">
        <v>81</v>
      </c>
      <c r="AY90" s="18" t="s">
        <v>126</v>
      </c>
      <c r="BE90" s="217">
        <f>IF(N90="základní",J90,0)</f>
        <v>0</v>
      </c>
      <c r="BF90" s="217">
        <f>IF(N90="snížená",J90,0)</f>
        <v>0</v>
      </c>
      <c r="BG90" s="217">
        <f>IF(N90="zákl. přenesená",J90,0)</f>
        <v>0</v>
      </c>
      <c r="BH90" s="217">
        <f>IF(N90="sníž. přenesená",J90,0)</f>
        <v>0</v>
      </c>
      <c r="BI90" s="217">
        <f>IF(N90="nulová",J90,0)</f>
        <v>0</v>
      </c>
      <c r="BJ90" s="18" t="s">
        <v>79</v>
      </c>
      <c r="BK90" s="217">
        <f>ROUND(I90*H90,2)</f>
        <v>0</v>
      </c>
      <c r="BL90" s="18" t="s">
        <v>79</v>
      </c>
      <c r="BM90" s="216" t="s">
        <v>279</v>
      </c>
    </row>
    <row r="91" s="2" customFormat="1" ht="14.4" customHeight="1">
      <c r="A91" s="39"/>
      <c r="B91" s="40"/>
      <c r="C91" s="218" t="s">
        <v>157</v>
      </c>
      <c r="D91" s="218" t="s">
        <v>142</v>
      </c>
      <c r="E91" s="219" t="s">
        <v>280</v>
      </c>
      <c r="F91" s="220" t="s">
        <v>281</v>
      </c>
      <c r="G91" s="221" t="s">
        <v>164</v>
      </c>
      <c r="H91" s="222">
        <v>21</v>
      </c>
      <c r="I91" s="223"/>
      <c r="J91" s="224">
        <f>ROUND(I91*H91,2)</f>
        <v>0</v>
      </c>
      <c r="K91" s="220" t="s">
        <v>19</v>
      </c>
      <c r="L91" s="225"/>
      <c r="M91" s="226" t="s">
        <v>19</v>
      </c>
      <c r="N91" s="227" t="s">
        <v>42</v>
      </c>
      <c r="O91" s="85"/>
      <c r="P91" s="214">
        <f>O91*H91</f>
        <v>0</v>
      </c>
      <c r="Q91" s="214">
        <v>0</v>
      </c>
      <c r="R91" s="214">
        <f>Q91*H91</f>
        <v>0</v>
      </c>
      <c r="S91" s="214">
        <v>0</v>
      </c>
      <c r="T91" s="215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216" t="s">
        <v>81</v>
      </c>
      <c r="AT91" s="216" t="s">
        <v>142</v>
      </c>
      <c r="AU91" s="216" t="s">
        <v>81</v>
      </c>
      <c r="AY91" s="18" t="s">
        <v>126</v>
      </c>
      <c r="BE91" s="217">
        <f>IF(N91="základní",J91,0)</f>
        <v>0</v>
      </c>
      <c r="BF91" s="217">
        <f>IF(N91="snížená",J91,0)</f>
        <v>0</v>
      </c>
      <c r="BG91" s="217">
        <f>IF(N91="zákl. přenesená",J91,0)</f>
        <v>0</v>
      </c>
      <c r="BH91" s="217">
        <f>IF(N91="sníž. přenesená",J91,0)</f>
        <v>0</v>
      </c>
      <c r="BI91" s="217">
        <f>IF(N91="nulová",J91,0)</f>
        <v>0</v>
      </c>
      <c r="BJ91" s="18" t="s">
        <v>79</v>
      </c>
      <c r="BK91" s="217">
        <f>ROUND(I91*H91,2)</f>
        <v>0</v>
      </c>
      <c r="BL91" s="18" t="s">
        <v>79</v>
      </c>
      <c r="BM91" s="216" t="s">
        <v>282</v>
      </c>
    </row>
    <row r="92" s="2" customFormat="1" ht="14.4" customHeight="1">
      <c r="A92" s="39"/>
      <c r="B92" s="40"/>
      <c r="C92" s="218" t="s">
        <v>239</v>
      </c>
      <c r="D92" s="218" t="s">
        <v>142</v>
      </c>
      <c r="E92" s="219" t="s">
        <v>283</v>
      </c>
      <c r="F92" s="220" t="s">
        <v>284</v>
      </c>
      <c r="G92" s="221" t="s">
        <v>164</v>
      </c>
      <c r="H92" s="222">
        <v>21</v>
      </c>
      <c r="I92" s="223"/>
      <c r="J92" s="224">
        <f>ROUND(I92*H92,2)</f>
        <v>0</v>
      </c>
      <c r="K92" s="220" t="s">
        <v>19</v>
      </c>
      <c r="L92" s="225"/>
      <c r="M92" s="226" t="s">
        <v>19</v>
      </c>
      <c r="N92" s="227" t="s">
        <v>42</v>
      </c>
      <c r="O92" s="85"/>
      <c r="P92" s="214">
        <f>O92*H92</f>
        <v>0</v>
      </c>
      <c r="Q92" s="214">
        <v>0</v>
      </c>
      <c r="R92" s="214">
        <f>Q92*H92</f>
        <v>0</v>
      </c>
      <c r="S92" s="214">
        <v>0</v>
      </c>
      <c r="T92" s="215">
        <f>S92*H92</f>
        <v>0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R92" s="216" t="s">
        <v>81</v>
      </c>
      <c r="AT92" s="216" t="s">
        <v>142</v>
      </c>
      <c r="AU92" s="216" t="s">
        <v>81</v>
      </c>
      <c r="AY92" s="18" t="s">
        <v>126</v>
      </c>
      <c r="BE92" s="217">
        <f>IF(N92="základní",J92,0)</f>
        <v>0</v>
      </c>
      <c r="BF92" s="217">
        <f>IF(N92="snížená",J92,0)</f>
        <v>0</v>
      </c>
      <c r="BG92" s="217">
        <f>IF(N92="zákl. přenesená",J92,0)</f>
        <v>0</v>
      </c>
      <c r="BH92" s="217">
        <f>IF(N92="sníž. přenesená",J92,0)</f>
        <v>0</v>
      </c>
      <c r="BI92" s="217">
        <f>IF(N92="nulová",J92,0)</f>
        <v>0</v>
      </c>
      <c r="BJ92" s="18" t="s">
        <v>79</v>
      </c>
      <c r="BK92" s="217">
        <f>ROUND(I92*H92,2)</f>
        <v>0</v>
      </c>
      <c r="BL92" s="18" t="s">
        <v>79</v>
      </c>
      <c r="BM92" s="216" t="s">
        <v>285</v>
      </c>
    </row>
    <row r="93" s="2" customFormat="1" ht="14.4" customHeight="1">
      <c r="A93" s="39"/>
      <c r="B93" s="40"/>
      <c r="C93" s="218" t="s">
        <v>135</v>
      </c>
      <c r="D93" s="218" t="s">
        <v>142</v>
      </c>
      <c r="E93" s="219" t="s">
        <v>286</v>
      </c>
      <c r="F93" s="220" t="s">
        <v>287</v>
      </c>
      <c r="G93" s="221" t="s">
        <v>164</v>
      </c>
      <c r="H93" s="222">
        <v>21</v>
      </c>
      <c r="I93" s="223"/>
      <c r="J93" s="224">
        <f>ROUND(I93*H93,2)</f>
        <v>0</v>
      </c>
      <c r="K93" s="220" t="s">
        <v>19</v>
      </c>
      <c r="L93" s="225"/>
      <c r="M93" s="226" t="s">
        <v>19</v>
      </c>
      <c r="N93" s="227" t="s">
        <v>42</v>
      </c>
      <c r="O93" s="85"/>
      <c r="P93" s="214">
        <f>O93*H93</f>
        <v>0</v>
      </c>
      <c r="Q93" s="214">
        <v>0</v>
      </c>
      <c r="R93" s="214">
        <f>Q93*H93</f>
        <v>0</v>
      </c>
      <c r="S93" s="214">
        <v>0</v>
      </c>
      <c r="T93" s="215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16" t="s">
        <v>81</v>
      </c>
      <c r="AT93" s="216" t="s">
        <v>142</v>
      </c>
      <c r="AU93" s="216" t="s">
        <v>81</v>
      </c>
      <c r="AY93" s="18" t="s">
        <v>126</v>
      </c>
      <c r="BE93" s="217">
        <f>IF(N93="základní",J93,0)</f>
        <v>0</v>
      </c>
      <c r="BF93" s="217">
        <f>IF(N93="snížená",J93,0)</f>
        <v>0</v>
      </c>
      <c r="BG93" s="217">
        <f>IF(N93="zákl. přenesená",J93,0)</f>
        <v>0</v>
      </c>
      <c r="BH93" s="217">
        <f>IF(N93="sníž. přenesená",J93,0)</f>
        <v>0</v>
      </c>
      <c r="BI93" s="217">
        <f>IF(N93="nulová",J93,0)</f>
        <v>0</v>
      </c>
      <c r="BJ93" s="18" t="s">
        <v>79</v>
      </c>
      <c r="BK93" s="217">
        <f>ROUND(I93*H93,2)</f>
        <v>0</v>
      </c>
      <c r="BL93" s="18" t="s">
        <v>79</v>
      </c>
      <c r="BM93" s="216" t="s">
        <v>288</v>
      </c>
    </row>
    <row r="94" s="2" customFormat="1" ht="14.4" customHeight="1">
      <c r="A94" s="39"/>
      <c r="B94" s="40"/>
      <c r="C94" s="218" t="s">
        <v>178</v>
      </c>
      <c r="D94" s="218" t="s">
        <v>142</v>
      </c>
      <c r="E94" s="219" t="s">
        <v>289</v>
      </c>
      <c r="F94" s="220" t="s">
        <v>290</v>
      </c>
      <c r="G94" s="221" t="s">
        <v>164</v>
      </c>
      <c r="H94" s="222">
        <v>21</v>
      </c>
      <c r="I94" s="223"/>
      <c r="J94" s="224">
        <f>ROUND(I94*H94,2)</f>
        <v>0</v>
      </c>
      <c r="K94" s="220" t="s">
        <v>19</v>
      </c>
      <c r="L94" s="225"/>
      <c r="M94" s="226" t="s">
        <v>19</v>
      </c>
      <c r="N94" s="227" t="s">
        <v>42</v>
      </c>
      <c r="O94" s="85"/>
      <c r="P94" s="214">
        <f>O94*H94</f>
        <v>0</v>
      </c>
      <c r="Q94" s="214">
        <v>0</v>
      </c>
      <c r="R94" s="214">
        <f>Q94*H94</f>
        <v>0</v>
      </c>
      <c r="S94" s="214">
        <v>0</v>
      </c>
      <c r="T94" s="215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16" t="s">
        <v>81</v>
      </c>
      <c r="AT94" s="216" t="s">
        <v>142</v>
      </c>
      <c r="AU94" s="216" t="s">
        <v>81</v>
      </c>
      <c r="AY94" s="18" t="s">
        <v>126</v>
      </c>
      <c r="BE94" s="217">
        <f>IF(N94="základní",J94,0)</f>
        <v>0</v>
      </c>
      <c r="BF94" s="217">
        <f>IF(N94="snížená",J94,0)</f>
        <v>0</v>
      </c>
      <c r="BG94" s="217">
        <f>IF(N94="zákl. přenesená",J94,0)</f>
        <v>0</v>
      </c>
      <c r="BH94" s="217">
        <f>IF(N94="sníž. přenesená",J94,0)</f>
        <v>0</v>
      </c>
      <c r="BI94" s="217">
        <f>IF(N94="nulová",J94,0)</f>
        <v>0</v>
      </c>
      <c r="BJ94" s="18" t="s">
        <v>79</v>
      </c>
      <c r="BK94" s="217">
        <f>ROUND(I94*H94,2)</f>
        <v>0</v>
      </c>
      <c r="BL94" s="18" t="s">
        <v>79</v>
      </c>
      <c r="BM94" s="216" t="s">
        <v>291</v>
      </c>
    </row>
    <row r="95" s="2" customFormat="1" ht="14.4" customHeight="1">
      <c r="A95" s="39"/>
      <c r="B95" s="40"/>
      <c r="C95" s="218" t="s">
        <v>166</v>
      </c>
      <c r="D95" s="218" t="s">
        <v>142</v>
      </c>
      <c r="E95" s="219" t="s">
        <v>292</v>
      </c>
      <c r="F95" s="220" t="s">
        <v>293</v>
      </c>
      <c r="G95" s="221" t="s">
        <v>294</v>
      </c>
      <c r="H95" s="222">
        <v>55</v>
      </c>
      <c r="I95" s="223"/>
      <c r="J95" s="224">
        <f>ROUND(I95*H95,2)</f>
        <v>0</v>
      </c>
      <c r="K95" s="220" t="s">
        <v>253</v>
      </c>
      <c r="L95" s="225"/>
      <c r="M95" s="226" t="s">
        <v>19</v>
      </c>
      <c r="N95" s="227" t="s">
        <v>42</v>
      </c>
      <c r="O95" s="85"/>
      <c r="P95" s="214">
        <f>O95*H95</f>
        <v>0</v>
      </c>
      <c r="Q95" s="214">
        <v>0.00012</v>
      </c>
      <c r="R95" s="214">
        <f>Q95*H95</f>
        <v>0.0066</v>
      </c>
      <c r="S95" s="214">
        <v>0</v>
      </c>
      <c r="T95" s="215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16" t="s">
        <v>81</v>
      </c>
      <c r="AT95" s="216" t="s">
        <v>142</v>
      </c>
      <c r="AU95" s="216" t="s">
        <v>81</v>
      </c>
      <c r="AY95" s="18" t="s">
        <v>126</v>
      </c>
      <c r="BE95" s="217">
        <f>IF(N95="základní",J95,0)</f>
        <v>0</v>
      </c>
      <c r="BF95" s="217">
        <f>IF(N95="snížená",J95,0)</f>
        <v>0</v>
      </c>
      <c r="BG95" s="217">
        <f>IF(N95="zákl. přenesená",J95,0)</f>
        <v>0</v>
      </c>
      <c r="BH95" s="217">
        <f>IF(N95="sníž. přenesená",J95,0)</f>
        <v>0</v>
      </c>
      <c r="BI95" s="217">
        <f>IF(N95="nulová",J95,0)</f>
        <v>0</v>
      </c>
      <c r="BJ95" s="18" t="s">
        <v>79</v>
      </c>
      <c r="BK95" s="217">
        <f>ROUND(I95*H95,2)</f>
        <v>0</v>
      </c>
      <c r="BL95" s="18" t="s">
        <v>79</v>
      </c>
      <c r="BM95" s="216" t="s">
        <v>295</v>
      </c>
    </row>
    <row r="96" s="2" customFormat="1" ht="14.4" customHeight="1">
      <c r="A96" s="39"/>
      <c r="B96" s="40"/>
      <c r="C96" s="218" t="s">
        <v>170</v>
      </c>
      <c r="D96" s="218" t="s">
        <v>142</v>
      </c>
      <c r="E96" s="219" t="s">
        <v>296</v>
      </c>
      <c r="F96" s="220" t="s">
        <v>297</v>
      </c>
      <c r="G96" s="221" t="s">
        <v>294</v>
      </c>
      <c r="H96" s="222">
        <v>20</v>
      </c>
      <c r="I96" s="223"/>
      <c r="J96" s="224">
        <f>ROUND(I96*H96,2)</f>
        <v>0</v>
      </c>
      <c r="K96" s="220" t="s">
        <v>253</v>
      </c>
      <c r="L96" s="225"/>
      <c r="M96" s="226" t="s">
        <v>19</v>
      </c>
      <c r="N96" s="227" t="s">
        <v>42</v>
      </c>
      <c r="O96" s="85"/>
      <c r="P96" s="214">
        <f>O96*H96</f>
        <v>0</v>
      </c>
      <c r="Q96" s="214">
        <v>0.00017000000000000001</v>
      </c>
      <c r="R96" s="214">
        <f>Q96*H96</f>
        <v>0.0034000000000000002</v>
      </c>
      <c r="S96" s="214">
        <v>0</v>
      </c>
      <c r="T96" s="215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16" t="s">
        <v>81</v>
      </c>
      <c r="AT96" s="216" t="s">
        <v>142</v>
      </c>
      <c r="AU96" s="216" t="s">
        <v>81</v>
      </c>
      <c r="AY96" s="18" t="s">
        <v>126</v>
      </c>
      <c r="BE96" s="217">
        <f>IF(N96="základní",J96,0)</f>
        <v>0</v>
      </c>
      <c r="BF96" s="217">
        <f>IF(N96="snížená",J96,0)</f>
        <v>0</v>
      </c>
      <c r="BG96" s="217">
        <f>IF(N96="zákl. přenesená",J96,0)</f>
        <v>0</v>
      </c>
      <c r="BH96" s="217">
        <f>IF(N96="sníž. přenesená",J96,0)</f>
        <v>0</v>
      </c>
      <c r="BI96" s="217">
        <f>IF(N96="nulová",J96,0)</f>
        <v>0</v>
      </c>
      <c r="BJ96" s="18" t="s">
        <v>79</v>
      </c>
      <c r="BK96" s="217">
        <f>ROUND(I96*H96,2)</f>
        <v>0</v>
      </c>
      <c r="BL96" s="18" t="s">
        <v>79</v>
      </c>
      <c r="BM96" s="216" t="s">
        <v>298</v>
      </c>
    </row>
    <row r="97" s="2" customFormat="1" ht="14.4" customHeight="1">
      <c r="A97" s="39"/>
      <c r="B97" s="40"/>
      <c r="C97" s="218" t="s">
        <v>199</v>
      </c>
      <c r="D97" s="218" t="s">
        <v>142</v>
      </c>
      <c r="E97" s="219" t="s">
        <v>299</v>
      </c>
      <c r="F97" s="220" t="s">
        <v>300</v>
      </c>
      <c r="G97" s="221" t="s">
        <v>294</v>
      </c>
      <c r="H97" s="222">
        <v>270</v>
      </c>
      <c r="I97" s="223"/>
      <c r="J97" s="224">
        <f>ROUND(I97*H97,2)</f>
        <v>0</v>
      </c>
      <c r="K97" s="220" t="s">
        <v>19</v>
      </c>
      <c r="L97" s="225"/>
      <c r="M97" s="226" t="s">
        <v>19</v>
      </c>
      <c r="N97" s="227" t="s">
        <v>42</v>
      </c>
      <c r="O97" s="85"/>
      <c r="P97" s="214">
        <f>O97*H97</f>
        <v>0</v>
      </c>
      <c r="Q97" s="214">
        <v>0.90000000000000002</v>
      </c>
      <c r="R97" s="214">
        <f>Q97*H97</f>
        <v>243</v>
      </c>
      <c r="S97" s="214">
        <v>0</v>
      </c>
      <c r="T97" s="215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16" t="s">
        <v>81</v>
      </c>
      <c r="AT97" s="216" t="s">
        <v>142</v>
      </c>
      <c r="AU97" s="216" t="s">
        <v>81</v>
      </c>
      <c r="AY97" s="18" t="s">
        <v>126</v>
      </c>
      <c r="BE97" s="217">
        <f>IF(N97="základní",J97,0)</f>
        <v>0</v>
      </c>
      <c r="BF97" s="217">
        <f>IF(N97="snížená",J97,0)</f>
        <v>0</v>
      </c>
      <c r="BG97" s="217">
        <f>IF(N97="zákl. přenesená",J97,0)</f>
        <v>0</v>
      </c>
      <c r="BH97" s="217">
        <f>IF(N97="sníž. přenesená",J97,0)</f>
        <v>0</v>
      </c>
      <c r="BI97" s="217">
        <f>IF(N97="nulová",J97,0)</f>
        <v>0</v>
      </c>
      <c r="BJ97" s="18" t="s">
        <v>79</v>
      </c>
      <c r="BK97" s="217">
        <f>ROUND(I97*H97,2)</f>
        <v>0</v>
      </c>
      <c r="BL97" s="18" t="s">
        <v>79</v>
      </c>
      <c r="BM97" s="216" t="s">
        <v>301</v>
      </c>
    </row>
    <row r="98" s="2" customFormat="1" ht="14.4" customHeight="1">
      <c r="A98" s="39"/>
      <c r="B98" s="40"/>
      <c r="C98" s="218" t="s">
        <v>8</v>
      </c>
      <c r="D98" s="218" t="s">
        <v>142</v>
      </c>
      <c r="E98" s="219" t="s">
        <v>302</v>
      </c>
      <c r="F98" s="220" t="s">
        <v>303</v>
      </c>
      <c r="G98" s="221" t="s">
        <v>294</v>
      </c>
      <c r="H98" s="222">
        <v>165</v>
      </c>
      <c r="I98" s="223"/>
      <c r="J98" s="224">
        <f>ROUND(I98*H98,2)</f>
        <v>0</v>
      </c>
      <c r="K98" s="220" t="s">
        <v>304</v>
      </c>
      <c r="L98" s="225"/>
      <c r="M98" s="226" t="s">
        <v>19</v>
      </c>
      <c r="N98" s="227" t="s">
        <v>42</v>
      </c>
      <c r="O98" s="85"/>
      <c r="P98" s="214">
        <f>O98*H98</f>
        <v>0</v>
      </c>
      <c r="Q98" s="214">
        <v>0.0016800000000000001</v>
      </c>
      <c r="R98" s="214">
        <f>Q98*H98</f>
        <v>0.2772</v>
      </c>
      <c r="S98" s="214">
        <v>0</v>
      </c>
      <c r="T98" s="215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16" t="s">
        <v>81</v>
      </c>
      <c r="AT98" s="216" t="s">
        <v>142</v>
      </c>
      <c r="AU98" s="216" t="s">
        <v>81</v>
      </c>
      <c r="AY98" s="18" t="s">
        <v>126</v>
      </c>
      <c r="BE98" s="217">
        <f>IF(N98="základní",J98,0)</f>
        <v>0</v>
      </c>
      <c r="BF98" s="217">
        <f>IF(N98="snížená",J98,0)</f>
        <v>0</v>
      </c>
      <c r="BG98" s="217">
        <f>IF(N98="zákl. přenesená",J98,0)</f>
        <v>0</v>
      </c>
      <c r="BH98" s="217">
        <f>IF(N98="sníž. přenesená",J98,0)</f>
        <v>0</v>
      </c>
      <c r="BI98" s="217">
        <f>IF(N98="nulová",J98,0)</f>
        <v>0</v>
      </c>
      <c r="BJ98" s="18" t="s">
        <v>79</v>
      </c>
      <c r="BK98" s="217">
        <f>ROUND(I98*H98,2)</f>
        <v>0</v>
      </c>
      <c r="BL98" s="18" t="s">
        <v>79</v>
      </c>
      <c r="BM98" s="216" t="s">
        <v>305</v>
      </c>
    </row>
    <row r="99" s="2" customFormat="1" ht="14.4" customHeight="1">
      <c r="A99" s="39"/>
      <c r="B99" s="40"/>
      <c r="C99" s="218" t="s">
        <v>133</v>
      </c>
      <c r="D99" s="218" t="s">
        <v>142</v>
      </c>
      <c r="E99" s="219" t="s">
        <v>306</v>
      </c>
      <c r="F99" s="220" t="s">
        <v>307</v>
      </c>
      <c r="G99" s="221" t="s">
        <v>294</v>
      </c>
      <c r="H99" s="222">
        <v>40</v>
      </c>
      <c r="I99" s="223"/>
      <c r="J99" s="224">
        <f>ROUND(I99*H99,2)</f>
        <v>0</v>
      </c>
      <c r="K99" s="220" t="s">
        <v>19</v>
      </c>
      <c r="L99" s="225"/>
      <c r="M99" s="226" t="s">
        <v>19</v>
      </c>
      <c r="N99" s="227" t="s">
        <v>42</v>
      </c>
      <c r="O99" s="85"/>
      <c r="P99" s="214">
        <f>O99*H99</f>
        <v>0</v>
      </c>
      <c r="Q99" s="214">
        <v>6.9999999999999994E-05</v>
      </c>
      <c r="R99" s="214">
        <f>Q99*H99</f>
        <v>0.0027999999999999995</v>
      </c>
      <c r="S99" s="214">
        <v>0</v>
      </c>
      <c r="T99" s="215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16" t="s">
        <v>81</v>
      </c>
      <c r="AT99" s="216" t="s">
        <v>142</v>
      </c>
      <c r="AU99" s="216" t="s">
        <v>81</v>
      </c>
      <c r="AY99" s="18" t="s">
        <v>126</v>
      </c>
      <c r="BE99" s="217">
        <f>IF(N99="základní",J99,0)</f>
        <v>0</v>
      </c>
      <c r="BF99" s="217">
        <f>IF(N99="snížená",J99,0)</f>
        <v>0</v>
      </c>
      <c r="BG99" s="217">
        <f>IF(N99="zákl. přenesená",J99,0)</f>
        <v>0</v>
      </c>
      <c r="BH99" s="217">
        <f>IF(N99="sníž. přenesená",J99,0)</f>
        <v>0</v>
      </c>
      <c r="BI99" s="217">
        <f>IF(N99="nulová",J99,0)</f>
        <v>0</v>
      </c>
      <c r="BJ99" s="18" t="s">
        <v>79</v>
      </c>
      <c r="BK99" s="217">
        <f>ROUND(I99*H99,2)</f>
        <v>0</v>
      </c>
      <c r="BL99" s="18" t="s">
        <v>79</v>
      </c>
      <c r="BM99" s="216" t="s">
        <v>308</v>
      </c>
    </row>
    <row r="100" s="2" customFormat="1" ht="14.4" customHeight="1">
      <c r="A100" s="39"/>
      <c r="B100" s="40"/>
      <c r="C100" s="218" t="s">
        <v>211</v>
      </c>
      <c r="D100" s="218" t="s">
        <v>142</v>
      </c>
      <c r="E100" s="219" t="s">
        <v>309</v>
      </c>
      <c r="F100" s="220" t="s">
        <v>310</v>
      </c>
      <c r="G100" s="221" t="s">
        <v>294</v>
      </c>
      <c r="H100" s="222">
        <v>84</v>
      </c>
      <c r="I100" s="223"/>
      <c r="J100" s="224">
        <f>ROUND(I100*H100,2)</f>
        <v>0</v>
      </c>
      <c r="K100" s="220" t="s">
        <v>19</v>
      </c>
      <c r="L100" s="225"/>
      <c r="M100" s="226" t="s">
        <v>19</v>
      </c>
      <c r="N100" s="227" t="s">
        <v>42</v>
      </c>
      <c r="O100" s="85"/>
      <c r="P100" s="214">
        <f>O100*H100</f>
        <v>0</v>
      </c>
      <c r="Q100" s="214">
        <v>6.9999999999999994E-05</v>
      </c>
      <c r="R100" s="214">
        <f>Q100*H100</f>
        <v>0.0058799999999999998</v>
      </c>
      <c r="S100" s="214">
        <v>0</v>
      </c>
      <c r="T100" s="215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16" t="s">
        <v>81</v>
      </c>
      <c r="AT100" s="216" t="s">
        <v>142</v>
      </c>
      <c r="AU100" s="216" t="s">
        <v>81</v>
      </c>
      <c r="AY100" s="18" t="s">
        <v>126</v>
      </c>
      <c r="BE100" s="217">
        <f>IF(N100="základní",J100,0)</f>
        <v>0</v>
      </c>
      <c r="BF100" s="217">
        <f>IF(N100="snížená",J100,0)</f>
        <v>0</v>
      </c>
      <c r="BG100" s="217">
        <f>IF(N100="zákl. přenesená",J100,0)</f>
        <v>0</v>
      </c>
      <c r="BH100" s="217">
        <f>IF(N100="sníž. přenesená",J100,0)</f>
        <v>0</v>
      </c>
      <c r="BI100" s="217">
        <f>IF(N100="nulová",J100,0)</f>
        <v>0</v>
      </c>
      <c r="BJ100" s="18" t="s">
        <v>79</v>
      </c>
      <c r="BK100" s="217">
        <f>ROUND(I100*H100,2)</f>
        <v>0</v>
      </c>
      <c r="BL100" s="18" t="s">
        <v>79</v>
      </c>
      <c r="BM100" s="216" t="s">
        <v>311</v>
      </c>
    </row>
    <row r="101" s="2" customFormat="1" ht="14.4" customHeight="1">
      <c r="A101" s="39"/>
      <c r="B101" s="40"/>
      <c r="C101" s="218" t="s">
        <v>218</v>
      </c>
      <c r="D101" s="218" t="s">
        <v>142</v>
      </c>
      <c r="E101" s="219" t="s">
        <v>312</v>
      </c>
      <c r="F101" s="220" t="s">
        <v>313</v>
      </c>
      <c r="G101" s="221" t="s">
        <v>294</v>
      </c>
      <c r="H101" s="222">
        <v>2815</v>
      </c>
      <c r="I101" s="223"/>
      <c r="J101" s="224">
        <f>ROUND(I101*H101,2)</f>
        <v>0</v>
      </c>
      <c r="K101" s="220" t="s">
        <v>19</v>
      </c>
      <c r="L101" s="225"/>
      <c r="M101" s="226" t="s">
        <v>19</v>
      </c>
      <c r="N101" s="227" t="s">
        <v>42</v>
      </c>
      <c r="O101" s="85"/>
      <c r="P101" s="214">
        <f>O101*H101</f>
        <v>0</v>
      </c>
      <c r="Q101" s="214">
        <v>6.9999999999999994E-05</v>
      </c>
      <c r="R101" s="214">
        <f>Q101*H101</f>
        <v>0.19704999999999998</v>
      </c>
      <c r="S101" s="214">
        <v>0</v>
      </c>
      <c r="T101" s="215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16" t="s">
        <v>81</v>
      </c>
      <c r="AT101" s="216" t="s">
        <v>142</v>
      </c>
      <c r="AU101" s="216" t="s">
        <v>81</v>
      </c>
      <c r="AY101" s="18" t="s">
        <v>126</v>
      </c>
      <c r="BE101" s="217">
        <f>IF(N101="základní",J101,0)</f>
        <v>0</v>
      </c>
      <c r="BF101" s="217">
        <f>IF(N101="snížená",J101,0)</f>
        <v>0</v>
      </c>
      <c r="BG101" s="217">
        <f>IF(N101="zákl. přenesená",J101,0)</f>
        <v>0</v>
      </c>
      <c r="BH101" s="217">
        <f>IF(N101="sníž. přenesená",J101,0)</f>
        <v>0</v>
      </c>
      <c r="BI101" s="217">
        <f>IF(N101="nulová",J101,0)</f>
        <v>0</v>
      </c>
      <c r="BJ101" s="18" t="s">
        <v>79</v>
      </c>
      <c r="BK101" s="217">
        <f>ROUND(I101*H101,2)</f>
        <v>0</v>
      </c>
      <c r="BL101" s="18" t="s">
        <v>79</v>
      </c>
      <c r="BM101" s="216" t="s">
        <v>314</v>
      </c>
    </row>
    <row r="102" s="2" customFormat="1" ht="14.4" customHeight="1">
      <c r="A102" s="39"/>
      <c r="B102" s="40"/>
      <c r="C102" s="218" t="s">
        <v>187</v>
      </c>
      <c r="D102" s="218" t="s">
        <v>142</v>
      </c>
      <c r="E102" s="219" t="s">
        <v>315</v>
      </c>
      <c r="F102" s="220" t="s">
        <v>316</v>
      </c>
      <c r="G102" s="221" t="s">
        <v>294</v>
      </c>
      <c r="H102" s="222">
        <v>20</v>
      </c>
      <c r="I102" s="223"/>
      <c r="J102" s="224">
        <f>ROUND(I102*H102,2)</f>
        <v>0</v>
      </c>
      <c r="K102" s="220" t="s">
        <v>317</v>
      </c>
      <c r="L102" s="225"/>
      <c r="M102" s="226" t="s">
        <v>19</v>
      </c>
      <c r="N102" s="227" t="s">
        <v>42</v>
      </c>
      <c r="O102" s="85"/>
      <c r="P102" s="214">
        <f>O102*H102</f>
        <v>0</v>
      </c>
      <c r="Q102" s="214">
        <v>0.00018000000000000001</v>
      </c>
      <c r="R102" s="214">
        <f>Q102*H102</f>
        <v>0.0036000000000000003</v>
      </c>
      <c r="S102" s="214">
        <v>0</v>
      </c>
      <c r="T102" s="215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16" t="s">
        <v>81</v>
      </c>
      <c r="AT102" s="216" t="s">
        <v>142</v>
      </c>
      <c r="AU102" s="216" t="s">
        <v>81</v>
      </c>
      <c r="AY102" s="18" t="s">
        <v>126</v>
      </c>
      <c r="BE102" s="217">
        <f>IF(N102="základní",J102,0)</f>
        <v>0</v>
      </c>
      <c r="BF102" s="217">
        <f>IF(N102="snížená",J102,0)</f>
        <v>0</v>
      </c>
      <c r="BG102" s="217">
        <f>IF(N102="zákl. přenesená",J102,0)</f>
        <v>0</v>
      </c>
      <c r="BH102" s="217">
        <f>IF(N102="sníž. přenesená",J102,0)</f>
        <v>0</v>
      </c>
      <c r="BI102" s="217">
        <f>IF(N102="nulová",J102,0)</f>
        <v>0</v>
      </c>
      <c r="BJ102" s="18" t="s">
        <v>79</v>
      </c>
      <c r="BK102" s="217">
        <f>ROUND(I102*H102,2)</f>
        <v>0</v>
      </c>
      <c r="BL102" s="18" t="s">
        <v>79</v>
      </c>
      <c r="BM102" s="216" t="s">
        <v>318</v>
      </c>
    </row>
    <row r="103" s="2" customFormat="1" ht="14.4" customHeight="1">
      <c r="A103" s="39"/>
      <c r="B103" s="40"/>
      <c r="C103" s="218" t="s">
        <v>161</v>
      </c>
      <c r="D103" s="218" t="s">
        <v>142</v>
      </c>
      <c r="E103" s="219" t="s">
        <v>319</v>
      </c>
      <c r="F103" s="220" t="s">
        <v>320</v>
      </c>
      <c r="G103" s="221" t="s">
        <v>294</v>
      </c>
      <c r="H103" s="222">
        <v>50</v>
      </c>
      <c r="I103" s="223"/>
      <c r="J103" s="224">
        <f>ROUND(I103*H103,2)</f>
        <v>0</v>
      </c>
      <c r="K103" s="220" t="s">
        <v>253</v>
      </c>
      <c r="L103" s="225"/>
      <c r="M103" s="226" t="s">
        <v>19</v>
      </c>
      <c r="N103" s="227" t="s">
        <v>42</v>
      </c>
      <c r="O103" s="85"/>
      <c r="P103" s="214">
        <f>O103*H103</f>
        <v>0</v>
      </c>
      <c r="Q103" s="214">
        <v>0.00029999999999999997</v>
      </c>
      <c r="R103" s="214">
        <f>Q103*H103</f>
        <v>0.014999999999999999</v>
      </c>
      <c r="S103" s="214">
        <v>0</v>
      </c>
      <c r="T103" s="215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16" t="s">
        <v>81</v>
      </c>
      <c r="AT103" s="216" t="s">
        <v>142</v>
      </c>
      <c r="AU103" s="216" t="s">
        <v>81</v>
      </c>
      <c r="AY103" s="18" t="s">
        <v>126</v>
      </c>
      <c r="BE103" s="217">
        <f>IF(N103="základní",J103,0)</f>
        <v>0</v>
      </c>
      <c r="BF103" s="217">
        <f>IF(N103="snížená",J103,0)</f>
        <v>0</v>
      </c>
      <c r="BG103" s="217">
        <f>IF(N103="zákl. přenesená",J103,0)</f>
        <v>0</v>
      </c>
      <c r="BH103" s="217">
        <f>IF(N103="sníž. přenesená",J103,0)</f>
        <v>0</v>
      </c>
      <c r="BI103" s="217">
        <f>IF(N103="nulová",J103,0)</f>
        <v>0</v>
      </c>
      <c r="BJ103" s="18" t="s">
        <v>79</v>
      </c>
      <c r="BK103" s="217">
        <f>ROUND(I103*H103,2)</f>
        <v>0</v>
      </c>
      <c r="BL103" s="18" t="s">
        <v>79</v>
      </c>
      <c r="BM103" s="216" t="s">
        <v>321</v>
      </c>
    </row>
    <row r="104" s="2" customFormat="1" ht="14.4" customHeight="1">
      <c r="A104" s="39"/>
      <c r="B104" s="40"/>
      <c r="C104" s="218" t="s">
        <v>322</v>
      </c>
      <c r="D104" s="218" t="s">
        <v>142</v>
      </c>
      <c r="E104" s="219" t="s">
        <v>323</v>
      </c>
      <c r="F104" s="220" t="s">
        <v>324</v>
      </c>
      <c r="G104" s="221" t="s">
        <v>164</v>
      </c>
      <c r="H104" s="222">
        <v>175</v>
      </c>
      <c r="I104" s="223"/>
      <c r="J104" s="224">
        <f>ROUND(I104*H104,2)</f>
        <v>0</v>
      </c>
      <c r="K104" s="220" t="s">
        <v>304</v>
      </c>
      <c r="L104" s="225"/>
      <c r="M104" s="226" t="s">
        <v>19</v>
      </c>
      <c r="N104" s="227" t="s">
        <v>42</v>
      </c>
      <c r="O104" s="85"/>
      <c r="P104" s="214">
        <f>O104*H104</f>
        <v>0</v>
      </c>
      <c r="Q104" s="214">
        <v>0.00017000000000000001</v>
      </c>
      <c r="R104" s="214">
        <f>Q104*H104</f>
        <v>0.029750000000000002</v>
      </c>
      <c r="S104" s="214">
        <v>0</v>
      </c>
      <c r="T104" s="215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16" t="s">
        <v>81</v>
      </c>
      <c r="AT104" s="216" t="s">
        <v>142</v>
      </c>
      <c r="AU104" s="216" t="s">
        <v>81</v>
      </c>
      <c r="AY104" s="18" t="s">
        <v>126</v>
      </c>
      <c r="BE104" s="217">
        <f>IF(N104="základní",J104,0)</f>
        <v>0</v>
      </c>
      <c r="BF104" s="217">
        <f>IF(N104="snížená",J104,0)</f>
        <v>0</v>
      </c>
      <c r="BG104" s="217">
        <f>IF(N104="zákl. přenesená",J104,0)</f>
        <v>0</v>
      </c>
      <c r="BH104" s="217">
        <f>IF(N104="sníž. přenesená",J104,0)</f>
        <v>0</v>
      </c>
      <c r="BI104" s="217">
        <f>IF(N104="nulová",J104,0)</f>
        <v>0</v>
      </c>
      <c r="BJ104" s="18" t="s">
        <v>79</v>
      </c>
      <c r="BK104" s="217">
        <f>ROUND(I104*H104,2)</f>
        <v>0</v>
      </c>
      <c r="BL104" s="18" t="s">
        <v>79</v>
      </c>
      <c r="BM104" s="216" t="s">
        <v>325</v>
      </c>
    </row>
    <row r="105" s="2" customFormat="1" ht="14.4" customHeight="1">
      <c r="A105" s="39"/>
      <c r="B105" s="40"/>
      <c r="C105" s="218" t="s">
        <v>326</v>
      </c>
      <c r="D105" s="218" t="s">
        <v>142</v>
      </c>
      <c r="E105" s="219" t="s">
        <v>327</v>
      </c>
      <c r="F105" s="220" t="s">
        <v>328</v>
      </c>
      <c r="G105" s="221" t="s">
        <v>294</v>
      </c>
      <c r="H105" s="222">
        <v>192</v>
      </c>
      <c r="I105" s="223"/>
      <c r="J105" s="224">
        <f>ROUND(I105*H105,2)</f>
        <v>0</v>
      </c>
      <c r="K105" s="220" t="s">
        <v>19</v>
      </c>
      <c r="L105" s="225"/>
      <c r="M105" s="226" t="s">
        <v>19</v>
      </c>
      <c r="N105" s="227" t="s">
        <v>42</v>
      </c>
      <c r="O105" s="85"/>
      <c r="P105" s="214">
        <f>O105*H105</f>
        <v>0</v>
      </c>
      <c r="Q105" s="214">
        <v>0</v>
      </c>
      <c r="R105" s="214">
        <f>Q105*H105</f>
        <v>0</v>
      </c>
      <c r="S105" s="214">
        <v>0</v>
      </c>
      <c r="T105" s="215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16" t="s">
        <v>81</v>
      </c>
      <c r="AT105" s="216" t="s">
        <v>142</v>
      </c>
      <c r="AU105" s="216" t="s">
        <v>81</v>
      </c>
      <c r="AY105" s="18" t="s">
        <v>126</v>
      </c>
      <c r="BE105" s="217">
        <f>IF(N105="základní",J105,0)</f>
        <v>0</v>
      </c>
      <c r="BF105" s="217">
        <f>IF(N105="snížená",J105,0)</f>
        <v>0</v>
      </c>
      <c r="BG105" s="217">
        <f>IF(N105="zákl. přenesená",J105,0)</f>
        <v>0</v>
      </c>
      <c r="BH105" s="217">
        <f>IF(N105="sníž. přenesená",J105,0)</f>
        <v>0</v>
      </c>
      <c r="BI105" s="217">
        <f>IF(N105="nulová",J105,0)</f>
        <v>0</v>
      </c>
      <c r="BJ105" s="18" t="s">
        <v>79</v>
      </c>
      <c r="BK105" s="217">
        <f>ROUND(I105*H105,2)</f>
        <v>0</v>
      </c>
      <c r="BL105" s="18" t="s">
        <v>79</v>
      </c>
      <c r="BM105" s="216" t="s">
        <v>329</v>
      </c>
    </row>
    <row r="106" s="2" customFormat="1" ht="14.4" customHeight="1">
      <c r="A106" s="39"/>
      <c r="B106" s="40"/>
      <c r="C106" s="218" t="s">
        <v>330</v>
      </c>
      <c r="D106" s="218" t="s">
        <v>142</v>
      </c>
      <c r="E106" s="219" t="s">
        <v>331</v>
      </c>
      <c r="F106" s="220" t="s">
        <v>332</v>
      </c>
      <c r="G106" s="221" t="s">
        <v>294</v>
      </c>
      <c r="H106" s="222">
        <v>130</v>
      </c>
      <c r="I106" s="223"/>
      <c r="J106" s="224">
        <f>ROUND(I106*H106,2)</f>
        <v>0</v>
      </c>
      <c r="K106" s="220" t="s">
        <v>19</v>
      </c>
      <c r="L106" s="225"/>
      <c r="M106" s="226" t="s">
        <v>19</v>
      </c>
      <c r="N106" s="227" t="s">
        <v>42</v>
      </c>
      <c r="O106" s="85"/>
      <c r="P106" s="214">
        <f>O106*H106</f>
        <v>0</v>
      </c>
      <c r="Q106" s="214">
        <v>0</v>
      </c>
      <c r="R106" s="214">
        <f>Q106*H106</f>
        <v>0</v>
      </c>
      <c r="S106" s="214">
        <v>0</v>
      </c>
      <c r="T106" s="215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16" t="s">
        <v>81</v>
      </c>
      <c r="AT106" s="216" t="s">
        <v>142</v>
      </c>
      <c r="AU106" s="216" t="s">
        <v>81</v>
      </c>
      <c r="AY106" s="18" t="s">
        <v>126</v>
      </c>
      <c r="BE106" s="217">
        <f>IF(N106="základní",J106,0)</f>
        <v>0</v>
      </c>
      <c r="BF106" s="217">
        <f>IF(N106="snížená",J106,0)</f>
        <v>0</v>
      </c>
      <c r="BG106" s="217">
        <f>IF(N106="zákl. přenesená",J106,0)</f>
        <v>0</v>
      </c>
      <c r="BH106" s="217">
        <f>IF(N106="sníž. přenesená",J106,0)</f>
        <v>0</v>
      </c>
      <c r="BI106" s="217">
        <f>IF(N106="nulová",J106,0)</f>
        <v>0</v>
      </c>
      <c r="BJ106" s="18" t="s">
        <v>79</v>
      </c>
      <c r="BK106" s="217">
        <f>ROUND(I106*H106,2)</f>
        <v>0</v>
      </c>
      <c r="BL106" s="18" t="s">
        <v>79</v>
      </c>
      <c r="BM106" s="216" t="s">
        <v>333</v>
      </c>
    </row>
    <row r="107" s="2" customFormat="1" ht="14.4" customHeight="1">
      <c r="A107" s="39"/>
      <c r="B107" s="40"/>
      <c r="C107" s="218" t="s">
        <v>334</v>
      </c>
      <c r="D107" s="218" t="s">
        <v>142</v>
      </c>
      <c r="E107" s="219" t="s">
        <v>335</v>
      </c>
      <c r="F107" s="220" t="s">
        <v>336</v>
      </c>
      <c r="G107" s="221" t="s">
        <v>164</v>
      </c>
      <c r="H107" s="222">
        <v>2</v>
      </c>
      <c r="I107" s="223"/>
      <c r="J107" s="224">
        <f>ROUND(I107*H107,2)</f>
        <v>0</v>
      </c>
      <c r="K107" s="220" t="s">
        <v>19</v>
      </c>
      <c r="L107" s="225"/>
      <c r="M107" s="226" t="s">
        <v>19</v>
      </c>
      <c r="N107" s="227" t="s">
        <v>42</v>
      </c>
      <c r="O107" s="85"/>
      <c r="P107" s="214">
        <f>O107*H107</f>
        <v>0</v>
      </c>
      <c r="Q107" s="214">
        <v>0</v>
      </c>
      <c r="R107" s="214">
        <f>Q107*H107</f>
        <v>0</v>
      </c>
      <c r="S107" s="214">
        <v>0</v>
      </c>
      <c r="T107" s="215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16" t="s">
        <v>81</v>
      </c>
      <c r="AT107" s="216" t="s">
        <v>142</v>
      </c>
      <c r="AU107" s="216" t="s">
        <v>81</v>
      </c>
      <c r="AY107" s="18" t="s">
        <v>126</v>
      </c>
      <c r="BE107" s="217">
        <f>IF(N107="základní",J107,0)</f>
        <v>0</v>
      </c>
      <c r="BF107" s="217">
        <f>IF(N107="snížená",J107,0)</f>
        <v>0</v>
      </c>
      <c r="BG107" s="217">
        <f>IF(N107="zákl. přenesená",J107,0)</f>
        <v>0</v>
      </c>
      <c r="BH107" s="217">
        <f>IF(N107="sníž. přenesená",J107,0)</f>
        <v>0</v>
      </c>
      <c r="BI107" s="217">
        <f>IF(N107="nulová",J107,0)</f>
        <v>0</v>
      </c>
      <c r="BJ107" s="18" t="s">
        <v>79</v>
      </c>
      <c r="BK107" s="217">
        <f>ROUND(I107*H107,2)</f>
        <v>0</v>
      </c>
      <c r="BL107" s="18" t="s">
        <v>79</v>
      </c>
      <c r="BM107" s="216" t="s">
        <v>337</v>
      </c>
    </row>
    <row r="108" s="2" customFormat="1" ht="14.4" customHeight="1">
      <c r="A108" s="39"/>
      <c r="B108" s="40"/>
      <c r="C108" s="218" t="s">
        <v>338</v>
      </c>
      <c r="D108" s="218" t="s">
        <v>142</v>
      </c>
      <c r="E108" s="219" t="s">
        <v>339</v>
      </c>
      <c r="F108" s="220" t="s">
        <v>340</v>
      </c>
      <c r="G108" s="221" t="s">
        <v>164</v>
      </c>
      <c r="H108" s="222">
        <v>14</v>
      </c>
      <c r="I108" s="223"/>
      <c r="J108" s="224">
        <f>ROUND(I108*H108,2)</f>
        <v>0</v>
      </c>
      <c r="K108" s="220" t="s">
        <v>19</v>
      </c>
      <c r="L108" s="225"/>
      <c r="M108" s="226" t="s">
        <v>19</v>
      </c>
      <c r="N108" s="227" t="s">
        <v>42</v>
      </c>
      <c r="O108" s="85"/>
      <c r="P108" s="214">
        <f>O108*H108</f>
        <v>0</v>
      </c>
      <c r="Q108" s="214">
        <v>0</v>
      </c>
      <c r="R108" s="214">
        <f>Q108*H108</f>
        <v>0</v>
      </c>
      <c r="S108" s="214">
        <v>0</v>
      </c>
      <c r="T108" s="215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16" t="s">
        <v>81</v>
      </c>
      <c r="AT108" s="216" t="s">
        <v>142</v>
      </c>
      <c r="AU108" s="216" t="s">
        <v>81</v>
      </c>
      <c r="AY108" s="18" t="s">
        <v>126</v>
      </c>
      <c r="BE108" s="217">
        <f>IF(N108="základní",J108,0)</f>
        <v>0</v>
      </c>
      <c r="BF108" s="217">
        <f>IF(N108="snížená",J108,0)</f>
        <v>0</v>
      </c>
      <c r="BG108" s="217">
        <f>IF(N108="zákl. přenesená",J108,0)</f>
        <v>0</v>
      </c>
      <c r="BH108" s="217">
        <f>IF(N108="sníž. přenesená",J108,0)</f>
        <v>0</v>
      </c>
      <c r="BI108" s="217">
        <f>IF(N108="nulová",J108,0)</f>
        <v>0</v>
      </c>
      <c r="BJ108" s="18" t="s">
        <v>79</v>
      </c>
      <c r="BK108" s="217">
        <f>ROUND(I108*H108,2)</f>
        <v>0</v>
      </c>
      <c r="BL108" s="18" t="s">
        <v>79</v>
      </c>
      <c r="BM108" s="216" t="s">
        <v>341</v>
      </c>
    </row>
    <row r="109" s="2" customFormat="1" ht="14.4" customHeight="1">
      <c r="A109" s="39"/>
      <c r="B109" s="40"/>
      <c r="C109" s="218" t="s">
        <v>342</v>
      </c>
      <c r="D109" s="218" t="s">
        <v>142</v>
      </c>
      <c r="E109" s="219" t="s">
        <v>343</v>
      </c>
      <c r="F109" s="220" t="s">
        <v>344</v>
      </c>
      <c r="G109" s="221" t="s">
        <v>164</v>
      </c>
      <c r="H109" s="222">
        <v>3</v>
      </c>
      <c r="I109" s="223"/>
      <c r="J109" s="224">
        <f>ROUND(I109*H109,2)</f>
        <v>0</v>
      </c>
      <c r="K109" s="220" t="s">
        <v>19</v>
      </c>
      <c r="L109" s="225"/>
      <c r="M109" s="226" t="s">
        <v>19</v>
      </c>
      <c r="N109" s="227" t="s">
        <v>42</v>
      </c>
      <c r="O109" s="85"/>
      <c r="P109" s="214">
        <f>O109*H109</f>
        <v>0</v>
      </c>
      <c r="Q109" s="214">
        <v>0.00020000000000000001</v>
      </c>
      <c r="R109" s="214">
        <f>Q109*H109</f>
        <v>0.00060000000000000006</v>
      </c>
      <c r="S109" s="214">
        <v>0</v>
      </c>
      <c r="T109" s="215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16" t="s">
        <v>81</v>
      </c>
      <c r="AT109" s="216" t="s">
        <v>142</v>
      </c>
      <c r="AU109" s="216" t="s">
        <v>81</v>
      </c>
      <c r="AY109" s="18" t="s">
        <v>126</v>
      </c>
      <c r="BE109" s="217">
        <f>IF(N109="základní",J109,0)</f>
        <v>0</v>
      </c>
      <c r="BF109" s="217">
        <f>IF(N109="snížená",J109,0)</f>
        <v>0</v>
      </c>
      <c r="BG109" s="217">
        <f>IF(N109="zákl. přenesená",J109,0)</f>
        <v>0</v>
      </c>
      <c r="BH109" s="217">
        <f>IF(N109="sníž. přenesená",J109,0)</f>
        <v>0</v>
      </c>
      <c r="BI109" s="217">
        <f>IF(N109="nulová",J109,0)</f>
        <v>0</v>
      </c>
      <c r="BJ109" s="18" t="s">
        <v>79</v>
      </c>
      <c r="BK109" s="217">
        <f>ROUND(I109*H109,2)</f>
        <v>0</v>
      </c>
      <c r="BL109" s="18" t="s">
        <v>79</v>
      </c>
      <c r="BM109" s="216" t="s">
        <v>345</v>
      </c>
    </row>
    <row r="110" s="2" customFormat="1" ht="14.4" customHeight="1">
      <c r="A110" s="39"/>
      <c r="B110" s="40"/>
      <c r="C110" s="218" t="s">
        <v>346</v>
      </c>
      <c r="D110" s="218" t="s">
        <v>142</v>
      </c>
      <c r="E110" s="219" t="s">
        <v>347</v>
      </c>
      <c r="F110" s="220" t="s">
        <v>348</v>
      </c>
      <c r="G110" s="221" t="s">
        <v>19</v>
      </c>
      <c r="H110" s="222">
        <v>1</v>
      </c>
      <c r="I110" s="223"/>
      <c r="J110" s="224">
        <f>ROUND(I110*H110,2)</f>
        <v>0</v>
      </c>
      <c r="K110" s="220" t="s">
        <v>19</v>
      </c>
      <c r="L110" s="225"/>
      <c r="M110" s="226" t="s">
        <v>19</v>
      </c>
      <c r="N110" s="227" t="s">
        <v>42</v>
      </c>
      <c r="O110" s="85"/>
      <c r="P110" s="214">
        <f>O110*H110</f>
        <v>0</v>
      </c>
      <c r="Q110" s="214">
        <v>0</v>
      </c>
      <c r="R110" s="214">
        <f>Q110*H110</f>
        <v>0</v>
      </c>
      <c r="S110" s="214">
        <v>0</v>
      </c>
      <c r="T110" s="215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16" t="s">
        <v>81</v>
      </c>
      <c r="AT110" s="216" t="s">
        <v>142</v>
      </c>
      <c r="AU110" s="216" t="s">
        <v>81</v>
      </c>
      <c r="AY110" s="18" t="s">
        <v>126</v>
      </c>
      <c r="BE110" s="217">
        <f>IF(N110="základní",J110,0)</f>
        <v>0</v>
      </c>
      <c r="BF110" s="217">
        <f>IF(N110="snížená",J110,0)</f>
        <v>0</v>
      </c>
      <c r="BG110" s="217">
        <f>IF(N110="zákl. přenesená",J110,0)</f>
        <v>0</v>
      </c>
      <c r="BH110" s="217">
        <f>IF(N110="sníž. přenesená",J110,0)</f>
        <v>0</v>
      </c>
      <c r="BI110" s="217">
        <f>IF(N110="nulová",J110,0)</f>
        <v>0</v>
      </c>
      <c r="BJ110" s="18" t="s">
        <v>79</v>
      </c>
      <c r="BK110" s="217">
        <f>ROUND(I110*H110,2)</f>
        <v>0</v>
      </c>
      <c r="BL110" s="18" t="s">
        <v>79</v>
      </c>
      <c r="BM110" s="216" t="s">
        <v>349</v>
      </c>
    </row>
    <row r="111" s="2" customFormat="1" ht="14.4" customHeight="1">
      <c r="A111" s="39"/>
      <c r="B111" s="40"/>
      <c r="C111" s="218" t="s">
        <v>350</v>
      </c>
      <c r="D111" s="218" t="s">
        <v>142</v>
      </c>
      <c r="E111" s="219" t="s">
        <v>351</v>
      </c>
      <c r="F111" s="220" t="s">
        <v>352</v>
      </c>
      <c r="G111" s="221" t="s">
        <v>19</v>
      </c>
      <c r="H111" s="222">
        <v>1</v>
      </c>
      <c r="I111" s="223"/>
      <c r="J111" s="224">
        <f>ROUND(I111*H111,2)</f>
        <v>0</v>
      </c>
      <c r="K111" s="220" t="s">
        <v>19</v>
      </c>
      <c r="L111" s="225"/>
      <c r="M111" s="226" t="s">
        <v>19</v>
      </c>
      <c r="N111" s="227" t="s">
        <v>42</v>
      </c>
      <c r="O111" s="85"/>
      <c r="P111" s="214">
        <f>O111*H111</f>
        <v>0</v>
      </c>
      <c r="Q111" s="214">
        <v>0</v>
      </c>
      <c r="R111" s="214">
        <f>Q111*H111</f>
        <v>0</v>
      </c>
      <c r="S111" s="214">
        <v>0</v>
      </c>
      <c r="T111" s="215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16" t="s">
        <v>81</v>
      </c>
      <c r="AT111" s="216" t="s">
        <v>142</v>
      </c>
      <c r="AU111" s="216" t="s">
        <v>81</v>
      </c>
      <c r="AY111" s="18" t="s">
        <v>126</v>
      </c>
      <c r="BE111" s="217">
        <f>IF(N111="základní",J111,0)</f>
        <v>0</v>
      </c>
      <c r="BF111" s="217">
        <f>IF(N111="snížená",J111,0)</f>
        <v>0</v>
      </c>
      <c r="BG111" s="217">
        <f>IF(N111="zákl. přenesená",J111,0)</f>
        <v>0</v>
      </c>
      <c r="BH111" s="217">
        <f>IF(N111="sníž. přenesená",J111,0)</f>
        <v>0</v>
      </c>
      <c r="BI111" s="217">
        <f>IF(N111="nulová",J111,0)</f>
        <v>0</v>
      </c>
      <c r="BJ111" s="18" t="s">
        <v>79</v>
      </c>
      <c r="BK111" s="217">
        <f>ROUND(I111*H111,2)</f>
        <v>0</v>
      </c>
      <c r="BL111" s="18" t="s">
        <v>79</v>
      </c>
      <c r="BM111" s="216" t="s">
        <v>353</v>
      </c>
    </row>
    <row r="112" s="2" customFormat="1" ht="14.4" customHeight="1">
      <c r="A112" s="39"/>
      <c r="B112" s="40"/>
      <c r="C112" s="218" t="s">
        <v>7</v>
      </c>
      <c r="D112" s="218" t="s">
        <v>142</v>
      </c>
      <c r="E112" s="219" t="s">
        <v>354</v>
      </c>
      <c r="F112" s="220" t="s">
        <v>355</v>
      </c>
      <c r="G112" s="221" t="s">
        <v>19</v>
      </c>
      <c r="H112" s="222">
        <v>1</v>
      </c>
      <c r="I112" s="223"/>
      <c r="J112" s="224">
        <f>ROUND(I112*H112,2)</f>
        <v>0</v>
      </c>
      <c r="K112" s="220" t="s">
        <v>19</v>
      </c>
      <c r="L112" s="225"/>
      <c r="M112" s="226" t="s">
        <v>19</v>
      </c>
      <c r="N112" s="227" t="s">
        <v>42</v>
      </c>
      <c r="O112" s="85"/>
      <c r="P112" s="214">
        <f>O112*H112</f>
        <v>0</v>
      </c>
      <c r="Q112" s="214">
        <v>0</v>
      </c>
      <c r="R112" s="214">
        <f>Q112*H112</f>
        <v>0</v>
      </c>
      <c r="S112" s="214">
        <v>0</v>
      </c>
      <c r="T112" s="215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16" t="s">
        <v>81</v>
      </c>
      <c r="AT112" s="216" t="s">
        <v>142</v>
      </c>
      <c r="AU112" s="216" t="s">
        <v>81</v>
      </c>
      <c r="AY112" s="18" t="s">
        <v>126</v>
      </c>
      <c r="BE112" s="217">
        <f>IF(N112="základní",J112,0)</f>
        <v>0</v>
      </c>
      <c r="BF112" s="217">
        <f>IF(N112="snížená",J112,0)</f>
        <v>0</v>
      </c>
      <c r="BG112" s="217">
        <f>IF(N112="zákl. přenesená",J112,0)</f>
        <v>0</v>
      </c>
      <c r="BH112" s="217">
        <f>IF(N112="sníž. přenesená",J112,0)</f>
        <v>0</v>
      </c>
      <c r="BI112" s="217">
        <f>IF(N112="nulová",J112,0)</f>
        <v>0</v>
      </c>
      <c r="BJ112" s="18" t="s">
        <v>79</v>
      </c>
      <c r="BK112" s="217">
        <f>ROUND(I112*H112,2)</f>
        <v>0</v>
      </c>
      <c r="BL112" s="18" t="s">
        <v>79</v>
      </c>
      <c r="BM112" s="216" t="s">
        <v>356</v>
      </c>
    </row>
    <row r="113" s="2" customFormat="1" ht="14.4" customHeight="1">
      <c r="A113" s="39"/>
      <c r="B113" s="40"/>
      <c r="C113" s="205" t="s">
        <v>357</v>
      </c>
      <c r="D113" s="205" t="s">
        <v>129</v>
      </c>
      <c r="E113" s="206" t="s">
        <v>358</v>
      </c>
      <c r="F113" s="207" t="s">
        <v>359</v>
      </c>
      <c r="G113" s="208" t="s">
        <v>360</v>
      </c>
      <c r="H113" s="209">
        <v>16</v>
      </c>
      <c r="I113" s="210"/>
      <c r="J113" s="211">
        <f>ROUND(I113*H113,2)</f>
        <v>0</v>
      </c>
      <c r="K113" s="207" t="s">
        <v>19</v>
      </c>
      <c r="L113" s="45"/>
      <c r="M113" s="212" t="s">
        <v>19</v>
      </c>
      <c r="N113" s="213" t="s">
        <v>42</v>
      </c>
      <c r="O113" s="85"/>
      <c r="P113" s="214">
        <f>O113*H113</f>
        <v>0</v>
      </c>
      <c r="Q113" s="214">
        <v>0</v>
      </c>
      <c r="R113" s="214">
        <f>Q113*H113</f>
        <v>0</v>
      </c>
      <c r="S113" s="214">
        <v>0</v>
      </c>
      <c r="T113" s="215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16" t="s">
        <v>133</v>
      </c>
      <c r="AT113" s="216" t="s">
        <v>129</v>
      </c>
      <c r="AU113" s="216" t="s">
        <v>81</v>
      </c>
      <c r="AY113" s="18" t="s">
        <v>126</v>
      </c>
      <c r="BE113" s="217">
        <f>IF(N113="základní",J113,0)</f>
        <v>0</v>
      </c>
      <c r="BF113" s="217">
        <f>IF(N113="snížená",J113,0)</f>
        <v>0</v>
      </c>
      <c r="BG113" s="217">
        <f>IF(N113="zákl. přenesená",J113,0)</f>
        <v>0</v>
      </c>
      <c r="BH113" s="217">
        <f>IF(N113="sníž. přenesená",J113,0)</f>
        <v>0</v>
      </c>
      <c r="BI113" s="217">
        <f>IF(N113="nulová",J113,0)</f>
        <v>0</v>
      </c>
      <c r="BJ113" s="18" t="s">
        <v>79</v>
      </c>
      <c r="BK113" s="217">
        <f>ROUND(I113*H113,2)</f>
        <v>0</v>
      </c>
      <c r="BL113" s="18" t="s">
        <v>133</v>
      </c>
      <c r="BM113" s="216" t="s">
        <v>361</v>
      </c>
    </row>
    <row r="114" s="12" customFormat="1" ht="25.92" customHeight="1">
      <c r="A114" s="12"/>
      <c r="B114" s="189"/>
      <c r="C114" s="190"/>
      <c r="D114" s="191" t="s">
        <v>70</v>
      </c>
      <c r="E114" s="192" t="s">
        <v>142</v>
      </c>
      <c r="F114" s="192" t="s">
        <v>143</v>
      </c>
      <c r="G114" s="190"/>
      <c r="H114" s="190"/>
      <c r="I114" s="193"/>
      <c r="J114" s="194">
        <f>BK114</f>
        <v>0</v>
      </c>
      <c r="K114" s="190"/>
      <c r="L114" s="195"/>
      <c r="M114" s="196"/>
      <c r="N114" s="197"/>
      <c r="O114" s="197"/>
      <c r="P114" s="198">
        <f>P115</f>
        <v>0</v>
      </c>
      <c r="Q114" s="197"/>
      <c r="R114" s="198">
        <f>R115</f>
        <v>0</v>
      </c>
      <c r="S114" s="197"/>
      <c r="T114" s="199">
        <f>T115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00" t="s">
        <v>144</v>
      </c>
      <c r="AT114" s="201" t="s">
        <v>70</v>
      </c>
      <c r="AU114" s="201" t="s">
        <v>71</v>
      </c>
      <c r="AY114" s="200" t="s">
        <v>126</v>
      </c>
      <c r="BK114" s="202">
        <f>BK115</f>
        <v>0</v>
      </c>
    </row>
    <row r="115" s="12" customFormat="1" ht="22.8" customHeight="1">
      <c r="A115" s="12"/>
      <c r="B115" s="189"/>
      <c r="C115" s="190"/>
      <c r="D115" s="191" t="s">
        <v>70</v>
      </c>
      <c r="E115" s="203" t="s">
        <v>362</v>
      </c>
      <c r="F115" s="203" t="s">
        <v>363</v>
      </c>
      <c r="G115" s="190"/>
      <c r="H115" s="190"/>
      <c r="I115" s="193"/>
      <c r="J115" s="204">
        <f>BK115</f>
        <v>0</v>
      </c>
      <c r="K115" s="190"/>
      <c r="L115" s="195"/>
      <c r="M115" s="196"/>
      <c r="N115" s="197"/>
      <c r="O115" s="197"/>
      <c r="P115" s="198">
        <f>SUM(P116:P140)</f>
        <v>0</v>
      </c>
      <c r="Q115" s="197"/>
      <c r="R115" s="198">
        <f>SUM(R116:R140)</f>
        <v>0</v>
      </c>
      <c r="S115" s="197"/>
      <c r="T115" s="199">
        <f>SUM(T116:T140)</f>
        <v>0</v>
      </c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R115" s="200" t="s">
        <v>144</v>
      </c>
      <c r="AT115" s="201" t="s">
        <v>70</v>
      </c>
      <c r="AU115" s="201" t="s">
        <v>79</v>
      </c>
      <c r="AY115" s="200" t="s">
        <v>126</v>
      </c>
      <c r="BK115" s="202">
        <f>SUM(BK116:BK140)</f>
        <v>0</v>
      </c>
    </row>
    <row r="116" s="2" customFormat="1" ht="24.15" customHeight="1">
      <c r="A116" s="39"/>
      <c r="B116" s="40"/>
      <c r="C116" s="205" t="s">
        <v>364</v>
      </c>
      <c r="D116" s="205" t="s">
        <v>129</v>
      </c>
      <c r="E116" s="206" t="s">
        <v>365</v>
      </c>
      <c r="F116" s="207" t="s">
        <v>366</v>
      </c>
      <c r="G116" s="208" t="s">
        <v>294</v>
      </c>
      <c r="H116" s="209">
        <v>75</v>
      </c>
      <c r="I116" s="210"/>
      <c r="J116" s="211">
        <f>ROUND(I116*H116,2)</f>
        <v>0</v>
      </c>
      <c r="K116" s="207" t="s">
        <v>304</v>
      </c>
      <c r="L116" s="45"/>
      <c r="M116" s="212" t="s">
        <v>19</v>
      </c>
      <c r="N116" s="213" t="s">
        <v>42</v>
      </c>
      <c r="O116" s="85"/>
      <c r="P116" s="214">
        <f>O116*H116</f>
        <v>0</v>
      </c>
      <c r="Q116" s="214">
        <v>0</v>
      </c>
      <c r="R116" s="214">
        <f>Q116*H116</f>
        <v>0</v>
      </c>
      <c r="S116" s="214">
        <v>0</v>
      </c>
      <c r="T116" s="215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16" t="s">
        <v>79</v>
      </c>
      <c r="AT116" s="216" t="s">
        <v>129</v>
      </c>
      <c r="AU116" s="216" t="s">
        <v>81</v>
      </c>
      <c r="AY116" s="18" t="s">
        <v>126</v>
      </c>
      <c r="BE116" s="217">
        <f>IF(N116="základní",J116,0)</f>
        <v>0</v>
      </c>
      <c r="BF116" s="217">
        <f>IF(N116="snížená",J116,0)</f>
        <v>0</v>
      </c>
      <c r="BG116" s="217">
        <f>IF(N116="zákl. přenesená",J116,0)</f>
        <v>0</v>
      </c>
      <c r="BH116" s="217">
        <f>IF(N116="sníž. přenesená",J116,0)</f>
        <v>0</v>
      </c>
      <c r="BI116" s="217">
        <f>IF(N116="nulová",J116,0)</f>
        <v>0</v>
      </c>
      <c r="BJ116" s="18" t="s">
        <v>79</v>
      </c>
      <c r="BK116" s="217">
        <f>ROUND(I116*H116,2)</f>
        <v>0</v>
      </c>
      <c r="BL116" s="18" t="s">
        <v>79</v>
      </c>
      <c r="BM116" s="216" t="s">
        <v>367</v>
      </c>
    </row>
    <row r="117" s="2" customFormat="1" ht="24.15" customHeight="1">
      <c r="A117" s="39"/>
      <c r="B117" s="40"/>
      <c r="C117" s="205" t="s">
        <v>368</v>
      </c>
      <c r="D117" s="205" t="s">
        <v>129</v>
      </c>
      <c r="E117" s="206" t="s">
        <v>369</v>
      </c>
      <c r="F117" s="207" t="s">
        <v>370</v>
      </c>
      <c r="G117" s="208" t="s">
        <v>294</v>
      </c>
      <c r="H117" s="209">
        <v>270</v>
      </c>
      <c r="I117" s="210"/>
      <c r="J117" s="211">
        <f>ROUND(I117*H117,2)</f>
        <v>0</v>
      </c>
      <c r="K117" s="207" t="s">
        <v>304</v>
      </c>
      <c r="L117" s="45"/>
      <c r="M117" s="212" t="s">
        <v>19</v>
      </c>
      <c r="N117" s="213" t="s">
        <v>42</v>
      </c>
      <c r="O117" s="85"/>
      <c r="P117" s="214">
        <f>O117*H117</f>
        <v>0</v>
      </c>
      <c r="Q117" s="214">
        <v>0</v>
      </c>
      <c r="R117" s="214">
        <f>Q117*H117</f>
        <v>0</v>
      </c>
      <c r="S117" s="214">
        <v>0</v>
      </c>
      <c r="T117" s="215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16" t="s">
        <v>79</v>
      </c>
      <c r="AT117" s="216" t="s">
        <v>129</v>
      </c>
      <c r="AU117" s="216" t="s">
        <v>81</v>
      </c>
      <c r="AY117" s="18" t="s">
        <v>126</v>
      </c>
      <c r="BE117" s="217">
        <f>IF(N117="základní",J117,0)</f>
        <v>0</v>
      </c>
      <c r="BF117" s="217">
        <f>IF(N117="snížená",J117,0)</f>
        <v>0</v>
      </c>
      <c r="BG117" s="217">
        <f>IF(N117="zákl. přenesená",J117,0)</f>
        <v>0</v>
      </c>
      <c r="BH117" s="217">
        <f>IF(N117="sníž. přenesená",J117,0)</f>
        <v>0</v>
      </c>
      <c r="BI117" s="217">
        <f>IF(N117="nulová",J117,0)</f>
        <v>0</v>
      </c>
      <c r="BJ117" s="18" t="s">
        <v>79</v>
      </c>
      <c r="BK117" s="217">
        <f>ROUND(I117*H117,2)</f>
        <v>0</v>
      </c>
      <c r="BL117" s="18" t="s">
        <v>79</v>
      </c>
      <c r="BM117" s="216" t="s">
        <v>371</v>
      </c>
    </row>
    <row r="118" s="2" customFormat="1" ht="24.15" customHeight="1">
      <c r="A118" s="39"/>
      <c r="B118" s="40"/>
      <c r="C118" s="205" t="s">
        <v>372</v>
      </c>
      <c r="D118" s="205" t="s">
        <v>129</v>
      </c>
      <c r="E118" s="206" t="s">
        <v>373</v>
      </c>
      <c r="F118" s="207" t="s">
        <v>374</v>
      </c>
      <c r="G118" s="208" t="s">
        <v>294</v>
      </c>
      <c r="H118" s="209">
        <v>165</v>
      </c>
      <c r="I118" s="210"/>
      <c r="J118" s="211">
        <f>ROUND(I118*H118,2)</f>
        <v>0</v>
      </c>
      <c r="K118" s="207" t="s">
        <v>304</v>
      </c>
      <c r="L118" s="45"/>
      <c r="M118" s="212" t="s">
        <v>19</v>
      </c>
      <c r="N118" s="213" t="s">
        <v>42</v>
      </c>
      <c r="O118" s="85"/>
      <c r="P118" s="214">
        <f>O118*H118</f>
        <v>0</v>
      </c>
      <c r="Q118" s="214">
        <v>0</v>
      </c>
      <c r="R118" s="214">
        <f>Q118*H118</f>
        <v>0</v>
      </c>
      <c r="S118" s="214">
        <v>0</v>
      </c>
      <c r="T118" s="215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16" t="s">
        <v>79</v>
      </c>
      <c r="AT118" s="216" t="s">
        <v>129</v>
      </c>
      <c r="AU118" s="216" t="s">
        <v>81</v>
      </c>
      <c r="AY118" s="18" t="s">
        <v>126</v>
      </c>
      <c r="BE118" s="217">
        <f>IF(N118="základní",J118,0)</f>
        <v>0</v>
      </c>
      <c r="BF118" s="217">
        <f>IF(N118="snížená",J118,0)</f>
        <v>0</v>
      </c>
      <c r="BG118" s="217">
        <f>IF(N118="zákl. přenesená",J118,0)</f>
        <v>0</v>
      </c>
      <c r="BH118" s="217">
        <f>IF(N118="sníž. přenesená",J118,0)</f>
        <v>0</v>
      </c>
      <c r="BI118" s="217">
        <f>IF(N118="nulová",J118,0)</f>
        <v>0</v>
      </c>
      <c r="BJ118" s="18" t="s">
        <v>79</v>
      </c>
      <c r="BK118" s="217">
        <f>ROUND(I118*H118,2)</f>
        <v>0</v>
      </c>
      <c r="BL118" s="18" t="s">
        <v>79</v>
      </c>
      <c r="BM118" s="216" t="s">
        <v>375</v>
      </c>
    </row>
    <row r="119" s="2" customFormat="1" ht="14.4" customHeight="1">
      <c r="A119" s="39"/>
      <c r="B119" s="40"/>
      <c r="C119" s="205" t="s">
        <v>376</v>
      </c>
      <c r="D119" s="205" t="s">
        <v>129</v>
      </c>
      <c r="E119" s="206" t="s">
        <v>377</v>
      </c>
      <c r="F119" s="207" t="s">
        <v>378</v>
      </c>
      <c r="G119" s="208" t="s">
        <v>294</v>
      </c>
      <c r="H119" s="209">
        <v>2939</v>
      </c>
      <c r="I119" s="210"/>
      <c r="J119" s="211">
        <f>ROUND(I119*H119,2)</f>
        <v>0</v>
      </c>
      <c r="K119" s="207" t="s">
        <v>304</v>
      </c>
      <c r="L119" s="45"/>
      <c r="M119" s="212" t="s">
        <v>19</v>
      </c>
      <c r="N119" s="213" t="s">
        <v>42</v>
      </c>
      <c r="O119" s="85"/>
      <c r="P119" s="214">
        <f>O119*H119</f>
        <v>0</v>
      </c>
      <c r="Q119" s="214">
        <v>0</v>
      </c>
      <c r="R119" s="214">
        <f>Q119*H119</f>
        <v>0</v>
      </c>
      <c r="S119" s="214">
        <v>0</v>
      </c>
      <c r="T119" s="215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16" t="s">
        <v>79</v>
      </c>
      <c r="AT119" s="216" t="s">
        <v>129</v>
      </c>
      <c r="AU119" s="216" t="s">
        <v>81</v>
      </c>
      <c r="AY119" s="18" t="s">
        <v>126</v>
      </c>
      <c r="BE119" s="217">
        <f>IF(N119="základní",J119,0)</f>
        <v>0</v>
      </c>
      <c r="BF119" s="217">
        <f>IF(N119="snížená",J119,0)</f>
        <v>0</v>
      </c>
      <c r="BG119" s="217">
        <f>IF(N119="zákl. přenesená",J119,0)</f>
        <v>0</v>
      </c>
      <c r="BH119" s="217">
        <f>IF(N119="sníž. přenesená",J119,0)</f>
        <v>0</v>
      </c>
      <c r="BI119" s="217">
        <f>IF(N119="nulová",J119,0)</f>
        <v>0</v>
      </c>
      <c r="BJ119" s="18" t="s">
        <v>79</v>
      </c>
      <c r="BK119" s="217">
        <f>ROUND(I119*H119,2)</f>
        <v>0</v>
      </c>
      <c r="BL119" s="18" t="s">
        <v>79</v>
      </c>
      <c r="BM119" s="216" t="s">
        <v>379</v>
      </c>
    </row>
    <row r="120" s="2" customFormat="1" ht="37.8" customHeight="1">
      <c r="A120" s="39"/>
      <c r="B120" s="40"/>
      <c r="C120" s="205" t="s">
        <v>380</v>
      </c>
      <c r="D120" s="205" t="s">
        <v>129</v>
      </c>
      <c r="E120" s="206" t="s">
        <v>381</v>
      </c>
      <c r="F120" s="207" t="s">
        <v>382</v>
      </c>
      <c r="G120" s="208" t="s">
        <v>294</v>
      </c>
      <c r="H120" s="209">
        <v>20</v>
      </c>
      <c r="I120" s="210"/>
      <c r="J120" s="211">
        <f>ROUND(I120*H120,2)</f>
        <v>0</v>
      </c>
      <c r="K120" s="207" t="s">
        <v>304</v>
      </c>
      <c r="L120" s="45"/>
      <c r="M120" s="212" t="s">
        <v>19</v>
      </c>
      <c r="N120" s="213" t="s">
        <v>42</v>
      </c>
      <c r="O120" s="85"/>
      <c r="P120" s="214">
        <f>O120*H120</f>
        <v>0</v>
      </c>
      <c r="Q120" s="214">
        <v>0</v>
      </c>
      <c r="R120" s="214">
        <f>Q120*H120</f>
        <v>0</v>
      </c>
      <c r="S120" s="214">
        <v>0</v>
      </c>
      <c r="T120" s="215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16" t="s">
        <v>79</v>
      </c>
      <c r="AT120" s="216" t="s">
        <v>129</v>
      </c>
      <c r="AU120" s="216" t="s">
        <v>81</v>
      </c>
      <c r="AY120" s="18" t="s">
        <v>126</v>
      </c>
      <c r="BE120" s="217">
        <f>IF(N120="základní",J120,0)</f>
        <v>0</v>
      </c>
      <c r="BF120" s="217">
        <f>IF(N120="snížená",J120,0)</f>
        <v>0</v>
      </c>
      <c r="BG120" s="217">
        <f>IF(N120="zákl. přenesená",J120,0)</f>
        <v>0</v>
      </c>
      <c r="BH120" s="217">
        <f>IF(N120="sníž. přenesená",J120,0)</f>
        <v>0</v>
      </c>
      <c r="BI120" s="217">
        <f>IF(N120="nulová",J120,0)</f>
        <v>0</v>
      </c>
      <c r="BJ120" s="18" t="s">
        <v>79</v>
      </c>
      <c r="BK120" s="217">
        <f>ROUND(I120*H120,2)</f>
        <v>0</v>
      </c>
      <c r="BL120" s="18" t="s">
        <v>79</v>
      </c>
      <c r="BM120" s="216" t="s">
        <v>383</v>
      </c>
    </row>
    <row r="121" s="2" customFormat="1" ht="37.8" customHeight="1">
      <c r="A121" s="39"/>
      <c r="B121" s="40"/>
      <c r="C121" s="205" t="s">
        <v>384</v>
      </c>
      <c r="D121" s="205" t="s">
        <v>129</v>
      </c>
      <c r="E121" s="206" t="s">
        <v>385</v>
      </c>
      <c r="F121" s="207" t="s">
        <v>386</v>
      </c>
      <c r="G121" s="208" t="s">
        <v>294</v>
      </c>
      <c r="H121" s="209">
        <v>50</v>
      </c>
      <c r="I121" s="210"/>
      <c r="J121" s="211">
        <f>ROUND(I121*H121,2)</f>
        <v>0</v>
      </c>
      <c r="K121" s="207" t="s">
        <v>304</v>
      </c>
      <c r="L121" s="45"/>
      <c r="M121" s="212" t="s">
        <v>19</v>
      </c>
      <c r="N121" s="213" t="s">
        <v>42</v>
      </c>
      <c r="O121" s="85"/>
      <c r="P121" s="214">
        <f>O121*H121</f>
        <v>0</v>
      </c>
      <c r="Q121" s="214">
        <v>0</v>
      </c>
      <c r="R121" s="214">
        <f>Q121*H121</f>
        <v>0</v>
      </c>
      <c r="S121" s="214">
        <v>0</v>
      </c>
      <c r="T121" s="215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16" t="s">
        <v>79</v>
      </c>
      <c r="AT121" s="216" t="s">
        <v>129</v>
      </c>
      <c r="AU121" s="216" t="s">
        <v>81</v>
      </c>
      <c r="AY121" s="18" t="s">
        <v>126</v>
      </c>
      <c r="BE121" s="217">
        <f>IF(N121="základní",J121,0)</f>
        <v>0</v>
      </c>
      <c r="BF121" s="217">
        <f>IF(N121="snížená",J121,0)</f>
        <v>0</v>
      </c>
      <c r="BG121" s="217">
        <f>IF(N121="zákl. přenesená",J121,0)</f>
        <v>0</v>
      </c>
      <c r="BH121" s="217">
        <f>IF(N121="sníž. přenesená",J121,0)</f>
        <v>0</v>
      </c>
      <c r="BI121" s="217">
        <f>IF(N121="nulová",J121,0)</f>
        <v>0</v>
      </c>
      <c r="BJ121" s="18" t="s">
        <v>79</v>
      </c>
      <c r="BK121" s="217">
        <f>ROUND(I121*H121,2)</f>
        <v>0</v>
      </c>
      <c r="BL121" s="18" t="s">
        <v>79</v>
      </c>
      <c r="BM121" s="216" t="s">
        <v>387</v>
      </c>
    </row>
    <row r="122" s="2" customFormat="1" ht="14.4" customHeight="1">
      <c r="A122" s="39"/>
      <c r="B122" s="40"/>
      <c r="C122" s="205" t="s">
        <v>388</v>
      </c>
      <c r="D122" s="205" t="s">
        <v>129</v>
      </c>
      <c r="E122" s="206" t="s">
        <v>389</v>
      </c>
      <c r="F122" s="207" t="s">
        <v>390</v>
      </c>
      <c r="G122" s="208" t="s">
        <v>391</v>
      </c>
      <c r="H122" s="209">
        <v>175</v>
      </c>
      <c r="I122" s="210"/>
      <c r="J122" s="211">
        <f>ROUND(I122*H122,2)</f>
        <v>0</v>
      </c>
      <c r="K122" s="207" t="s">
        <v>253</v>
      </c>
      <c r="L122" s="45"/>
      <c r="M122" s="212" t="s">
        <v>19</v>
      </c>
      <c r="N122" s="213" t="s">
        <v>42</v>
      </c>
      <c r="O122" s="85"/>
      <c r="P122" s="214">
        <f>O122*H122</f>
        <v>0</v>
      </c>
      <c r="Q122" s="214">
        <v>0</v>
      </c>
      <c r="R122" s="214">
        <f>Q122*H122</f>
        <v>0</v>
      </c>
      <c r="S122" s="214">
        <v>0</v>
      </c>
      <c r="T122" s="215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16" t="s">
        <v>79</v>
      </c>
      <c r="AT122" s="216" t="s">
        <v>129</v>
      </c>
      <c r="AU122" s="216" t="s">
        <v>81</v>
      </c>
      <c r="AY122" s="18" t="s">
        <v>126</v>
      </c>
      <c r="BE122" s="217">
        <f>IF(N122="základní",J122,0)</f>
        <v>0</v>
      </c>
      <c r="BF122" s="217">
        <f>IF(N122="snížená",J122,0)</f>
        <v>0</v>
      </c>
      <c r="BG122" s="217">
        <f>IF(N122="zákl. přenesená",J122,0)</f>
        <v>0</v>
      </c>
      <c r="BH122" s="217">
        <f>IF(N122="sníž. přenesená",J122,0)</f>
        <v>0</v>
      </c>
      <c r="BI122" s="217">
        <f>IF(N122="nulová",J122,0)</f>
        <v>0</v>
      </c>
      <c r="BJ122" s="18" t="s">
        <v>79</v>
      </c>
      <c r="BK122" s="217">
        <f>ROUND(I122*H122,2)</f>
        <v>0</v>
      </c>
      <c r="BL122" s="18" t="s">
        <v>79</v>
      </c>
      <c r="BM122" s="216" t="s">
        <v>392</v>
      </c>
    </row>
    <row r="123" s="2" customFormat="1" ht="24.15" customHeight="1">
      <c r="A123" s="39"/>
      <c r="B123" s="40"/>
      <c r="C123" s="205" t="s">
        <v>393</v>
      </c>
      <c r="D123" s="205" t="s">
        <v>129</v>
      </c>
      <c r="E123" s="206" t="s">
        <v>394</v>
      </c>
      <c r="F123" s="207" t="s">
        <v>395</v>
      </c>
      <c r="G123" s="208" t="s">
        <v>294</v>
      </c>
      <c r="H123" s="209">
        <v>192</v>
      </c>
      <c r="I123" s="210"/>
      <c r="J123" s="211">
        <f>ROUND(I123*H123,2)</f>
        <v>0</v>
      </c>
      <c r="K123" s="207" t="s">
        <v>304</v>
      </c>
      <c r="L123" s="45"/>
      <c r="M123" s="212" t="s">
        <v>19</v>
      </c>
      <c r="N123" s="213" t="s">
        <v>42</v>
      </c>
      <c r="O123" s="85"/>
      <c r="P123" s="214">
        <f>O123*H123</f>
        <v>0</v>
      </c>
      <c r="Q123" s="214">
        <v>0</v>
      </c>
      <c r="R123" s="214">
        <f>Q123*H123</f>
        <v>0</v>
      </c>
      <c r="S123" s="214">
        <v>0</v>
      </c>
      <c r="T123" s="215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16" t="s">
        <v>79</v>
      </c>
      <c r="AT123" s="216" t="s">
        <v>129</v>
      </c>
      <c r="AU123" s="216" t="s">
        <v>81</v>
      </c>
      <c r="AY123" s="18" t="s">
        <v>126</v>
      </c>
      <c r="BE123" s="217">
        <f>IF(N123="základní",J123,0)</f>
        <v>0</v>
      </c>
      <c r="BF123" s="217">
        <f>IF(N123="snížená",J123,0)</f>
        <v>0</v>
      </c>
      <c r="BG123" s="217">
        <f>IF(N123="zákl. přenesená",J123,0)</f>
        <v>0</v>
      </c>
      <c r="BH123" s="217">
        <f>IF(N123="sníž. přenesená",J123,0)</f>
        <v>0</v>
      </c>
      <c r="BI123" s="217">
        <f>IF(N123="nulová",J123,0)</f>
        <v>0</v>
      </c>
      <c r="BJ123" s="18" t="s">
        <v>79</v>
      </c>
      <c r="BK123" s="217">
        <f>ROUND(I123*H123,2)</f>
        <v>0</v>
      </c>
      <c r="BL123" s="18" t="s">
        <v>79</v>
      </c>
      <c r="BM123" s="216" t="s">
        <v>396</v>
      </c>
    </row>
    <row r="124" s="2" customFormat="1" ht="24.15" customHeight="1">
      <c r="A124" s="39"/>
      <c r="B124" s="40"/>
      <c r="C124" s="205" t="s">
        <v>397</v>
      </c>
      <c r="D124" s="205" t="s">
        <v>129</v>
      </c>
      <c r="E124" s="206" t="s">
        <v>398</v>
      </c>
      <c r="F124" s="207" t="s">
        <v>399</v>
      </c>
      <c r="G124" s="208" t="s">
        <v>294</v>
      </c>
      <c r="H124" s="209">
        <v>130</v>
      </c>
      <c r="I124" s="210"/>
      <c r="J124" s="211">
        <f>ROUND(I124*H124,2)</f>
        <v>0</v>
      </c>
      <c r="K124" s="207" t="s">
        <v>304</v>
      </c>
      <c r="L124" s="45"/>
      <c r="M124" s="212" t="s">
        <v>19</v>
      </c>
      <c r="N124" s="213" t="s">
        <v>42</v>
      </c>
      <c r="O124" s="85"/>
      <c r="P124" s="214">
        <f>O124*H124</f>
        <v>0</v>
      </c>
      <c r="Q124" s="214">
        <v>0</v>
      </c>
      <c r="R124" s="214">
        <f>Q124*H124</f>
        <v>0</v>
      </c>
      <c r="S124" s="214">
        <v>0</v>
      </c>
      <c r="T124" s="215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16" t="s">
        <v>79</v>
      </c>
      <c r="AT124" s="216" t="s">
        <v>129</v>
      </c>
      <c r="AU124" s="216" t="s">
        <v>81</v>
      </c>
      <c r="AY124" s="18" t="s">
        <v>126</v>
      </c>
      <c r="BE124" s="217">
        <f>IF(N124="základní",J124,0)</f>
        <v>0</v>
      </c>
      <c r="BF124" s="217">
        <f>IF(N124="snížená",J124,0)</f>
        <v>0</v>
      </c>
      <c r="BG124" s="217">
        <f>IF(N124="zákl. přenesená",J124,0)</f>
        <v>0</v>
      </c>
      <c r="BH124" s="217">
        <f>IF(N124="sníž. přenesená",J124,0)</f>
        <v>0</v>
      </c>
      <c r="BI124" s="217">
        <f>IF(N124="nulová",J124,0)</f>
        <v>0</v>
      </c>
      <c r="BJ124" s="18" t="s">
        <v>79</v>
      </c>
      <c r="BK124" s="217">
        <f>ROUND(I124*H124,2)</f>
        <v>0</v>
      </c>
      <c r="BL124" s="18" t="s">
        <v>79</v>
      </c>
      <c r="BM124" s="216" t="s">
        <v>400</v>
      </c>
    </row>
    <row r="125" s="2" customFormat="1" ht="14.4" customHeight="1">
      <c r="A125" s="39"/>
      <c r="B125" s="40"/>
      <c r="C125" s="205" t="s">
        <v>401</v>
      </c>
      <c r="D125" s="205" t="s">
        <v>129</v>
      </c>
      <c r="E125" s="206" t="s">
        <v>402</v>
      </c>
      <c r="F125" s="207" t="s">
        <v>403</v>
      </c>
      <c r="G125" s="208" t="s">
        <v>164</v>
      </c>
      <c r="H125" s="209">
        <v>2</v>
      </c>
      <c r="I125" s="210"/>
      <c r="J125" s="211">
        <f>ROUND(I125*H125,2)</f>
        <v>0</v>
      </c>
      <c r="K125" s="207" t="s">
        <v>317</v>
      </c>
      <c r="L125" s="45"/>
      <c r="M125" s="212" t="s">
        <v>19</v>
      </c>
      <c r="N125" s="213" t="s">
        <v>42</v>
      </c>
      <c r="O125" s="85"/>
      <c r="P125" s="214">
        <f>O125*H125</f>
        <v>0</v>
      </c>
      <c r="Q125" s="214">
        <v>0</v>
      </c>
      <c r="R125" s="214">
        <f>Q125*H125</f>
        <v>0</v>
      </c>
      <c r="S125" s="214">
        <v>0</v>
      </c>
      <c r="T125" s="215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16" t="s">
        <v>79</v>
      </c>
      <c r="AT125" s="216" t="s">
        <v>129</v>
      </c>
      <c r="AU125" s="216" t="s">
        <v>81</v>
      </c>
      <c r="AY125" s="18" t="s">
        <v>126</v>
      </c>
      <c r="BE125" s="217">
        <f>IF(N125="základní",J125,0)</f>
        <v>0</v>
      </c>
      <c r="BF125" s="217">
        <f>IF(N125="snížená",J125,0)</f>
        <v>0</v>
      </c>
      <c r="BG125" s="217">
        <f>IF(N125="zákl. přenesená",J125,0)</f>
        <v>0</v>
      </c>
      <c r="BH125" s="217">
        <f>IF(N125="sníž. přenesená",J125,0)</f>
        <v>0</v>
      </c>
      <c r="BI125" s="217">
        <f>IF(N125="nulová",J125,0)</f>
        <v>0</v>
      </c>
      <c r="BJ125" s="18" t="s">
        <v>79</v>
      </c>
      <c r="BK125" s="217">
        <f>ROUND(I125*H125,2)</f>
        <v>0</v>
      </c>
      <c r="BL125" s="18" t="s">
        <v>79</v>
      </c>
      <c r="BM125" s="216" t="s">
        <v>404</v>
      </c>
    </row>
    <row r="126" s="2" customFormat="1" ht="14.4" customHeight="1">
      <c r="A126" s="39"/>
      <c r="B126" s="40"/>
      <c r="C126" s="205" t="s">
        <v>405</v>
      </c>
      <c r="D126" s="205" t="s">
        <v>129</v>
      </c>
      <c r="E126" s="206" t="s">
        <v>406</v>
      </c>
      <c r="F126" s="207" t="s">
        <v>407</v>
      </c>
      <c r="G126" s="208" t="s">
        <v>19</v>
      </c>
      <c r="H126" s="209">
        <v>14</v>
      </c>
      <c r="I126" s="210"/>
      <c r="J126" s="211">
        <f>ROUND(I126*H126,2)</f>
        <v>0</v>
      </c>
      <c r="K126" s="207" t="s">
        <v>19</v>
      </c>
      <c r="L126" s="45"/>
      <c r="M126" s="212" t="s">
        <v>19</v>
      </c>
      <c r="N126" s="213" t="s">
        <v>42</v>
      </c>
      <c r="O126" s="85"/>
      <c r="P126" s="214">
        <f>O126*H126</f>
        <v>0</v>
      </c>
      <c r="Q126" s="214">
        <v>0</v>
      </c>
      <c r="R126" s="214">
        <f>Q126*H126</f>
        <v>0</v>
      </c>
      <c r="S126" s="214">
        <v>0</v>
      </c>
      <c r="T126" s="215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16" t="s">
        <v>79</v>
      </c>
      <c r="AT126" s="216" t="s">
        <v>129</v>
      </c>
      <c r="AU126" s="216" t="s">
        <v>81</v>
      </c>
      <c r="AY126" s="18" t="s">
        <v>126</v>
      </c>
      <c r="BE126" s="217">
        <f>IF(N126="základní",J126,0)</f>
        <v>0</v>
      </c>
      <c r="BF126" s="217">
        <f>IF(N126="snížená",J126,0)</f>
        <v>0</v>
      </c>
      <c r="BG126" s="217">
        <f>IF(N126="zákl. přenesená",J126,0)</f>
        <v>0</v>
      </c>
      <c r="BH126" s="217">
        <f>IF(N126="sníž. přenesená",J126,0)</f>
        <v>0</v>
      </c>
      <c r="BI126" s="217">
        <f>IF(N126="nulová",J126,0)</f>
        <v>0</v>
      </c>
      <c r="BJ126" s="18" t="s">
        <v>79</v>
      </c>
      <c r="BK126" s="217">
        <f>ROUND(I126*H126,2)</f>
        <v>0</v>
      </c>
      <c r="BL126" s="18" t="s">
        <v>79</v>
      </c>
      <c r="BM126" s="216" t="s">
        <v>408</v>
      </c>
    </row>
    <row r="127" s="2" customFormat="1" ht="14.4" customHeight="1">
      <c r="A127" s="39"/>
      <c r="B127" s="40"/>
      <c r="C127" s="205" t="s">
        <v>409</v>
      </c>
      <c r="D127" s="205" t="s">
        <v>129</v>
      </c>
      <c r="E127" s="206" t="s">
        <v>410</v>
      </c>
      <c r="F127" s="207" t="s">
        <v>411</v>
      </c>
      <c r="G127" s="208" t="s">
        <v>164</v>
      </c>
      <c r="H127" s="209">
        <v>3</v>
      </c>
      <c r="I127" s="210"/>
      <c r="J127" s="211">
        <f>ROUND(I127*H127,2)</f>
        <v>0</v>
      </c>
      <c r="K127" s="207" t="s">
        <v>317</v>
      </c>
      <c r="L127" s="45"/>
      <c r="M127" s="212" t="s">
        <v>19</v>
      </c>
      <c r="N127" s="213" t="s">
        <v>42</v>
      </c>
      <c r="O127" s="85"/>
      <c r="P127" s="214">
        <f>O127*H127</f>
        <v>0</v>
      </c>
      <c r="Q127" s="214">
        <v>0</v>
      </c>
      <c r="R127" s="214">
        <f>Q127*H127</f>
        <v>0</v>
      </c>
      <c r="S127" s="214">
        <v>0</v>
      </c>
      <c r="T127" s="215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16" t="s">
        <v>79</v>
      </c>
      <c r="AT127" s="216" t="s">
        <v>129</v>
      </c>
      <c r="AU127" s="216" t="s">
        <v>81</v>
      </c>
      <c r="AY127" s="18" t="s">
        <v>126</v>
      </c>
      <c r="BE127" s="217">
        <f>IF(N127="základní",J127,0)</f>
        <v>0</v>
      </c>
      <c r="BF127" s="217">
        <f>IF(N127="snížená",J127,0)</f>
        <v>0</v>
      </c>
      <c r="BG127" s="217">
        <f>IF(N127="zákl. přenesená",J127,0)</f>
        <v>0</v>
      </c>
      <c r="BH127" s="217">
        <f>IF(N127="sníž. přenesená",J127,0)</f>
        <v>0</v>
      </c>
      <c r="BI127" s="217">
        <f>IF(N127="nulová",J127,0)</f>
        <v>0</v>
      </c>
      <c r="BJ127" s="18" t="s">
        <v>79</v>
      </c>
      <c r="BK127" s="217">
        <f>ROUND(I127*H127,2)</f>
        <v>0</v>
      </c>
      <c r="BL127" s="18" t="s">
        <v>79</v>
      </c>
      <c r="BM127" s="216" t="s">
        <v>412</v>
      </c>
    </row>
    <row r="128" s="2" customFormat="1" ht="14.4" customHeight="1">
      <c r="A128" s="39"/>
      <c r="B128" s="40"/>
      <c r="C128" s="205" t="s">
        <v>413</v>
      </c>
      <c r="D128" s="205" t="s">
        <v>129</v>
      </c>
      <c r="E128" s="206" t="s">
        <v>414</v>
      </c>
      <c r="F128" s="207" t="s">
        <v>415</v>
      </c>
      <c r="G128" s="208" t="s">
        <v>164</v>
      </c>
      <c r="H128" s="209">
        <v>1</v>
      </c>
      <c r="I128" s="210"/>
      <c r="J128" s="211">
        <f>ROUND(I128*H128,2)</f>
        <v>0</v>
      </c>
      <c r="K128" s="207" t="s">
        <v>19</v>
      </c>
      <c r="L128" s="45"/>
      <c r="M128" s="212" t="s">
        <v>19</v>
      </c>
      <c r="N128" s="213" t="s">
        <v>42</v>
      </c>
      <c r="O128" s="85"/>
      <c r="P128" s="214">
        <f>O128*H128</f>
        <v>0</v>
      </c>
      <c r="Q128" s="214">
        <v>0</v>
      </c>
      <c r="R128" s="214">
        <f>Q128*H128</f>
        <v>0</v>
      </c>
      <c r="S128" s="214">
        <v>0</v>
      </c>
      <c r="T128" s="215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16" t="s">
        <v>79</v>
      </c>
      <c r="AT128" s="216" t="s">
        <v>129</v>
      </c>
      <c r="AU128" s="216" t="s">
        <v>81</v>
      </c>
      <c r="AY128" s="18" t="s">
        <v>126</v>
      </c>
      <c r="BE128" s="217">
        <f>IF(N128="základní",J128,0)</f>
        <v>0</v>
      </c>
      <c r="BF128" s="217">
        <f>IF(N128="snížená",J128,0)</f>
        <v>0</v>
      </c>
      <c r="BG128" s="217">
        <f>IF(N128="zákl. přenesená",J128,0)</f>
        <v>0</v>
      </c>
      <c r="BH128" s="217">
        <f>IF(N128="sníž. přenesená",J128,0)</f>
        <v>0</v>
      </c>
      <c r="BI128" s="217">
        <f>IF(N128="nulová",J128,0)</f>
        <v>0</v>
      </c>
      <c r="BJ128" s="18" t="s">
        <v>79</v>
      </c>
      <c r="BK128" s="217">
        <f>ROUND(I128*H128,2)</f>
        <v>0</v>
      </c>
      <c r="BL128" s="18" t="s">
        <v>79</v>
      </c>
      <c r="BM128" s="216" t="s">
        <v>416</v>
      </c>
    </row>
    <row r="129" s="2" customFormat="1" ht="14.4" customHeight="1">
      <c r="A129" s="39"/>
      <c r="B129" s="40"/>
      <c r="C129" s="205" t="s">
        <v>417</v>
      </c>
      <c r="D129" s="205" t="s">
        <v>129</v>
      </c>
      <c r="E129" s="206" t="s">
        <v>418</v>
      </c>
      <c r="F129" s="207" t="s">
        <v>419</v>
      </c>
      <c r="G129" s="208" t="s">
        <v>164</v>
      </c>
      <c r="H129" s="209">
        <v>2</v>
      </c>
      <c r="I129" s="210"/>
      <c r="J129" s="211">
        <f>ROUND(I129*H129,2)</f>
        <v>0</v>
      </c>
      <c r="K129" s="207" t="s">
        <v>253</v>
      </c>
      <c r="L129" s="45"/>
      <c r="M129" s="212" t="s">
        <v>19</v>
      </c>
      <c r="N129" s="213" t="s">
        <v>42</v>
      </c>
      <c r="O129" s="85"/>
      <c r="P129" s="214">
        <f>O129*H129</f>
        <v>0</v>
      </c>
      <c r="Q129" s="214">
        <v>0</v>
      </c>
      <c r="R129" s="214">
        <f>Q129*H129</f>
        <v>0</v>
      </c>
      <c r="S129" s="214">
        <v>0</v>
      </c>
      <c r="T129" s="215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16" t="s">
        <v>79</v>
      </c>
      <c r="AT129" s="216" t="s">
        <v>129</v>
      </c>
      <c r="AU129" s="216" t="s">
        <v>81</v>
      </c>
      <c r="AY129" s="18" t="s">
        <v>126</v>
      </c>
      <c r="BE129" s="217">
        <f>IF(N129="základní",J129,0)</f>
        <v>0</v>
      </c>
      <c r="BF129" s="217">
        <f>IF(N129="snížená",J129,0)</f>
        <v>0</v>
      </c>
      <c r="BG129" s="217">
        <f>IF(N129="zákl. přenesená",J129,0)</f>
        <v>0</v>
      </c>
      <c r="BH129" s="217">
        <f>IF(N129="sníž. přenesená",J129,0)</f>
        <v>0</v>
      </c>
      <c r="BI129" s="217">
        <f>IF(N129="nulová",J129,0)</f>
        <v>0</v>
      </c>
      <c r="BJ129" s="18" t="s">
        <v>79</v>
      </c>
      <c r="BK129" s="217">
        <f>ROUND(I129*H129,2)</f>
        <v>0</v>
      </c>
      <c r="BL129" s="18" t="s">
        <v>79</v>
      </c>
      <c r="BM129" s="216" t="s">
        <v>420</v>
      </c>
    </row>
    <row r="130" s="2" customFormat="1" ht="14.4" customHeight="1">
      <c r="A130" s="39"/>
      <c r="B130" s="40"/>
      <c r="C130" s="205" t="s">
        <v>421</v>
      </c>
      <c r="D130" s="205" t="s">
        <v>129</v>
      </c>
      <c r="E130" s="206" t="s">
        <v>422</v>
      </c>
      <c r="F130" s="207" t="s">
        <v>423</v>
      </c>
      <c r="G130" s="208" t="s">
        <v>164</v>
      </c>
      <c r="H130" s="209">
        <v>6</v>
      </c>
      <c r="I130" s="210"/>
      <c r="J130" s="211">
        <f>ROUND(I130*H130,2)</f>
        <v>0</v>
      </c>
      <c r="K130" s="207" t="s">
        <v>253</v>
      </c>
      <c r="L130" s="45"/>
      <c r="M130" s="212" t="s">
        <v>19</v>
      </c>
      <c r="N130" s="213" t="s">
        <v>42</v>
      </c>
      <c r="O130" s="85"/>
      <c r="P130" s="214">
        <f>O130*H130</f>
        <v>0</v>
      </c>
      <c r="Q130" s="214">
        <v>0</v>
      </c>
      <c r="R130" s="214">
        <f>Q130*H130</f>
        <v>0</v>
      </c>
      <c r="S130" s="214">
        <v>0</v>
      </c>
      <c r="T130" s="215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16" t="s">
        <v>79</v>
      </c>
      <c r="AT130" s="216" t="s">
        <v>129</v>
      </c>
      <c r="AU130" s="216" t="s">
        <v>81</v>
      </c>
      <c r="AY130" s="18" t="s">
        <v>126</v>
      </c>
      <c r="BE130" s="217">
        <f>IF(N130="základní",J130,0)</f>
        <v>0</v>
      </c>
      <c r="BF130" s="217">
        <f>IF(N130="snížená",J130,0)</f>
        <v>0</v>
      </c>
      <c r="BG130" s="217">
        <f>IF(N130="zákl. přenesená",J130,0)</f>
        <v>0</v>
      </c>
      <c r="BH130" s="217">
        <f>IF(N130="sníž. přenesená",J130,0)</f>
        <v>0</v>
      </c>
      <c r="BI130" s="217">
        <f>IF(N130="nulová",J130,0)</f>
        <v>0</v>
      </c>
      <c r="BJ130" s="18" t="s">
        <v>79</v>
      </c>
      <c r="BK130" s="217">
        <f>ROUND(I130*H130,2)</f>
        <v>0</v>
      </c>
      <c r="BL130" s="18" t="s">
        <v>79</v>
      </c>
      <c r="BM130" s="216" t="s">
        <v>424</v>
      </c>
    </row>
    <row r="131" s="2" customFormat="1" ht="14.4" customHeight="1">
      <c r="A131" s="39"/>
      <c r="B131" s="40"/>
      <c r="C131" s="205" t="s">
        <v>425</v>
      </c>
      <c r="D131" s="205" t="s">
        <v>129</v>
      </c>
      <c r="E131" s="206" t="s">
        <v>426</v>
      </c>
      <c r="F131" s="207" t="s">
        <v>427</v>
      </c>
      <c r="G131" s="208" t="s">
        <v>164</v>
      </c>
      <c r="H131" s="209">
        <v>50</v>
      </c>
      <c r="I131" s="210"/>
      <c r="J131" s="211">
        <f>ROUND(I131*H131,2)</f>
        <v>0</v>
      </c>
      <c r="K131" s="207" t="s">
        <v>253</v>
      </c>
      <c r="L131" s="45"/>
      <c r="M131" s="212" t="s">
        <v>19</v>
      </c>
      <c r="N131" s="213" t="s">
        <v>42</v>
      </c>
      <c r="O131" s="85"/>
      <c r="P131" s="214">
        <f>O131*H131</f>
        <v>0</v>
      </c>
      <c r="Q131" s="214">
        <v>0</v>
      </c>
      <c r="R131" s="214">
        <f>Q131*H131</f>
        <v>0</v>
      </c>
      <c r="S131" s="214">
        <v>0</v>
      </c>
      <c r="T131" s="215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16" t="s">
        <v>79</v>
      </c>
      <c r="AT131" s="216" t="s">
        <v>129</v>
      </c>
      <c r="AU131" s="216" t="s">
        <v>81</v>
      </c>
      <c r="AY131" s="18" t="s">
        <v>126</v>
      </c>
      <c r="BE131" s="217">
        <f>IF(N131="základní",J131,0)</f>
        <v>0</v>
      </c>
      <c r="BF131" s="217">
        <f>IF(N131="snížená",J131,0)</f>
        <v>0</v>
      </c>
      <c r="BG131" s="217">
        <f>IF(N131="zákl. přenesená",J131,0)</f>
        <v>0</v>
      </c>
      <c r="BH131" s="217">
        <f>IF(N131="sníž. přenesená",J131,0)</f>
        <v>0</v>
      </c>
      <c r="BI131" s="217">
        <f>IF(N131="nulová",J131,0)</f>
        <v>0</v>
      </c>
      <c r="BJ131" s="18" t="s">
        <v>79</v>
      </c>
      <c r="BK131" s="217">
        <f>ROUND(I131*H131,2)</f>
        <v>0</v>
      </c>
      <c r="BL131" s="18" t="s">
        <v>79</v>
      </c>
      <c r="BM131" s="216" t="s">
        <v>428</v>
      </c>
    </row>
    <row r="132" s="2" customFormat="1" ht="14.4" customHeight="1">
      <c r="A132" s="39"/>
      <c r="B132" s="40"/>
      <c r="C132" s="205" t="s">
        <v>429</v>
      </c>
      <c r="D132" s="205" t="s">
        <v>129</v>
      </c>
      <c r="E132" s="206" t="s">
        <v>430</v>
      </c>
      <c r="F132" s="207" t="s">
        <v>431</v>
      </c>
      <c r="G132" s="208" t="s">
        <v>164</v>
      </c>
      <c r="H132" s="209">
        <v>12</v>
      </c>
      <c r="I132" s="210"/>
      <c r="J132" s="211">
        <f>ROUND(I132*H132,2)</f>
        <v>0</v>
      </c>
      <c r="K132" s="207" t="s">
        <v>253</v>
      </c>
      <c r="L132" s="45"/>
      <c r="M132" s="212" t="s">
        <v>19</v>
      </c>
      <c r="N132" s="213" t="s">
        <v>42</v>
      </c>
      <c r="O132" s="85"/>
      <c r="P132" s="214">
        <f>O132*H132</f>
        <v>0</v>
      </c>
      <c r="Q132" s="214">
        <v>0</v>
      </c>
      <c r="R132" s="214">
        <f>Q132*H132</f>
        <v>0</v>
      </c>
      <c r="S132" s="214">
        <v>0</v>
      </c>
      <c r="T132" s="215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16" t="s">
        <v>79</v>
      </c>
      <c r="AT132" s="216" t="s">
        <v>129</v>
      </c>
      <c r="AU132" s="216" t="s">
        <v>81</v>
      </c>
      <c r="AY132" s="18" t="s">
        <v>126</v>
      </c>
      <c r="BE132" s="217">
        <f>IF(N132="základní",J132,0)</f>
        <v>0</v>
      </c>
      <c r="BF132" s="217">
        <f>IF(N132="snížená",J132,0)</f>
        <v>0</v>
      </c>
      <c r="BG132" s="217">
        <f>IF(N132="zákl. přenesená",J132,0)</f>
        <v>0</v>
      </c>
      <c r="BH132" s="217">
        <f>IF(N132="sníž. přenesená",J132,0)</f>
        <v>0</v>
      </c>
      <c r="BI132" s="217">
        <f>IF(N132="nulová",J132,0)</f>
        <v>0</v>
      </c>
      <c r="BJ132" s="18" t="s">
        <v>79</v>
      </c>
      <c r="BK132" s="217">
        <f>ROUND(I132*H132,2)</f>
        <v>0</v>
      </c>
      <c r="BL132" s="18" t="s">
        <v>79</v>
      </c>
      <c r="BM132" s="216" t="s">
        <v>432</v>
      </c>
    </row>
    <row r="133" s="2" customFormat="1" ht="14.4" customHeight="1">
      <c r="A133" s="39"/>
      <c r="B133" s="40"/>
      <c r="C133" s="205" t="s">
        <v>433</v>
      </c>
      <c r="D133" s="205" t="s">
        <v>129</v>
      </c>
      <c r="E133" s="206" t="s">
        <v>434</v>
      </c>
      <c r="F133" s="207" t="s">
        <v>435</v>
      </c>
      <c r="G133" s="208" t="s">
        <v>164</v>
      </c>
      <c r="H133" s="209">
        <v>2</v>
      </c>
      <c r="I133" s="210"/>
      <c r="J133" s="211">
        <f>ROUND(I133*H133,2)</f>
        <v>0</v>
      </c>
      <c r="K133" s="207" t="s">
        <v>253</v>
      </c>
      <c r="L133" s="45"/>
      <c r="M133" s="212" t="s">
        <v>19</v>
      </c>
      <c r="N133" s="213" t="s">
        <v>42</v>
      </c>
      <c r="O133" s="85"/>
      <c r="P133" s="214">
        <f>O133*H133</f>
        <v>0</v>
      </c>
      <c r="Q133" s="214">
        <v>0</v>
      </c>
      <c r="R133" s="214">
        <f>Q133*H133</f>
        <v>0</v>
      </c>
      <c r="S133" s="214">
        <v>0</v>
      </c>
      <c r="T133" s="215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16" t="s">
        <v>79</v>
      </c>
      <c r="AT133" s="216" t="s">
        <v>129</v>
      </c>
      <c r="AU133" s="216" t="s">
        <v>81</v>
      </c>
      <c r="AY133" s="18" t="s">
        <v>126</v>
      </c>
      <c r="BE133" s="217">
        <f>IF(N133="základní",J133,0)</f>
        <v>0</v>
      </c>
      <c r="BF133" s="217">
        <f>IF(N133="snížená",J133,0)</f>
        <v>0</v>
      </c>
      <c r="BG133" s="217">
        <f>IF(N133="zákl. přenesená",J133,0)</f>
        <v>0</v>
      </c>
      <c r="BH133" s="217">
        <f>IF(N133="sníž. přenesená",J133,0)</f>
        <v>0</v>
      </c>
      <c r="BI133" s="217">
        <f>IF(N133="nulová",J133,0)</f>
        <v>0</v>
      </c>
      <c r="BJ133" s="18" t="s">
        <v>79</v>
      </c>
      <c r="BK133" s="217">
        <f>ROUND(I133*H133,2)</f>
        <v>0</v>
      </c>
      <c r="BL133" s="18" t="s">
        <v>79</v>
      </c>
      <c r="BM133" s="216" t="s">
        <v>436</v>
      </c>
    </row>
    <row r="134" s="2" customFormat="1" ht="14.4" customHeight="1">
      <c r="A134" s="39"/>
      <c r="B134" s="40"/>
      <c r="C134" s="205" t="s">
        <v>437</v>
      </c>
      <c r="D134" s="205" t="s">
        <v>129</v>
      </c>
      <c r="E134" s="206" t="s">
        <v>438</v>
      </c>
      <c r="F134" s="207" t="s">
        <v>439</v>
      </c>
      <c r="G134" s="208" t="s">
        <v>164</v>
      </c>
      <c r="H134" s="209">
        <v>28</v>
      </c>
      <c r="I134" s="210"/>
      <c r="J134" s="211">
        <f>ROUND(I134*H134,2)</f>
        <v>0</v>
      </c>
      <c r="K134" s="207" t="s">
        <v>304</v>
      </c>
      <c r="L134" s="45"/>
      <c r="M134" s="212" t="s">
        <v>19</v>
      </c>
      <c r="N134" s="213" t="s">
        <v>42</v>
      </c>
      <c r="O134" s="85"/>
      <c r="P134" s="214">
        <f>O134*H134</f>
        <v>0</v>
      </c>
      <c r="Q134" s="214">
        <v>0</v>
      </c>
      <c r="R134" s="214">
        <f>Q134*H134</f>
        <v>0</v>
      </c>
      <c r="S134" s="214">
        <v>0</v>
      </c>
      <c r="T134" s="215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16" t="s">
        <v>79</v>
      </c>
      <c r="AT134" s="216" t="s">
        <v>129</v>
      </c>
      <c r="AU134" s="216" t="s">
        <v>81</v>
      </c>
      <c r="AY134" s="18" t="s">
        <v>126</v>
      </c>
      <c r="BE134" s="217">
        <f>IF(N134="základní",J134,0)</f>
        <v>0</v>
      </c>
      <c r="BF134" s="217">
        <f>IF(N134="snížená",J134,0)</f>
        <v>0</v>
      </c>
      <c r="BG134" s="217">
        <f>IF(N134="zákl. přenesená",J134,0)</f>
        <v>0</v>
      </c>
      <c r="BH134" s="217">
        <f>IF(N134="sníž. přenesená",J134,0)</f>
        <v>0</v>
      </c>
      <c r="BI134" s="217">
        <f>IF(N134="nulová",J134,0)</f>
        <v>0</v>
      </c>
      <c r="BJ134" s="18" t="s">
        <v>79</v>
      </c>
      <c r="BK134" s="217">
        <f>ROUND(I134*H134,2)</f>
        <v>0</v>
      </c>
      <c r="BL134" s="18" t="s">
        <v>79</v>
      </c>
      <c r="BM134" s="216" t="s">
        <v>440</v>
      </c>
    </row>
    <row r="135" s="2" customFormat="1" ht="14.4" customHeight="1">
      <c r="A135" s="39"/>
      <c r="B135" s="40"/>
      <c r="C135" s="205" t="s">
        <v>441</v>
      </c>
      <c r="D135" s="205" t="s">
        <v>129</v>
      </c>
      <c r="E135" s="206" t="s">
        <v>442</v>
      </c>
      <c r="F135" s="207" t="s">
        <v>443</v>
      </c>
      <c r="G135" s="208" t="s">
        <v>164</v>
      </c>
      <c r="H135" s="209">
        <v>168</v>
      </c>
      <c r="I135" s="210"/>
      <c r="J135" s="211">
        <f>ROUND(I135*H135,2)</f>
        <v>0</v>
      </c>
      <c r="K135" s="207" t="s">
        <v>304</v>
      </c>
      <c r="L135" s="45"/>
      <c r="M135" s="212" t="s">
        <v>19</v>
      </c>
      <c r="N135" s="213" t="s">
        <v>42</v>
      </c>
      <c r="O135" s="85"/>
      <c r="P135" s="214">
        <f>O135*H135</f>
        <v>0</v>
      </c>
      <c r="Q135" s="214">
        <v>0</v>
      </c>
      <c r="R135" s="214">
        <f>Q135*H135</f>
        <v>0</v>
      </c>
      <c r="S135" s="214">
        <v>0</v>
      </c>
      <c r="T135" s="215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16" t="s">
        <v>79</v>
      </c>
      <c r="AT135" s="216" t="s">
        <v>129</v>
      </c>
      <c r="AU135" s="216" t="s">
        <v>81</v>
      </c>
      <c r="AY135" s="18" t="s">
        <v>126</v>
      </c>
      <c r="BE135" s="217">
        <f>IF(N135="základní",J135,0)</f>
        <v>0</v>
      </c>
      <c r="BF135" s="217">
        <f>IF(N135="snížená",J135,0)</f>
        <v>0</v>
      </c>
      <c r="BG135" s="217">
        <f>IF(N135="zákl. přenesená",J135,0)</f>
        <v>0</v>
      </c>
      <c r="BH135" s="217">
        <f>IF(N135="sníž. přenesená",J135,0)</f>
        <v>0</v>
      </c>
      <c r="BI135" s="217">
        <f>IF(N135="nulová",J135,0)</f>
        <v>0</v>
      </c>
      <c r="BJ135" s="18" t="s">
        <v>79</v>
      </c>
      <c r="BK135" s="217">
        <f>ROUND(I135*H135,2)</f>
        <v>0</v>
      </c>
      <c r="BL135" s="18" t="s">
        <v>79</v>
      </c>
      <c r="BM135" s="216" t="s">
        <v>444</v>
      </c>
    </row>
    <row r="136" s="2" customFormat="1" ht="14.4" customHeight="1">
      <c r="A136" s="39"/>
      <c r="B136" s="40"/>
      <c r="C136" s="205" t="s">
        <v>445</v>
      </c>
      <c r="D136" s="205" t="s">
        <v>129</v>
      </c>
      <c r="E136" s="206" t="s">
        <v>446</v>
      </c>
      <c r="F136" s="207" t="s">
        <v>447</v>
      </c>
      <c r="G136" s="208" t="s">
        <v>19</v>
      </c>
      <c r="H136" s="209">
        <v>1</v>
      </c>
      <c r="I136" s="210"/>
      <c r="J136" s="211">
        <f>ROUND(I136*H136,2)</f>
        <v>0</v>
      </c>
      <c r="K136" s="207" t="s">
        <v>19</v>
      </c>
      <c r="L136" s="45"/>
      <c r="M136" s="212" t="s">
        <v>19</v>
      </c>
      <c r="N136" s="213" t="s">
        <v>42</v>
      </c>
      <c r="O136" s="85"/>
      <c r="P136" s="214">
        <f>O136*H136</f>
        <v>0</v>
      </c>
      <c r="Q136" s="214">
        <v>0</v>
      </c>
      <c r="R136" s="214">
        <f>Q136*H136</f>
        <v>0</v>
      </c>
      <c r="S136" s="214">
        <v>0</v>
      </c>
      <c r="T136" s="215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16" t="s">
        <v>79</v>
      </c>
      <c r="AT136" s="216" t="s">
        <v>129</v>
      </c>
      <c r="AU136" s="216" t="s">
        <v>81</v>
      </c>
      <c r="AY136" s="18" t="s">
        <v>126</v>
      </c>
      <c r="BE136" s="217">
        <f>IF(N136="základní",J136,0)</f>
        <v>0</v>
      </c>
      <c r="BF136" s="217">
        <f>IF(N136="snížená",J136,0)</f>
        <v>0</v>
      </c>
      <c r="BG136" s="217">
        <f>IF(N136="zákl. přenesená",J136,0)</f>
        <v>0</v>
      </c>
      <c r="BH136" s="217">
        <f>IF(N136="sníž. přenesená",J136,0)</f>
        <v>0</v>
      </c>
      <c r="BI136" s="217">
        <f>IF(N136="nulová",J136,0)</f>
        <v>0</v>
      </c>
      <c r="BJ136" s="18" t="s">
        <v>79</v>
      </c>
      <c r="BK136" s="217">
        <f>ROUND(I136*H136,2)</f>
        <v>0</v>
      </c>
      <c r="BL136" s="18" t="s">
        <v>79</v>
      </c>
      <c r="BM136" s="216" t="s">
        <v>448</v>
      </c>
    </row>
    <row r="137" s="2" customFormat="1" ht="14.4" customHeight="1">
      <c r="A137" s="39"/>
      <c r="B137" s="40"/>
      <c r="C137" s="205" t="s">
        <v>449</v>
      </c>
      <c r="D137" s="205" t="s">
        <v>129</v>
      </c>
      <c r="E137" s="206" t="s">
        <v>450</v>
      </c>
      <c r="F137" s="207" t="s">
        <v>451</v>
      </c>
      <c r="G137" s="208" t="s">
        <v>19</v>
      </c>
      <c r="H137" s="209">
        <v>42</v>
      </c>
      <c r="I137" s="210"/>
      <c r="J137" s="211">
        <f>ROUND(I137*H137,2)</f>
        <v>0</v>
      </c>
      <c r="K137" s="207" t="s">
        <v>19</v>
      </c>
      <c r="L137" s="45"/>
      <c r="M137" s="212" t="s">
        <v>19</v>
      </c>
      <c r="N137" s="213" t="s">
        <v>42</v>
      </c>
      <c r="O137" s="85"/>
      <c r="P137" s="214">
        <f>O137*H137</f>
        <v>0</v>
      </c>
      <c r="Q137" s="214">
        <v>0</v>
      </c>
      <c r="R137" s="214">
        <f>Q137*H137</f>
        <v>0</v>
      </c>
      <c r="S137" s="214">
        <v>0</v>
      </c>
      <c r="T137" s="215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16" t="s">
        <v>79</v>
      </c>
      <c r="AT137" s="216" t="s">
        <v>129</v>
      </c>
      <c r="AU137" s="216" t="s">
        <v>81</v>
      </c>
      <c r="AY137" s="18" t="s">
        <v>126</v>
      </c>
      <c r="BE137" s="217">
        <f>IF(N137="základní",J137,0)</f>
        <v>0</v>
      </c>
      <c r="BF137" s="217">
        <f>IF(N137="snížená",J137,0)</f>
        <v>0</v>
      </c>
      <c r="BG137" s="217">
        <f>IF(N137="zákl. přenesená",J137,0)</f>
        <v>0</v>
      </c>
      <c r="BH137" s="217">
        <f>IF(N137="sníž. přenesená",J137,0)</f>
        <v>0</v>
      </c>
      <c r="BI137" s="217">
        <f>IF(N137="nulová",J137,0)</f>
        <v>0</v>
      </c>
      <c r="BJ137" s="18" t="s">
        <v>79</v>
      </c>
      <c r="BK137" s="217">
        <f>ROUND(I137*H137,2)</f>
        <v>0</v>
      </c>
      <c r="BL137" s="18" t="s">
        <v>79</v>
      </c>
      <c r="BM137" s="216" t="s">
        <v>452</v>
      </c>
    </row>
    <row r="138" s="2" customFormat="1" ht="14.4" customHeight="1">
      <c r="A138" s="39"/>
      <c r="B138" s="40"/>
      <c r="C138" s="205" t="s">
        <v>453</v>
      </c>
      <c r="D138" s="205" t="s">
        <v>129</v>
      </c>
      <c r="E138" s="206" t="s">
        <v>454</v>
      </c>
      <c r="F138" s="207" t="s">
        <v>455</v>
      </c>
      <c r="G138" s="208" t="s">
        <v>19</v>
      </c>
      <c r="H138" s="209">
        <v>42</v>
      </c>
      <c r="I138" s="210"/>
      <c r="J138" s="211">
        <f>ROUND(I138*H138,2)</f>
        <v>0</v>
      </c>
      <c r="K138" s="207" t="s">
        <v>19</v>
      </c>
      <c r="L138" s="45"/>
      <c r="M138" s="212" t="s">
        <v>19</v>
      </c>
      <c r="N138" s="213" t="s">
        <v>42</v>
      </c>
      <c r="O138" s="85"/>
      <c r="P138" s="214">
        <f>O138*H138</f>
        <v>0</v>
      </c>
      <c r="Q138" s="214">
        <v>0</v>
      </c>
      <c r="R138" s="214">
        <f>Q138*H138</f>
        <v>0</v>
      </c>
      <c r="S138" s="214">
        <v>0</v>
      </c>
      <c r="T138" s="215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16" t="s">
        <v>79</v>
      </c>
      <c r="AT138" s="216" t="s">
        <v>129</v>
      </c>
      <c r="AU138" s="216" t="s">
        <v>81</v>
      </c>
      <c r="AY138" s="18" t="s">
        <v>126</v>
      </c>
      <c r="BE138" s="217">
        <f>IF(N138="základní",J138,0)</f>
        <v>0</v>
      </c>
      <c r="BF138" s="217">
        <f>IF(N138="snížená",J138,0)</f>
        <v>0</v>
      </c>
      <c r="BG138" s="217">
        <f>IF(N138="zákl. přenesená",J138,0)</f>
        <v>0</v>
      </c>
      <c r="BH138" s="217">
        <f>IF(N138="sníž. přenesená",J138,0)</f>
        <v>0</v>
      </c>
      <c r="BI138" s="217">
        <f>IF(N138="nulová",J138,0)</f>
        <v>0</v>
      </c>
      <c r="BJ138" s="18" t="s">
        <v>79</v>
      </c>
      <c r="BK138" s="217">
        <f>ROUND(I138*H138,2)</f>
        <v>0</v>
      </c>
      <c r="BL138" s="18" t="s">
        <v>79</v>
      </c>
      <c r="BM138" s="216" t="s">
        <v>456</v>
      </c>
    </row>
    <row r="139" s="2" customFormat="1" ht="14.4" customHeight="1">
      <c r="A139" s="39"/>
      <c r="B139" s="40"/>
      <c r="C139" s="205" t="s">
        <v>457</v>
      </c>
      <c r="D139" s="205" t="s">
        <v>129</v>
      </c>
      <c r="E139" s="206" t="s">
        <v>458</v>
      </c>
      <c r="F139" s="207" t="s">
        <v>459</v>
      </c>
      <c r="G139" s="208" t="s">
        <v>19</v>
      </c>
      <c r="H139" s="209">
        <v>1</v>
      </c>
      <c r="I139" s="210"/>
      <c r="J139" s="211">
        <f>ROUND(I139*H139,2)</f>
        <v>0</v>
      </c>
      <c r="K139" s="207" t="s">
        <v>19</v>
      </c>
      <c r="L139" s="45"/>
      <c r="M139" s="212" t="s">
        <v>19</v>
      </c>
      <c r="N139" s="213" t="s">
        <v>42</v>
      </c>
      <c r="O139" s="85"/>
      <c r="P139" s="214">
        <f>O139*H139</f>
        <v>0</v>
      </c>
      <c r="Q139" s="214">
        <v>0</v>
      </c>
      <c r="R139" s="214">
        <f>Q139*H139</f>
        <v>0</v>
      </c>
      <c r="S139" s="214">
        <v>0</v>
      </c>
      <c r="T139" s="215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16" t="s">
        <v>79</v>
      </c>
      <c r="AT139" s="216" t="s">
        <v>129</v>
      </c>
      <c r="AU139" s="216" t="s">
        <v>81</v>
      </c>
      <c r="AY139" s="18" t="s">
        <v>126</v>
      </c>
      <c r="BE139" s="217">
        <f>IF(N139="základní",J139,0)</f>
        <v>0</v>
      </c>
      <c r="BF139" s="217">
        <f>IF(N139="snížená",J139,0)</f>
        <v>0</v>
      </c>
      <c r="BG139" s="217">
        <f>IF(N139="zákl. přenesená",J139,0)</f>
        <v>0</v>
      </c>
      <c r="BH139" s="217">
        <f>IF(N139="sníž. přenesená",J139,0)</f>
        <v>0</v>
      </c>
      <c r="BI139" s="217">
        <f>IF(N139="nulová",J139,0)</f>
        <v>0</v>
      </c>
      <c r="BJ139" s="18" t="s">
        <v>79</v>
      </c>
      <c r="BK139" s="217">
        <f>ROUND(I139*H139,2)</f>
        <v>0</v>
      </c>
      <c r="BL139" s="18" t="s">
        <v>79</v>
      </c>
      <c r="BM139" s="216" t="s">
        <v>460</v>
      </c>
    </row>
    <row r="140" s="2" customFormat="1" ht="14.4" customHeight="1">
      <c r="A140" s="39"/>
      <c r="B140" s="40"/>
      <c r="C140" s="205" t="s">
        <v>461</v>
      </c>
      <c r="D140" s="205" t="s">
        <v>129</v>
      </c>
      <c r="E140" s="206" t="s">
        <v>462</v>
      </c>
      <c r="F140" s="207" t="s">
        <v>355</v>
      </c>
      <c r="G140" s="208" t="s">
        <v>19</v>
      </c>
      <c r="H140" s="209">
        <v>1</v>
      </c>
      <c r="I140" s="210"/>
      <c r="J140" s="211">
        <f>ROUND(I140*H140,2)</f>
        <v>0</v>
      </c>
      <c r="K140" s="207" t="s">
        <v>19</v>
      </c>
      <c r="L140" s="45"/>
      <c r="M140" s="212" t="s">
        <v>19</v>
      </c>
      <c r="N140" s="213" t="s">
        <v>42</v>
      </c>
      <c r="O140" s="85"/>
      <c r="P140" s="214">
        <f>O140*H140</f>
        <v>0</v>
      </c>
      <c r="Q140" s="214">
        <v>0</v>
      </c>
      <c r="R140" s="214">
        <f>Q140*H140</f>
        <v>0</v>
      </c>
      <c r="S140" s="214">
        <v>0</v>
      </c>
      <c r="T140" s="215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16" t="s">
        <v>79</v>
      </c>
      <c r="AT140" s="216" t="s">
        <v>129</v>
      </c>
      <c r="AU140" s="216" t="s">
        <v>81</v>
      </c>
      <c r="AY140" s="18" t="s">
        <v>126</v>
      </c>
      <c r="BE140" s="217">
        <f>IF(N140="základní",J140,0)</f>
        <v>0</v>
      </c>
      <c r="BF140" s="217">
        <f>IF(N140="snížená",J140,0)</f>
        <v>0</v>
      </c>
      <c r="BG140" s="217">
        <f>IF(N140="zákl. přenesená",J140,0)</f>
        <v>0</v>
      </c>
      <c r="BH140" s="217">
        <f>IF(N140="sníž. přenesená",J140,0)</f>
        <v>0</v>
      </c>
      <c r="BI140" s="217">
        <f>IF(N140="nulová",J140,0)</f>
        <v>0</v>
      </c>
      <c r="BJ140" s="18" t="s">
        <v>79</v>
      </c>
      <c r="BK140" s="217">
        <f>ROUND(I140*H140,2)</f>
        <v>0</v>
      </c>
      <c r="BL140" s="18" t="s">
        <v>79</v>
      </c>
      <c r="BM140" s="216" t="s">
        <v>463</v>
      </c>
    </row>
    <row r="141" s="12" customFormat="1" ht="25.92" customHeight="1">
      <c r="A141" s="12"/>
      <c r="B141" s="189"/>
      <c r="C141" s="190"/>
      <c r="D141" s="191" t="s">
        <v>70</v>
      </c>
      <c r="E141" s="192" t="s">
        <v>249</v>
      </c>
      <c r="F141" s="192" t="s">
        <v>250</v>
      </c>
      <c r="G141" s="190"/>
      <c r="H141" s="190"/>
      <c r="I141" s="193"/>
      <c r="J141" s="194">
        <f>BK141</f>
        <v>0</v>
      </c>
      <c r="K141" s="190"/>
      <c r="L141" s="195"/>
      <c r="M141" s="196"/>
      <c r="N141" s="197"/>
      <c r="O141" s="197"/>
      <c r="P141" s="198">
        <f>SUM(P142:P150)</f>
        <v>0</v>
      </c>
      <c r="Q141" s="197"/>
      <c r="R141" s="198">
        <f>SUM(R142:R150)</f>
        <v>0</v>
      </c>
      <c r="S141" s="197"/>
      <c r="T141" s="199">
        <f>SUM(T142:T150)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00" t="s">
        <v>153</v>
      </c>
      <c r="AT141" s="201" t="s">
        <v>70</v>
      </c>
      <c r="AU141" s="201" t="s">
        <v>71</v>
      </c>
      <c r="AY141" s="200" t="s">
        <v>126</v>
      </c>
      <c r="BK141" s="202">
        <f>SUM(BK142:BK150)</f>
        <v>0</v>
      </c>
    </row>
    <row r="142" s="2" customFormat="1" ht="14.4" customHeight="1">
      <c r="A142" s="39"/>
      <c r="B142" s="40"/>
      <c r="C142" s="205" t="s">
        <v>464</v>
      </c>
      <c r="D142" s="205" t="s">
        <v>129</v>
      </c>
      <c r="E142" s="206" t="s">
        <v>465</v>
      </c>
      <c r="F142" s="207" t="s">
        <v>466</v>
      </c>
      <c r="G142" s="208" t="s">
        <v>258</v>
      </c>
      <c r="H142" s="209">
        <v>1</v>
      </c>
      <c r="I142" s="210"/>
      <c r="J142" s="211">
        <f>ROUND(I142*H142,2)</f>
        <v>0</v>
      </c>
      <c r="K142" s="207" t="s">
        <v>19</v>
      </c>
      <c r="L142" s="45"/>
      <c r="M142" s="212" t="s">
        <v>19</v>
      </c>
      <c r="N142" s="213" t="s">
        <v>42</v>
      </c>
      <c r="O142" s="85"/>
      <c r="P142" s="214">
        <f>O142*H142</f>
        <v>0</v>
      </c>
      <c r="Q142" s="214">
        <v>0</v>
      </c>
      <c r="R142" s="214">
        <f>Q142*H142</f>
        <v>0</v>
      </c>
      <c r="S142" s="214">
        <v>0</v>
      </c>
      <c r="T142" s="215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16" t="s">
        <v>79</v>
      </c>
      <c r="AT142" s="216" t="s">
        <v>129</v>
      </c>
      <c r="AU142" s="216" t="s">
        <v>79</v>
      </c>
      <c r="AY142" s="18" t="s">
        <v>126</v>
      </c>
      <c r="BE142" s="217">
        <f>IF(N142="základní",J142,0)</f>
        <v>0</v>
      </c>
      <c r="BF142" s="217">
        <f>IF(N142="snížená",J142,0)</f>
        <v>0</v>
      </c>
      <c r="BG142" s="217">
        <f>IF(N142="zákl. přenesená",J142,0)</f>
        <v>0</v>
      </c>
      <c r="BH142" s="217">
        <f>IF(N142="sníž. přenesená",J142,0)</f>
        <v>0</v>
      </c>
      <c r="BI142" s="217">
        <f>IF(N142="nulová",J142,0)</f>
        <v>0</v>
      </c>
      <c r="BJ142" s="18" t="s">
        <v>79</v>
      </c>
      <c r="BK142" s="217">
        <f>ROUND(I142*H142,2)</f>
        <v>0</v>
      </c>
      <c r="BL142" s="18" t="s">
        <v>79</v>
      </c>
      <c r="BM142" s="216" t="s">
        <v>467</v>
      </c>
    </row>
    <row r="143" s="2" customFormat="1" ht="14.4" customHeight="1">
      <c r="A143" s="39"/>
      <c r="B143" s="40"/>
      <c r="C143" s="205" t="s">
        <v>468</v>
      </c>
      <c r="D143" s="205" t="s">
        <v>129</v>
      </c>
      <c r="E143" s="206" t="s">
        <v>469</v>
      </c>
      <c r="F143" s="207" t="s">
        <v>470</v>
      </c>
      <c r="G143" s="208" t="s">
        <v>258</v>
      </c>
      <c r="H143" s="209">
        <v>1</v>
      </c>
      <c r="I143" s="210"/>
      <c r="J143" s="211">
        <f>ROUND(I143*H143,2)</f>
        <v>0</v>
      </c>
      <c r="K143" s="207" t="s">
        <v>19</v>
      </c>
      <c r="L143" s="45"/>
      <c r="M143" s="212" t="s">
        <v>19</v>
      </c>
      <c r="N143" s="213" t="s">
        <v>42</v>
      </c>
      <c r="O143" s="85"/>
      <c r="P143" s="214">
        <f>O143*H143</f>
        <v>0</v>
      </c>
      <c r="Q143" s="214">
        <v>0</v>
      </c>
      <c r="R143" s="214">
        <f>Q143*H143</f>
        <v>0</v>
      </c>
      <c r="S143" s="214">
        <v>0</v>
      </c>
      <c r="T143" s="215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16" t="s">
        <v>79</v>
      </c>
      <c r="AT143" s="216" t="s">
        <v>129</v>
      </c>
      <c r="AU143" s="216" t="s">
        <v>79</v>
      </c>
      <c r="AY143" s="18" t="s">
        <v>126</v>
      </c>
      <c r="BE143" s="217">
        <f>IF(N143="základní",J143,0)</f>
        <v>0</v>
      </c>
      <c r="BF143" s="217">
        <f>IF(N143="snížená",J143,0)</f>
        <v>0</v>
      </c>
      <c r="BG143" s="217">
        <f>IF(N143="zákl. přenesená",J143,0)</f>
        <v>0</v>
      </c>
      <c r="BH143" s="217">
        <f>IF(N143="sníž. přenesená",J143,0)</f>
        <v>0</v>
      </c>
      <c r="BI143" s="217">
        <f>IF(N143="nulová",J143,0)</f>
        <v>0</v>
      </c>
      <c r="BJ143" s="18" t="s">
        <v>79</v>
      </c>
      <c r="BK143" s="217">
        <f>ROUND(I143*H143,2)</f>
        <v>0</v>
      </c>
      <c r="BL143" s="18" t="s">
        <v>79</v>
      </c>
      <c r="BM143" s="216" t="s">
        <v>471</v>
      </c>
    </row>
    <row r="144" s="2" customFormat="1" ht="14.4" customHeight="1">
      <c r="A144" s="39"/>
      <c r="B144" s="40"/>
      <c r="C144" s="205" t="s">
        <v>472</v>
      </c>
      <c r="D144" s="205" t="s">
        <v>129</v>
      </c>
      <c r="E144" s="206" t="s">
        <v>473</v>
      </c>
      <c r="F144" s="207" t="s">
        <v>474</v>
      </c>
      <c r="G144" s="208" t="s">
        <v>19</v>
      </c>
      <c r="H144" s="209">
        <v>1</v>
      </c>
      <c r="I144" s="210"/>
      <c r="J144" s="211">
        <f>ROUND(I144*H144,2)</f>
        <v>0</v>
      </c>
      <c r="K144" s="207" t="s">
        <v>19</v>
      </c>
      <c r="L144" s="45"/>
      <c r="M144" s="212" t="s">
        <v>19</v>
      </c>
      <c r="N144" s="213" t="s">
        <v>42</v>
      </c>
      <c r="O144" s="85"/>
      <c r="P144" s="214">
        <f>O144*H144</f>
        <v>0</v>
      </c>
      <c r="Q144" s="214">
        <v>0</v>
      </c>
      <c r="R144" s="214">
        <f>Q144*H144</f>
        <v>0</v>
      </c>
      <c r="S144" s="214">
        <v>0</v>
      </c>
      <c r="T144" s="215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16" t="s">
        <v>79</v>
      </c>
      <c r="AT144" s="216" t="s">
        <v>129</v>
      </c>
      <c r="AU144" s="216" t="s">
        <v>79</v>
      </c>
      <c r="AY144" s="18" t="s">
        <v>126</v>
      </c>
      <c r="BE144" s="217">
        <f>IF(N144="základní",J144,0)</f>
        <v>0</v>
      </c>
      <c r="BF144" s="217">
        <f>IF(N144="snížená",J144,0)</f>
        <v>0</v>
      </c>
      <c r="BG144" s="217">
        <f>IF(N144="zákl. přenesená",J144,0)</f>
        <v>0</v>
      </c>
      <c r="BH144" s="217">
        <f>IF(N144="sníž. přenesená",J144,0)</f>
        <v>0</v>
      </c>
      <c r="BI144" s="217">
        <f>IF(N144="nulová",J144,0)</f>
        <v>0</v>
      </c>
      <c r="BJ144" s="18" t="s">
        <v>79</v>
      </c>
      <c r="BK144" s="217">
        <f>ROUND(I144*H144,2)</f>
        <v>0</v>
      </c>
      <c r="BL144" s="18" t="s">
        <v>79</v>
      </c>
      <c r="BM144" s="216" t="s">
        <v>475</v>
      </c>
    </row>
    <row r="145" s="2" customFormat="1" ht="14.4" customHeight="1">
      <c r="A145" s="39"/>
      <c r="B145" s="40"/>
      <c r="C145" s="205" t="s">
        <v>476</v>
      </c>
      <c r="D145" s="205" t="s">
        <v>129</v>
      </c>
      <c r="E145" s="206" t="s">
        <v>477</v>
      </c>
      <c r="F145" s="207" t="s">
        <v>478</v>
      </c>
      <c r="G145" s="208" t="s">
        <v>258</v>
      </c>
      <c r="H145" s="209">
        <v>1</v>
      </c>
      <c r="I145" s="210"/>
      <c r="J145" s="211">
        <f>ROUND(I145*H145,2)</f>
        <v>0</v>
      </c>
      <c r="K145" s="207" t="s">
        <v>19</v>
      </c>
      <c r="L145" s="45"/>
      <c r="M145" s="212" t="s">
        <v>19</v>
      </c>
      <c r="N145" s="213" t="s">
        <v>42</v>
      </c>
      <c r="O145" s="85"/>
      <c r="P145" s="214">
        <f>O145*H145</f>
        <v>0</v>
      </c>
      <c r="Q145" s="214">
        <v>0</v>
      </c>
      <c r="R145" s="214">
        <f>Q145*H145</f>
        <v>0</v>
      </c>
      <c r="S145" s="214">
        <v>0</v>
      </c>
      <c r="T145" s="215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16" t="s">
        <v>79</v>
      </c>
      <c r="AT145" s="216" t="s">
        <v>129</v>
      </c>
      <c r="AU145" s="216" t="s">
        <v>79</v>
      </c>
      <c r="AY145" s="18" t="s">
        <v>126</v>
      </c>
      <c r="BE145" s="217">
        <f>IF(N145="základní",J145,0)</f>
        <v>0</v>
      </c>
      <c r="BF145" s="217">
        <f>IF(N145="snížená",J145,0)</f>
        <v>0</v>
      </c>
      <c r="BG145" s="217">
        <f>IF(N145="zákl. přenesená",J145,0)</f>
        <v>0</v>
      </c>
      <c r="BH145" s="217">
        <f>IF(N145="sníž. přenesená",J145,0)</f>
        <v>0</v>
      </c>
      <c r="BI145" s="217">
        <f>IF(N145="nulová",J145,0)</f>
        <v>0</v>
      </c>
      <c r="BJ145" s="18" t="s">
        <v>79</v>
      </c>
      <c r="BK145" s="217">
        <f>ROUND(I145*H145,2)</f>
        <v>0</v>
      </c>
      <c r="BL145" s="18" t="s">
        <v>79</v>
      </c>
      <c r="BM145" s="216" t="s">
        <v>479</v>
      </c>
    </row>
    <row r="146" s="2" customFormat="1" ht="14.4" customHeight="1">
      <c r="A146" s="39"/>
      <c r="B146" s="40"/>
      <c r="C146" s="205" t="s">
        <v>480</v>
      </c>
      <c r="D146" s="205" t="s">
        <v>129</v>
      </c>
      <c r="E146" s="206" t="s">
        <v>212</v>
      </c>
      <c r="F146" s="207" t="s">
        <v>481</v>
      </c>
      <c r="G146" s="208" t="s">
        <v>258</v>
      </c>
      <c r="H146" s="209">
        <v>1</v>
      </c>
      <c r="I146" s="210"/>
      <c r="J146" s="211">
        <f>ROUND(I146*H146,2)</f>
        <v>0</v>
      </c>
      <c r="K146" s="207" t="s">
        <v>253</v>
      </c>
      <c r="L146" s="45"/>
      <c r="M146" s="212" t="s">
        <v>19</v>
      </c>
      <c r="N146" s="213" t="s">
        <v>42</v>
      </c>
      <c r="O146" s="85"/>
      <c r="P146" s="214">
        <f>O146*H146</f>
        <v>0</v>
      </c>
      <c r="Q146" s="214">
        <v>0</v>
      </c>
      <c r="R146" s="214">
        <f>Q146*H146</f>
        <v>0</v>
      </c>
      <c r="S146" s="214">
        <v>0</v>
      </c>
      <c r="T146" s="215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16" t="s">
        <v>79</v>
      </c>
      <c r="AT146" s="216" t="s">
        <v>129</v>
      </c>
      <c r="AU146" s="216" t="s">
        <v>79</v>
      </c>
      <c r="AY146" s="18" t="s">
        <v>126</v>
      </c>
      <c r="BE146" s="217">
        <f>IF(N146="základní",J146,0)</f>
        <v>0</v>
      </c>
      <c r="BF146" s="217">
        <f>IF(N146="snížená",J146,0)</f>
        <v>0</v>
      </c>
      <c r="BG146" s="217">
        <f>IF(N146="zákl. přenesená",J146,0)</f>
        <v>0</v>
      </c>
      <c r="BH146" s="217">
        <f>IF(N146="sníž. přenesená",J146,0)</f>
        <v>0</v>
      </c>
      <c r="BI146" s="217">
        <f>IF(N146="nulová",J146,0)</f>
        <v>0</v>
      </c>
      <c r="BJ146" s="18" t="s">
        <v>79</v>
      </c>
      <c r="BK146" s="217">
        <f>ROUND(I146*H146,2)</f>
        <v>0</v>
      </c>
      <c r="BL146" s="18" t="s">
        <v>79</v>
      </c>
      <c r="BM146" s="216" t="s">
        <v>482</v>
      </c>
    </row>
    <row r="147" s="2" customFormat="1" ht="14.4" customHeight="1">
      <c r="A147" s="39"/>
      <c r="B147" s="40"/>
      <c r="C147" s="205" t="s">
        <v>483</v>
      </c>
      <c r="D147" s="205" t="s">
        <v>129</v>
      </c>
      <c r="E147" s="206" t="s">
        <v>484</v>
      </c>
      <c r="F147" s="207" t="s">
        <v>485</v>
      </c>
      <c r="G147" s="208" t="s">
        <v>258</v>
      </c>
      <c r="H147" s="209">
        <v>1</v>
      </c>
      <c r="I147" s="210"/>
      <c r="J147" s="211">
        <f>ROUND(I147*H147,2)</f>
        <v>0</v>
      </c>
      <c r="K147" s="207" t="s">
        <v>19</v>
      </c>
      <c r="L147" s="45"/>
      <c r="M147" s="212" t="s">
        <v>19</v>
      </c>
      <c r="N147" s="213" t="s">
        <v>42</v>
      </c>
      <c r="O147" s="85"/>
      <c r="P147" s="214">
        <f>O147*H147</f>
        <v>0</v>
      </c>
      <c r="Q147" s="214">
        <v>0</v>
      </c>
      <c r="R147" s="214">
        <f>Q147*H147</f>
        <v>0</v>
      </c>
      <c r="S147" s="214">
        <v>0</v>
      </c>
      <c r="T147" s="215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16" t="s">
        <v>79</v>
      </c>
      <c r="AT147" s="216" t="s">
        <v>129</v>
      </c>
      <c r="AU147" s="216" t="s">
        <v>79</v>
      </c>
      <c r="AY147" s="18" t="s">
        <v>126</v>
      </c>
      <c r="BE147" s="217">
        <f>IF(N147="základní",J147,0)</f>
        <v>0</v>
      </c>
      <c r="BF147" s="217">
        <f>IF(N147="snížená",J147,0)</f>
        <v>0</v>
      </c>
      <c r="BG147" s="217">
        <f>IF(N147="zákl. přenesená",J147,0)</f>
        <v>0</v>
      </c>
      <c r="BH147" s="217">
        <f>IF(N147="sníž. přenesená",J147,0)</f>
        <v>0</v>
      </c>
      <c r="BI147" s="217">
        <f>IF(N147="nulová",J147,0)</f>
        <v>0</v>
      </c>
      <c r="BJ147" s="18" t="s">
        <v>79</v>
      </c>
      <c r="BK147" s="217">
        <f>ROUND(I147*H147,2)</f>
        <v>0</v>
      </c>
      <c r="BL147" s="18" t="s">
        <v>79</v>
      </c>
      <c r="BM147" s="216" t="s">
        <v>486</v>
      </c>
    </row>
    <row r="148" s="2" customFormat="1" ht="14.4" customHeight="1">
      <c r="A148" s="39"/>
      <c r="B148" s="40"/>
      <c r="C148" s="205" t="s">
        <v>487</v>
      </c>
      <c r="D148" s="205" t="s">
        <v>129</v>
      </c>
      <c r="E148" s="206" t="s">
        <v>488</v>
      </c>
      <c r="F148" s="207" t="s">
        <v>489</v>
      </c>
      <c r="G148" s="208" t="s">
        <v>164</v>
      </c>
      <c r="H148" s="209">
        <v>1</v>
      </c>
      <c r="I148" s="210"/>
      <c r="J148" s="211">
        <f>ROUND(I148*H148,2)</f>
        <v>0</v>
      </c>
      <c r="K148" s="207" t="s">
        <v>19</v>
      </c>
      <c r="L148" s="45"/>
      <c r="M148" s="212" t="s">
        <v>19</v>
      </c>
      <c r="N148" s="213" t="s">
        <v>42</v>
      </c>
      <c r="O148" s="85"/>
      <c r="P148" s="214">
        <f>O148*H148</f>
        <v>0</v>
      </c>
      <c r="Q148" s="214">
        <v>0</v>
      </c>
      <c r="R148" s="214">
        <f>Q148*H148</f>
        <v>0</v>
      </c>
      <c r="S148" s="214">
        <v>0</v>
      </c>
      <c r="T148" s="215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16" t="s">
        <v>79</v>
      </c>
      <c r="AT148" s="216" t="s">
        <v>129</v>
      </c>
      <c r="AU148" s="216" t="s">
        <v>79</v>
      </c>
      <c r="AY148" s="18" t="s">
        <v>126</v>
      </c>
      <c r="BE148" s="217">
        <f>IF(N148="základní",J148,0)</f>
        <v>0</v>
      </c>
      <c r="BF148" s="217">
        <f>IF(N148="snížená",J148,0)</f>
        <v>0</v>
      </c>
      <c r="BG148" s="217">
        <f>IF(N148="zákl. přenesená",J148,0)</f>
        <v>0</v>
      </c>
      <c r="BH148" s="217">
        <f>IF(N148="sníž. přenesená",J148,0)</f>
        <v>0</v>
      </c>
      <c r="BI148" s="217">
        <f>IF(N148="nulová",J148,0)</f>
        <v>0</v>
      </c>
      <c r="BJ148" s="18" t="s">
        <v>79</v>
      </c>
      <c r="BK148" s="217">
        <f>ROUND(I148*H148,2)</f>
        <v>0</v>
      </c>
      <c r="BL148" s="18" t="s">
        <v>79</v>
      </c>
      <c r="BM148" s="216" t="s">
        <v>490</v>
      </c>
    </row>
    <row r="149" s="2" customFormat="1" ht="14.4" customHeight="1">
      <c r="A149" s="39"/>
      <c r="B149" s="40"/>
      <c r="C149" s="205" t="s">
        <v>491</v>
      </c>
      <c r="D149" s="205" t="s">
        <v>129</v>
      </c>
      <c r="E149" s="206" t="s">
        <v>492</v>
      </c>
      <c r="F149" s="207" t="s">
        <v>493</v>
      </c>
      <c r="G149" s="208" t="s">
        <v>258</v>
      </c>
      <c r="H149" s="209">
        <v>1</v>
      </c>
      <c r="I149" s="210"/>
      <c r="J149" s="211">
        <f>ROUND(I149*H149,2)</f>
        <v>0</v>
      </c>
      <c r="K149" s="207" t="s">
        <v>253</v>
      </c>
      <c r="L149" s="45"/>
      <c r="M149" s="212" t="s">
        <v>19</v>
      </c>
      <c r="N149" s="213" t="s">
        <v>42</v>
      </c>
      <c r="O149" s="85"/>
      <c r="P149" s="214">
        <f>O149*H149</f>
        <v>0</v>
      </c>
      <c r="Q149" s="214">
        <v>0</v>
      </c>
      <c r="R149" s="214">
        <f>Q149*H149</f>
        <v>0</v>
      </c>
      <c r="S149" s="214">
        <v>0</v>
      </c>
      <c r="T149" s="215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16" t="s">
        <v>79</v>
      </c>
      <c r="AT149" s="216" t="s">
        <v>129</v>
      </c>
      <c r="AU149" s="216" t="s">
        <v>79</v>
      </c>
      <c r="AY149" s="18" t="s">
        <v>126</v>
      </c>
      <c r="BE149" s="217">
        <f>IF(N149="základní",J149,0)</f>
        <v>0</v>
      </c>
      <c r="BF149" s="217">
        <f>IF(N149="snížená",J149,0)</f>
        <v>0</v>
      </c>
      <c r="BG149" s="217">
        <f>IF(N149="zákl. přenesená",J149,0)</f>
        <v>0</v>
      </c>
      <c r="BH149" s="217">
        <f>IF(N149="sníž. přenesená",J149,0)</f>
        <v>0</v>
      </c>
      <c r="BI149" s="217">
        <f>IF(N149="nulová",J149,0)</f>
        <v>0</v>
      </c>
      <c r="BJ149" s="18" t="s">
        <v>79</v>
      </c>
      <c r="BK149" s="217">
        <f>ROUND(I149*H149,2)</f>
        <v>0</v>
      </c>
      <c r="BL149" s="18" t="s">
        <v>79</v>
      </c>
      <c r="BM149" s="216" t="s">
        <v>494</v>
      </c>
    </row>
    <row r="150" s="2" customFormat="1" ht="14.4" customHeight="1">
      <c r="A150" s="39"/>
      <c r="B150" s="40"/>
      <c r="C150" s="205" t="s">
        <v>495</v>
      </c>
      <c r="D150" s="205" t="s">
        <v>129</v>
      </c>
      <c r="E150" s="206" t="s">
        <v>195</v>
      </c>
      <c r="F150" s="207" t="s">
        <v>196</v>
      </c>
      <c r="G150" s="208" t="s">
        <v>252</v>
      </c>
      <c r="H150" s="209">
        <v>1</v>
      </c>
      <c r="I150" s="210"/>
      <c r="J150" s="211">
        <f>ROUND(I150*H150,2)</f>
        <v>0</v>
      </c>
      <c r="K150" s="207" t="s">
        <v>253</v>
      </c>
      <c r="L150" s="45"/>
      <c r="M150" s="264" t="s">
        <v>19</v>
      </c>
      <c r="N150" s="265" t="s">
        <v>42</v>
      </c>
      <c r="O150" s="266"/>
      <c r="P150" s="267">
        <f>O150*H150</f>
        <v>0</v>
      </c>
      <c r="Q150" s="267">
        <v>0</v>
      </c>
      <c r="R150" s="267">
        <f>Q150*H150</f>
        <v>0</v>
      </c>
      <c r="S150" s="267">
        <v>0</v>
      </c>
      <c r="T150" s="26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16" t="s">
        <v>254</v>
      </c>
      <c r="AT150" s="216" t="s">
        <v>129</v>
      </c>
      <c r="AU150" s="216" t="s">
        <v>79</v>
      </c>
      <c r="AY150" s="18" t="s">
        <v>126</v>
      </c>
      <c r="BE150" s="217">
        <f>IF(N150="základní",J150,0)</f>
        <v>0</v>
      </c>
      <c r="BF150" s="217">
        <f>IF(N150="snížená",J150,0)</f>
        <v>0</v>
      </c>
      <c r="BG150" s="217">
        <f>IF(N150="zákl. přenesená",J150,0)</f>
        <v>0</v>
      </c>
      <c r="BH150" s="217">
        <f>IF(N150="sníž. přenesená",J150,0)</f>
        <v>0</v>
      </c>
      <c r="BI150" s="217">
        <f>IF(N150="nulová",J150,0)</f>
        <v>0</v>
      </c>
      <c r="BJ150" s="18" t="s">
        <v>79</v>
      </c>
      <c r="BK150" s="217">
        <f>ROUND(I150*H150,2)</f>
        <v>0</v>
      </c>
      <c r="BL150" s="18" t="s">
        <v>254</v>
      </c>
      <c r="BM150" s="216" t="s">
        <v>496</v>
      </c>
    </row>
    <row r="151" s="2" customFormat="1" ht="6.96" customHeight="1">
      <c r="A151" s="39"/>
      <c r="B151" s="60"/>
      <c r="C151" s="61"/>
      <c r="D151" s="61"/>
      <c r="E151" s="61"/>
      <c r="F151" s="61"/>
      <c r="G151" s="61"/>
      <c r="H151" s="61"/>
      <c r="I151" s="61"/>
      <c r="J151" s="61"/>
      <c r="K151" s="61"/>
      <c r="L151" s="45"/>
      <c r="M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</row>
  </sheetData>
  <sheetProtection sheet="1" autoFilter="0" formatColumns="0" formatRows="0" objects="1" scenarios="1" spinCount="100000" saltValue="MV0glGONCFilZfhiG9RHMAR+cBS4U2AkYhhlG5iiMep/7MoDvvwi8hl/Eqytj+8/euEz8DHvi8pBKLdfTHN5pg==" hashValue="mxdVIDqPwxNwD9opJ8Cvg83/oY9mLrw5rVlzjirx+3tJ9nQb5zN5SgzToGIZJhiY3ONB9qUZM3237Y1c/zT3KQ==" algorithmName="SHA-512" password="CC35"/>
  <autoFilter ref="C83:K150"/>
  <mergeCells count="9">
    <mergeCell ref="E7:H7"/>
    <mergeCell ref="E9:H9"/>
    <mergeCell ref="E18:H18"/>
    <mergeCell ref="E27:H27"/>
    <mergeCell ref="E48:H48"/>
    <mergeCell ref="E50:H50"/>
    <mergeCell ref="E74:H74"/>
    <mergeCell ref="E76:H76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90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81</v>
      </c>
    </row>
    <row r="4" s="1" customFormat="1" ht="24.96" customHeight="1">
      <c r="B4" s="21"/>
      <c r="D4" s="131" t="s">
        <v>95</v>
      </c>
      <c r="L4" s="21"/>
      <c r="M4" s="13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3" t="s">
        <v>16</v>
      </c>
      <c r="L6" s="21"/>
    </row>
    <row r="7" s="1" customFormat="1" ht="16.5" customHeight="1">
      <c r="B7" s="21"/>
      <c r="E7" s="134" t="str">
        <f>'Rekapitulace stavby'!K6</f>
        <v>Pracovní lávky vozovna Poruba</v>
      </c>
      <c r="F7" s="133"/>
      <c r="G7" s="133"/>
      <c r="H7" s="133"/>
      <c r="L7" s="21"/>
    </row>
    <row r="8" s="2" customFormat="1" ht="12" customHeight="1">
      <c r="A8" s="39"/>
      <c r="B8" s="45"/>
      <c r="C8" s="39"/>
      <c r="D8" s="133" t="s">
        <v>96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6" t="s">
        <v>497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3" t="s">
        <v>21</v>
      </c>
      <c r="E12" s="39"/>
      <c r="F12" s="137" t="s">
        <v>22</v>
      </c>
      <c r="G12" s="39"/>
      <c r="H12" s="39"/>
      <c r="I12" s="133" t="s">
        <v>23</v>
      </c>
      <c r="J12" s="138" t="str">
        <f>'Rekapitulace stavby'!AN8</f>
        <v>14. 4. 2020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">
        <v>19</v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7" t="s">
        <v>27</v>
      </c>
      <c r="F15" s="39"/>
      <c r="G15" s="39"/>
      <c r="H15" s="39"/>
      <c r="I15" s="133" t="s">
        <v>28</v>
      </c>
      <c r="J15" s="137" t="s">
        <v>19</v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">
        <v>19</v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7" t="s">
        <v>32</v>
      </c>
      <c r="F21" s="39"/>
      <c r="G21" s="39"/>
      <c r="H21" s="39"/>
      <c r="I21" s="133" t="s">
        <v>28</v>
      </c>
      <c r="J21" s="137" t="s">
        <v>19</v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3" t="s">
        <v>34</v>
      </c>
      <c r="E23" s="39"/>
      <c r="F23" s="39"/>
      <c r="G23" s="39"/>
      <c r="H23" s="39"/>
      <c r="I23" s="133" t="s">
        <v>26</v>
      </c>
      <c r="J23" s="137" t="str">
        <f>IF('Rekapitulace stavby'!AN19="","",'Rekapitulace stavby'!AN19)</f>
        <v/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7" t="str">
        <f>IF('Rekapitulace stavby'!E20="","",'Rekapitulace stavby'!E20)</f>
        <v xml:space="preserve"> </v>
      </c>
      <c r="F24" s="39"/>
      <c r="G24" s="39"/>
      <c r="H24" s="39"/>
      <c r="I24" s="133" t="s">
        <v>28</v>
      </c>
      <c r="J24" s="137" t="str">
        <f>IF('Rekapitulace stavby'!AN20="","",'Rekapitulace stavby'!AN20)</f>
        <v/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3" t="s">
        <v>35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4" t="s">
        <v>37</v>
      </c>
      <c r="E30" s="39"/>
      <c r="F30" s="39"/>
      <c r="G30" s="39"/>
      <c r="H30" s="39"/>
      <c r="I30" s="39"/>
      <c r="J30" s="145">
        <f>ROUND(J81,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6" t="s">
        <v>39</v>
      </c>
      <c r="G32" s="39"/>
      <c r="H32" s="39"/>
      <c r="I32" s="146" t="s">
        <v>38</v>
      </c>
      <c r="J32" s="146" t="s">
        <v>40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7" t="s">
        <v>41</v>
      </c>
      <c r="E33" s="133" t="s">
        <v>42</v>
      </c>
      <c r="F33" s="148">
        <f>ROUND((SUM(BE81:BE115)),  2)</f>
        <v>0</v>
      </c>
      <c r="G33" s="39"/>
      <c r="H33" s="39"/>
      <c r="I33" s="149">
        <v>0.20999999999999999</v>
      </c>
      <c r="J33" s="148">
        <f>ROUND(((SUM(BE81:BE115))*I33),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3" t="s">
        <v>43</v>
      </c>
      <c r="F34" s="148">
        <f>ROUND((SUM(BF81:BF115)),  2)</f>
        <v>0</v>
      </c>
      <c r="G34" s="39"/>
      <c r="H34" s="39"/>
      <c r="I34" s="149">
        <v>0.14999999999999999</v>
      </c>
      <c r="J34" s="148">
        <f>ROUND(((SUM(BF81:BF115))*I34),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44</v>
      </c>
      <c r="F35" s="148">
        <f>ROUND((SUM(BG81:BG115)),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45</v>
      </c>
      <c r="F36" s="148">
        <f>ROUND((SUM(BH81:BH115)),  2)</f>
        <v>0</v>
      </c>
      <c r="G36" s="39"/>
      <c r="H36" s="39"/>
      <c r="I36" s="149">
        <v>0.14999999999999999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46</v>
      </c>
      <c r="F37" s="148">
        <f>ROUND((SUM(BI81:BI115)),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0"/>
      <c r="D39" s="151" t="s">
        <v>47</v>
      </c>
      <c r="E39" s="152"/>
      <c r="F39" s="152"/>
      <c r="G39" s="153" t="s">
        <v>48</v>
      </c>
      <c r="H39" s="154" t="s">
        <v>49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98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Pracovní lávky vozovna Poruba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96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04 - PS04 Rozvod stlačeného vzduchu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 xml:space="preserve"> </v>
      </c>
      <c r="G52" s="41"/>
      <c r="H52" s="41"/>
      <c r="I52" s="33" t="s">
        <v>23</v>
      </c>
      <c r="J52" s="73" t="str">
        <f>IF(J12="","",J12)</f>
        <v>14. 4. 2020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25.65" customHeight="1">
      <c r="A54" s="39"/>
      <c r="B54" s="40"/>
      <c r="C54" s="33" t="s">
        <v>25</v>
      </c>
      <c r="D54" s="41"/>
      <c r="E54" s="41"/>
      <c r="F54" s="28" t="str">
        <f>E15</f>
        <v>Dopravní podnik Ostrava, a. s.</v>
      </c>
      <c r="G54" s="41"/>
      <c r="H54" s="41"/>
      <c r="I54" s="33" t="s">
        <v>31</v>
      </c>
      <c r="J54" s="37" t="str">
        <f>E21</f>
        <v>PROJEKT HTL s.r.o.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34</v>
      </c>
      <c r="J55" s="37" t="str">
        <f>E24</f>
        <v xml:space="preserve"> 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99</v>
      </c>
      <c r="D57" s="163"/>
      <c r="E57" s="163"/>
      <c r="F57" s="163"/>
      <c r="G57" s="163"/>
      <c r="H57" s="163"/>
      <c r="I57" s="163"/>
      <c r="J57" s="164" t="s">
        <v>100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69</v>
      </c>
      <c r="D59" s="41"/>
      <c r="E59" s="41"/>
      <c r="F59" s="41"/>
      <c r="G59" s="41"/>
      <c r="H59" s="41"/>
      <c r="I59" s="41"/>
      <c r="J59" s="103">
        <f>J81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101</v>
      </c>
    </row>
    <row r="60" s="9" customFormat="1" ht="24.96" customHeight="1">
      <c r="A60" s="9"/>
      <c r="B60" s="166"/>
      <c r="C60" s="167"/>
      <c r="D60" s="168" t="s">
        <v>104</v>
      </c>
      <c r="E60" s="169"/>
      <c r="F60" s="169"/>
      <c r="G60" s="169"/>
      <c r="H60" s="169"/>
      <c r="I60" s="169"/>
      <c r="J60" s="170">
        <f>J82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2"/>
      <c r="C61" s="173"/>
      <c r="D61" s="174" t="s">
        <v>498</v>
      </c>
      <c r="E61" s="175"/>
      <c r="F61" s="175"/>
      <c r="G61" s="175"/>
      <c r="H61" s="175"/>
      <c r="I61" s="175"/>
      <c r="J61" s="176">
        <f>J83</f>
        <v>0</v>
      </c>
      <c r="K61" s="173"/>
      <c r="L61" s="17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2" customFormat="1" ht="21.84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35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s="2" customFormat="1" ht="6.96" customHeight="1">
      <c r="A63" s="39"/>
      <c r="B63" s="60"/>
      <c r="C63" s="61"/>
      <c r="D63" s="61"/>
      <c r="E63" s="61"/>
      <c r="F63" s="61"/>
      <c r="G63" s="61"/>
      <c r="H63" s="61"/>
      <c r="I63" s="61"/>
      <c r="J63" s="61"/>
      <c r="K63" s="61"/>
      <c r="L63" s="135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7" s="2" customFormat="1" ht="6.96" customHeight="1">
      <c r="A67" s="39"/>
      <c r="B67" s="62"/>
      <c r="C67" s="63"/>
      <c r="D67" s="63"/>
      <c r="E67" s="63"/>
      <c r="F67" s="63"/>
      <c r="G67" s="63"/>
      <c r="H67" s="63"/>
      <c r="I67" s="63"/>
      <c r="J67" s="63"/>
      <c r="K67" s="63"/>
      <c r="L67" s="135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</row>
    <row r="68" s="2" customFormat="1" ht="24.96" customHeight="1">
      <c r="A68" s="39"/>
      <c r="B68" s="40"/>
      <c r="C68" s="24" t="s">
        <v>111</v>
      </c>
      <c r="D68" s="41"/>
      <c r="E68" s="41"/>
      <c r="F68" s="41"/>
      <c r="G68" s="41"/>
      <c r="H68" s="41"/>
      <c r="I68" s="41"/>
      <c r="J68" s="41"/>
      <c r="K68" s="41"/>
      <c r="L68" s="135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</row>
    <row r="69" s="2" customFormat="1" ht="6.96" customHeight="1">
      <c r="A69" s="39"/>
      <c r="B69" s="40"/>
      <c r="C69" s="41"/>
      <c r="D69" s="41"/>
      <c r="E69" s="41"/>
      <c r="F69" s="41"/>
      <c r="G69" s="41"/>
      <c r="H69" s="41"/>
      <c r="I69" s="41"/>
      <c r="J69" s="41"/>
      <c r="K69" s="41"/>
      <c r="L69" s="135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s="2" customFormat="1" ht="12" customHeight="1">
      <c r="A70" s="39"/>
      <c r="B70" s="40"/>
      <c r="C70" s="33" t="s">
        <v>16</v>
      </c>
      <c r="D70" s="41"/>
      <c r="E70" s="41"/>
      <c r="F70" s="41"/>
      <c r="G70" s="41"/>
      <c r="H70" s="41"/>
      <c r="I70" s="41"/>
      <c r="J70" s="41"/>
      <c r="K70" s="41"/>
      <c r="L70" s="135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="2" customFormat="1" ht="16.5" customHeight="1">
      <c r="A71" s="39"/>
      <c r="B71" s="40"/>
      <c r="C71" s="41"/>
      <c r="D71" s="41"/>
      <c r="E71" s="161" t="str">
        <f>E7</f>
        <v>Pracovní lávky vozovna Poruba</v>
      </c>
      <c r="F71" s="33"/>
      <c r="G71" s="33"/>
      <c r="H71" s="33"/>
      <c r="I71" s="41"/>
      <c r="J71" s="41"/>
      <c r="K71" s="41"/>
      <c r="L71" s="135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12" customHeight="1">
      <c r="A72" s="39"/>
      <c r="B72" s="40"/>
      <c r="C72" s="33" t="s">
        <v>96</v>
      </c>
      <c r="D72" s="41"/>
      <c r="E72" s="41"/>
      <c r="F72" s="41"/>
      <c r="G72" s="41"/>
      <c r="H72" s="41"/>
      <c r="I72" s="41"/>
      <c r="J72" s="41"/>
      <c r="K72" s="41"/>
      <c r="L72" s="13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16.5" customHeight="1">
      <c r="A73" s="39"/>
      <c r="B73" s="40"/>
      <c r="C73" s="41"/>
      <c r="D73" s="41"/>
      <c r="E73" s="70" t="str">
        <f>E9</f>
        <v>04 - PS04 Rozvod stlačeného vzduchu</v>
      </c>
      <c r="F73" s="41"/>
      <c r="G73" s="41"/>
      <c r="H73" s="41"/>
      <c r="I73" s="41"/>
      <c r="J73" s="41"/>
      <c r="K73" s="41"/>
      <c r="L73" s="13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6.96" customHeight="1">
      <c r="A74" s="39"/>
      <c r="B74" s="40"/>
      <c r="C74" s="41"/>
      <c r="D74" s="41"/>
      <c r="E74" s="41"/>
      <c r="F74" s="41"/>
      <c r="G74" s="41"/>
      <c r="H74" s="41"/>
      <c r="I74" s="41"/>
      <c r="J74" s="41"/>
      <c r="K74" s="41"/>
      <c r="L74" s="13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2" customHeight="1">
      <c r="A75" s="39"/>
      <c r="B75" s="40"/>
      <c r="C75" s="33" t="s">
        <v>21</v>
      </c>
      <c r="D75" s="41"/>
      <c r="E75" s="41"/>
      <c r="F75" s="28" t="str">
        <f>F12</f>
        <v xml:space="preserve"> </v>
      </c>
      <c r="G75" s="41"/>
      <c r="H75" s="41"/>
      <c r="I75" s="33" t="s">
        <v>23</v>
      </c>
      <c r="J75" s="73" t="str">
        <f>IF(J12="","",J12)</f>
        <v>14. 4. 2020</v>
      </c>
      <c r="K75" s="41"/>
      <c r="L75" s="13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6.96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3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25.65" customHeight="1">
      <c r="A77" s="39"/>
      <c r="B77" s="40"/>
      <c r="C77" s="33" t="s">
        <v>25</v>
      </c>
      <c r="D77" s="41"/>
      <c r="E77" s="41"/>
      <c r="F77" s="28" t="str">
        <f>E15</f>
        <v>Dopravní podnik Ostrava, a. s.</v>
      </c>
      <c r="G77" s="41"/>
      <c r="H77" s="41"/>
      <c r="I77" s="33" t="s">
        <v>31</v>
      </c>
      <c r="J77" s="37" t="str">
        <f>E21</f>
        <v>PROJEKT HTL s.r.o.</v>
      </c>
      <c r="K77" s="41"/>
      <c r="L77" s="13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5.15" customHeight="1">
      <c r="A78" s="39"/>
      <c r="B78" s="40"/>
      <c r="C78" s="33" t="s">
        <v>29</v>
      </c>
      <c r="D78" s="41"/>
      <c r="E78" s="41"/>
      <c r="F78" s="28" t="str">
        <f>IF(E18="","",E18)</f>
        <v>Vyplň údaj</v>
      </c>
      <c r="G78" s="41"/>
      <c r="H78" s="41"/>
      <c r="I78" s="33" t="s">
        <v>34</v>
      </c>
      <c r="J78" s="37" t="str">
        <f>E24</f>
        <v xml:space="preserve"> </v>
      </c>
      <c r="K78" s="41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0.32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11" customFormat="1" ht="29.28" customHeight="1">
      <c r="A80" s="178"/>
      <c r="B80" s="179"/>
      <c r="C80" s="180" t="s">
        <v>112</v>
      </c>
      <c r="D80" s="181" t="s">
        <v>56</v>
      </c>
      <c r="E80" s="181" t="s">
        <v>52</v>
      </c>
      <c r="F80" s="181" t="s">
        <v>53</v>
      </c>
      <c r="G80" s="181" t="s">
        <v>113</v>
      </c>
      <c r="H80" s="181" t="s">
        <v>114</v>
      </c>
      <c r="I80" s="181" t="s">
        <v>115</v>
      </c>
      <c r="J80" s="181" t="s">
        <v>100</v>
      </c>
      <c r="K80" s="182" t="s">
        <v>116</v>
      </c>
      <c r="L80" s="183"/>
      <c r="M80" s="93" t="s">
        <v>19</v>
      </c>
      <c r="N80" s="94" t="s">
        <v>41</v>
      </c>
      <c r="O80" s="94" t="s">
        <v>117</v>
      </c>
      <c r="P80" s="94" t="s">
        <v>118</v>
      </c>
      <c r="Q80" s="94" t="s">
        <v>119</v>
      </c>
      <c r="R80" s="94" t="s">
        <v>120</v>
      </c>
      <c r="S80" s="94" t="s">
        <v>121</v>
      </c>
      <c r="T80" s="95" t="s">
        <v>122</v>
      </c>
      <c r="U80" s="178"/>
      <c r="V80" s="178"/>
      <c r="W80" s="178"/>
      <c r="X80" s="178"/>
      <c r="Y80" s="178"/>
      <c r="Z80" s="178"/>
      <c r="AA80" s="178"/>
      <c r="AB80" s="178"/>
      <c r="AC80" s="178"/>
      <c r="AD80" s="178"/>
      <c r="AE80" s="178"/>
    </row>
    <row r="81" s="2" customFormat="1" ht="22.8" customHeight="1">
      <c r="A81" s="39"/>
      <c r="B81" s="40"/>
      <c r="C81" s="100" t="s">
        <v>123</v>
      </c>
      <c r="D81" s="41"/>
      <c r="E81" s="41"/>
      <c r="F81" s="41"/>
      <c r="G81" s="41"/>
      <c r="H81" s="41"/>
      <c r="I81" s="41"/>
      <c r="J81" s="184">
        <f>BK81</f>
        <v>0</v>
      </c>
      <c r="K81" s="41"/>
      <c r="L81" s="45"/>
      <c r="M81" s="96"/>
      <c r="N81" s="185"/>
      <c r="O81" s="97"/>
      <c r="P81" s="186">
        <f>P82</f>
        <v>0</v>
      </c>
      <c r="Q81" s="97"/>
      <c r="R81" s="186">
        <f>R82</f>
        <v>0.66542999999999997</v>
      </c>
      <c r="S81" s="97"/>
      <c r="T81" s="187">
        <f>T82</f>
        <v>0</v>
      </c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T81" s="18" t="s">
        <v>70</v>
      </c>
      <c r="AU81" s="18" t="s">
        <v>101</v>
      </c>
      <c r="BK81" s="188">
        <f>BK82</f>
        <v>0</v>
      </c>
    </row>
    <row r="82" s="12" customFormat="1" ht="25.92" customHeight="1">
      <c r="A82" s="12"/>
      <c r="B82" s="189"/>
      <c r="C82" s="190"/>
      <c r="D82" s="191" t="s">
        <v>70</v>
      </c>
      <c r="E82" s="192" t="s">
        <v>142</v>
      </c>
      <c r="F82" s="192" t="s">
        <v>143</v>
      </c>
      <c r="G82" s="190"/>
      <c r="H82" s="190"/>
      <c r="I82" s="193"/>
      <c r="J82" s="194">
        <f>BK82</f>
        <v>0</v>
      </c>
      <c r="K82" s="190"/>
      <c r="L82" s="195"/>
      <c r="M82" s="196"/>
      <c r="N82" s="197"/>
      <c r="O82" s="197"/>
      <c r="P82" s="198">
        <f>P83</f>
        <v>0</v>
      </c>
      <c r="Q82" s="197"/>
      <c r="R82" s="198">
        <f>R83</f>
        <v>0.66542999999999997</v>
      </c>
      <c r="S82" s="197"/>
      <c r="T82" s="199">
        <f>T83</f>
        <v>0</v>
      </c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R82" s="200" t="s">
        <v>144</v>
      </c>
      <c r="AT82" s="201" t="s">
        <v>70</v>
      </c>
      <c r="AU82" s="201" t="s">
        <v>71</v>
      </c>
      <c r="AY82" s="200" t="s">
        <v>126</v>
      </c>
      <c r="BK82" s="202">
        <f>BK83</f>
        <v>0</v>
      </c>
    </row>
    <row r="83" s="12" customFormat="1" ht="22.8" customHeight="1">
      <c r="A83" s="12"/>
      <c r="B83" s="189"/>
      <c r="C83" s="190"/>
      <c r="D83" s="191" t="s">
        <v>70</v>
      </c>
      <c r="E83" s="203" t="s">
        <v>499</v>
      </c>
      <c r="F83" s="203" t="s">
        <v>500</v>
      </c>
      <c r="G83" s="190"/>
      <c r="H83" s="190"/>
      <c r="I83" s="193"/>
      <c r="J83" s="204">
        <f>BK83</f>
        <v>0</v>
      </c>
      <c r="K83" s="190"/>
      <c r="L83" s="195"/>
      <c r="M83" s="196"/>
      <c r="N83" s="197"/>
      <c r="O83" s="197"/>
      <c r="P83" s="198">
        <f>SUM(P84:P115)</f>
        <v>0</v>
      </c>
      <c r="Q83" s="197"/>
      <c r="R83" s="198">
        <f>SUM(R84:R115)</f>
        <v>0.66542999999999997</v>
      </c>
      <c r="S83" s="197"/>
      <c r="T83" s="199">
        <f>SUM(T84:T115)</f>
        <v>0</v>
      </c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R83" s="200" t="s">
        <v>144</v>
      </c>
      <c r="AT83" s="201" t="s">
        <v>70</v>
      </c>
      <c r="AU83" s="201" t="s">
        <v>79</v>
      </c>
      <c r="AY83" s="200" t="s">
        <v>126</v>
      </c>
      <c r="BK83" s="202">
        <f>SUM(BK84:BK115)</f>
        <v>0</v>
      </c>
    </row>
    <row r="84" s="2" customFormat="1" ht="14.4" customHeight="1">
      <c r="A84" s="39"/>
      <c r="B84" s="40"/>
      <c r="C84" s="218" t="s">
        <v>79</v>
      </c>
      <c r="D84" s="218" t="s">
        <v>142</v>
      </c>
      <c r="E84" s="219" t="s">
        <v>501</v>
      </c>
      <c r="F84" s="220" t="s">
        <v>502</v>
      </c>
      <c r="G84" s="221" t="s">
        <v>294</v>
      </c>
      <c r="H84" s="222">
        <v>31</v>
      </c>
      <c r="I84" s="223"/>
      <c r="J84" s="224">
        <f>ROUND(I84*H84,2)</f>
        <v>0</v>
      </c>
      <c r="K84" s="220" t="s">
        <v>304</v>
      </c>
      <c r="L84" s="225"/>
      <c r="M84" s="226" t="s">
        <v>19</v>
      </c>
      <c r="N84" s="227" t="s">
        <v>42</v>
      </c>
      <c r="O84" s="85"/>
      <c r="P84" s="214">
        <f>O84*H84</f>
        <v>0</v>
      </c>
      <c r="Q84" s="214">
        <v>0.00124</v>
      </c>
      <c r="R84" s="214">
        <f>Q84*H84</f>
        <v>0.038440000000000002</v>
      </c>
      <c r="S84" s="214">
        <v>0</v>
      </c>
      <c r="T84" s="215">
        <f>S84*H84</f>
        <v>0</v>
      </c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R84" s="216" t="s">
        <v>81</v>
      </c>
      <c r="AT84" s="216" t="s">
        <v>142</v>
      </c>
      <c r="AU84" s="216" t="s">
        <v>81</v>
      </c>
      <c r="AY84" s="18" t="s">
        <v>126</v>
      </c>
      <c r="BE84" s="217">
        <f>IF(N84="základní",J84,0)</f>
        <v>0</v>
      </c>
      <c r="BF84" s="217">
        <f>IF(N84="snížená",J84,0)</f>
        <v>0</v>
      </c>
      <c r="BG84" s="217">
        <f>IF(N84="zákl. přenesená",J84,0)</f>
        <v>0</v>
      </c>
      <c r="BH84" s="217">
        <f>IF(N84="sníž. přenesená",J84,0)</f>
        <v>0</v>
      </c>
      <c r="BI84" s="217">
        <f>IF(N84="nulová",J84,0)</f>
        <v>0</v>
      </c>
      <c r="BJ84" s="18" t="s">
        <v>79</v>
      </c>
      <c r="BK84" s="217">
        <f>ROUND(I84*H84,2)</f>
        <v>0</v>
      </c>
      <c r="BL84" s="18" t="s">
        <v>79</v>
      </c>
      <c r="BM84" s="216" t="s">
        <v>503</v>
      </c>
    </row>
    <row r="85" s="2" customFormat="1" ht="14.4" customHeight="1">
      <c r="A85" s="39"/>
      <c r="B85" s="40"/>
      <c r="C85" s="205" t="s">
        <v>330</v>
      </c>
      <c r="D85" s="205" t="s">
        <v>129</v>
      </c>
      <c r="E85" s="206" t="s">
        <v>504</v>
      </c>
      <c r="F85" s="207" t="s">
        <v>505</v>
      </c>
      <c r="G85" s="208" t="s">
        <v>294</v>
      </c>
      <c r="H85" s="209">
        <v>31</v>
      </c>
      <c r="I85" s="210"/>
      <c r="J85" s="211">
        <f>ROUND(I85*H85,2)</f>
        <v>0</v>
      </c>
      <c r="K85" s="207" t="s">
        <v>304</v>
      </c>
      <c r="L85" s="45"/>
      <c r="M85" s="212" t="s">
        <v>19</v>
      </c>
      <c r="N85" s="213" t="s">
        <v>42</v>
      </c>
      <c r="O85" s="85"/>
      <c r="P85" s="214">
        <f>O85*H85</f>
        <v>0</v>
      </c>
      <c r="Q85" s="214">
        <v>1.0000000000000001E-05</v>
      </c>
      <c r="R85" s="214">
        <f>Q85*H85</f>
        <v>0.00031</v>
      </c>
      <c r="S85" s="214">
        <v>0</v>
      </c>
      <c r="T85" s="215">
        <f>S85*H85</f>
        <v>0</v>
      </c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R85" s="216" t="s">
        <v>79</v>
      </c>
      <c r="AT85" s="216" t="s">
        <v>129</v>
      </c>
      <c r="AU85" s="216" t="s">
        <v>81</v>
      </c>
      <c r="AY85" s="18" t="s">
        <v>126</v>
      </c>
      <c r="BE85" s="217">
        <f>IF(N85="základní",J85,0)</f>
        <v>0</v>
      </c>
      <c r="BF85" s="217">
        <f>IF(N85="snížená",J85,0)</f>
        <v>0</v>
      </c>
      <c r="BG85" s="217">
        <f>IF(N85="zákl. přenesená",J85,0)</f>
        <v>0</v>
      </c>
      <c r="BH85" s="217">
        <f>IF(N85="sníž. přenesená",J85,0)</f>
        <v>0</v>
      </c>
      <c r="BI85" s="217">
        <f>IF(N85="nulová",J85,0)</f>
        <v>0</v>
      </c>
      <c r="BJ85" s="18" t="s">
        <v>79</v>
      </c>
      <c r="BK85" s="217">
        <f>ROUND(I85*H85,2)</f>
        <v>0</v>
      </c>
      <c r="BL85" s="18" t="s">
        <v>79</v>
      </c>
      <c r="BM85" s="216" t="s">
        <v>506</v>
      </c>
    </row>
    <row r="86" s="2" customFormat="1" ht="14.4" customHeight="1">
      <c r="A86" s="39"/>
      <c r="B86" s="40"/>
      <c r="C86" s="218" t="s">
        <v>81</v>
      </c>
      <c r="D86" s="218" t="s">
        <v>142</v>
      </c>
      <c r="E86" s="219" t="s">
        <v>507</v>
      </c>
      <c r="F86" s="220" t="s">
        <v>508</v>
      </c>
      <c r="G86" s="221" t="s">
        <v>294</v>
      </c>
      <c r="H86" s="222">
        <v>124</v>
      </c>
      <c r="I86" s="223"/>
      <c r="J86" s="224">
        <f>ROUND(I86*H86,2)</f>
        <v>0</v>
      </c>
      <c r="K86" s="220" t="s">
        <v>304</v>
      </c>
      <c r="L86" s="225"/>
      <c r="M86" s="226" t="s">
        <v>19</v>
      </c>
      <c r="N86" s="227" t="s">
        <v>42</v>
      </c>
      <c r="O86" s="85"/>
      <c r="P86" s="214">
        <f>O86*H86</f>
        <v>0</v>
      </c>
      <c r="Q86" s="214">
        <v>0.0022699999999999999</v>
      </c>
      <c r="R86" s="214">
        <f>Q86*H86</f>
        <v>0.28148000000000001</v>
      </c>
      <c r="S86" s="214">
        <v>0</v>
      </c>
      <c r="T86" s="215">
        <f>S86*H86</f>
        <v>0</v>
      </c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R86" s="216" t="s">
        <v>81</v>
      </c>
      <c r="AT86" s="216" t="s">
        <v>142</v>
      </c>
      <c r="AU86" s="216" t="s">
        <v>81</v>
      </c>
      <c r="AY86" s="18" t="s">
        <v>126</v>
      </c>
      <c r="BE86" s="217">
        <f>IF(N86="základní",J86,0)</f>
        <v>0</v>
      </c>
      <c r="BF86" s="217">
        <f>IF(N86="snížená",J86,0)</f>
        <v>0</v>
      </c>
      <c r="BG86" s="217">
        <f>IF(N86="zákl. přenesená",J86,0)</f>
        <v>0</v>
      </c>
      <c r="BH86" s="217">
        <f>IF(N86="sníž. přenesená",J86,0)</f>
        <v>0</v>
      </c>
      <c r="BI86" s="217">
        <f>IF(N86="nulová",J86,0)</f>
        <v>0</v>
      </c>
      <c r="BJ86" s="18" t="s">
        <v>79</v>
      </c>
      <c r="BK86" s="217">
        <f>ROUND(I86*H86,2)</f>
        <v>0</v>
      </c>
      <c r="BL86" s="18" t="s">
        <v>79</v>
      </c>
      <c r="BM86" s="216" t="s">
        <v>509</v>
      </c>
    </row>
    <row r="87" s="2" customFormat="1" ht="14.4" customHeight="1">
      <c r="A87" s="39"/>
      <c r="B87" s="40"/>
      <c r="C87" s="205" t="s">
        <v>334</v>
      </c>
      <c r="D87" s="205" t="s">
        <v>129</v>
      </c>
      <c r="E87" s="206" t="s">
        <v>510</v>
      </c>
      <c r="F87" s="207" t="s">
        <v>511</v>
      </c>
      <c r="G87" s="208" t="s">
        <v>294</v>
      </c>
      <c r="H87" s="209">
        <v>124</v>
      </c>
      <c r="I87" s="210"/>
      <c r="J87" s="211">
        <f>ROUND(I87*H87,2)</f>
        <v>0</v>
      </c>
      <c r="K87" s="207" t="s">
        <v>304</v>
      </c>
      <c r="L87" s="45"/>
      <c r="M87" s="212" t="s">
        <v>19</v>
      </c>
      <c r="N87" s="213" t="s">
        <v>42</v>
      </c>
      <c r="O87" s="85"/>
      <c r="P87" s="214">
        <f>O87*H87</f>
        <v>0</v>
      </c>
      <c r="Q87" s="214">
        <v>1.0000000000000001E-05</v>
      </c>
      <c r="R87" s="214">
        <f>Q87*H87</f>
        <v>0.00124</v>
      </c>
      <c r="S87" s="214">
        <v>0</v>
      </c>
      <c r="T87" s="215">
        <f>S87*H87</f>
        <v>0</v>
      </c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R87" s="216" t="s">
        <v>79</v>
      </c>
      <c r="AT87" s="216" t="s">
        <v>129</v>
      </c>
      <c r="AU87" s="216" t="s">
        <v>81</v>
      </c>
      <c r="AY87" s="18" t="s">
        <v>126</v>
      </c>
      <c r="BE87" s="217">
        <f>IF(N87="základní",J87,0)</f>
        <v>0</v>
      </c>
      <c r="BF87" s="217">
        <f>IF(N87="snížená",J87,0)</f>
        <v>0</v>
      </c>
      <c r="BG87" s="217">
        <f>IF(N87="zákl. přenesená",J87,0)</f>
        <v>0</v>
      </c>
      <c r="BH87" s="217">
        <f>IF(N87="sníž. přenesená",J87,0)</f>
        <v>0</v>
      </c>
      <c r="BI87" s="217">
        <f>IF(N87="nulová",J87,0)</f>
        <v>0</v>
      </c>
      <c r="BJ87" s="18" t="s">
        <v>79</v>
      </c>
      <c r="BK87" s="217">
        <f>ROUND(I87*H87,2)</f>
        <v>0</v>
      </c>
      <c r="BL87" s="18" t="s">
        <v>79</v>
      </c>
      <c r="BM87" s="216" t="s">
        <v>512</v>
      </c>
    </row>
    <row r="88" s="2" customFormat="1" ht="14.4" customHeight="1">
      <c r="A88" s="39"/>
      <c r="B88" s="40"/>
      <c r="C88" s="218" t="s">
        <v>144</v>
      </c>
      <c r="D88" s="218" t="s">
        <v>142</v>
      </c>
      <c r="E88" s="219" t="s">
        <v>513</v>
      </c>
      <c r="F88" s="220" t="s">
        <v>514</v>
      </c>
      <c r="G88" s="221" t="s">
        <v>164</v>
      </c>
      <c r="H88" s="222">
        <v>15</v>
      </c>
      <c r="I88" s="223"/>
      <c r="J88" s="224">
        <f>ROUND(I88*H88,2)</f>
        <v>0</v>
      </c>
      <c r="K88" s="220" t="s">
        <v>304</v>
      </c>
      <c r="L88" s="225"/>
      <c r="M88" s="226" t="s">
        <v>19</v>
      </c>
      <c r="N88" s="227" t="s">
        <v>42</v>
      </c>
      <c r="O88" s="85"/>
      <c r="P88" s="214">
        <f>O88*H88</f>
        <v>0</v>
      </c>
      <c r="Q88" s="214">
        <v>3.0000000000000001E-05</v>
      </c>
      <c r="R88" s="214">
        <f>Q88*H88</f>
        <v>0.00044999999999999999</v>
      </c>
      <c r="S88" s="214">
        <v>0</v>
      </c>
      <c r="T88" s="215">
        <f>S88*H88</f>
        <v>0</v>
      </c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R88" s="216" t="s">
        <v>81</v>
      </c>
      <c r="AT88" s="216" t="s">
        <v>142</v>
      </c>
      <c r="AU88" s="216" t="s">
        <v>81</v>
      </c>
      <c r="AY88" s="18" t="s">
        <v>126</v>
      </c>
      <c r="BE88" s="217">
        <f>IF(N88="základní",J88,0)</f>
        <v>0</v>
      </c>
      <c r="BF88" s="217">
        <f>IF(N88="snížená",J88,0)</f>
        <v>0</v>
      </c>
      <c r="BG88" s="217">
        <f>IF(N88="zákl. přenesená",J88,0)</f>
        <v>0</v>
      </c>
      <c r="BH88" s="217">
        <f>IF(N88="sníž. přenesená",J88,0)</f>
        <v>0</v>
      </c>
      <c r="BI88" s="217">
        <f>IF(N88="nulová",J88,0)</f>
        <v>0</v>
      </c>
      <c r="BJ88" s="18" t="s">
        <v>79</v>
      </c>
      <c r="BK88" s="217">
        <f>ROUND(I88*H88,2)</f>
        <v>0</v>
      </c>
      <c r="BL88" s="18" t="s">
        <v>79</v>
      </c>
      <c r="BM88" s="216" t="s">
        <v>515</v>
      </c>
    </row>
    <row r="89" s="2" customFormat="1" ht="14.4" customHeight="1">
      <c r="A89" s="39"/>
      <c r="B89" s="40"/>
      <c r="C89" s="218" t="s">
        <v>153</v>
      </c>
      <c r="D89" s="218" t="s">
        <v>142</v>
      </c>
      <c r="E89" s="219" t="s">
        <v>516</v>
      </c>
      <c r="F89" s="220" t="s">
        <v>517</v>
      </c>
      <c r="G89" s="221" t="s">
        <v>164</v>
      </c>
      <c r="H89" s="222">
        <v>5</v>
      </c>
      <c r="I89" s="223"/>
      <c r="J89" s="224">
        <f>ROUND(I89*H89,2)</f>
        <v>0</v>
      </c>
      <c r="K89" s="220" t="s">
        <v>304</v>
      </c>
      <c r="L89" s="225"/>
      <c r="M89" s="226" t="s">
        <v>19</v>
      </c>
      <c r="N89" s="227" t="s">
        <v>42</v>
      </c>
      <c r="O89" s="85"/>
      <c r="P89" s="214">
        <f>O89*H89</f>
        <v>0</v>
      </c>
      <c r="Q89" s="214">
        <v>0.00012</v>
      </c>
      <c r="R89" s="214">
        <f>Q89*H89</f>
        <v>0.00060000000000000006</v>
      </c>
      <c r="S89" s="214">
        <v>0</v>
      </c>
      <c r="T89" s="215">
        <f>S89*H89</f>
        <v>0</v>
      </c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R89" s="216" t="s">
        <v>81</v>
      </c>
      <c r="AT89" s="216" t="s">
        <v>142</v>
      </c>
      <c r="AU89" s="216" t="s">
        <v>81</v>
      </c>
      <c r="AY89" s="18" t="s">
        <v>126</v>
      </c>
      <c r="BE89" s="217">
        <f>IF(N89="základní",J89,0)</f>
        <v>0</v>
      </c>
      <c r="BF89" s="217">
        <f>IF(N89="snížená",J89,0)</f>
        <v>0</v>
      </c>
      <c r="BG89" s="217">
        <f>IF(N89="zákl. přenesená",J89,0)</f>
        <v>0</v>
      </c>
      <c r="BH89" s="217">
        <f>IF(N89="sníž. přenesená",J89,0)</f>
        <v>0</v>
      </c>
      <c r="BI89" s="217">
        <f>IF(N89="nulová",J89,0)</f>
        <v>0</v>
      </c>
      <c r="BJ89" s="18" t="s">
        <v>79</v>
      </c>
      <c r="BK89" s="217">
        <f>ROUND(I89*H89,2)</f>
        <v>0</v>
      </c>
      <c r="BL89" s="18" t="s">
        <v>79</v>
      </c>
      <c r="BM89" s="216" t="s">
        <v>518</v>
      </c>
    </row>
    <row r="90" s="2" customFormat="1" ht="14.4" customHeight="1">
      <c r="A90" s="39"/>
      <c r="B90" s="40"/>
      <c r="C90" s="218" t="s">
        <v>157</v>
      </c>
      <c r="D90" s="218" t="s">
        <v>142</v>
      </c>
      <c r="E90" s="219" t="s">
        <v>519</v>
      </c>
      <c r="F90" s="220" t="s">
        <v>520</v>
      </c>
      <c r="G90" s="221" t="s">
        <v>164</v>
      </c>
      <c r="H90" s="222">
        <v>1</v>
      </c>
      <c r="I90" s="223"/>
      <c r="J90" s="224">
        <f>ROUND(I90*H90,2)</f>
        <v>0</v>
      </c>
      <c r="K90" s="220" t="s">
        <v>19</v>
      </c>
      <c r="L90" s="225"/>
      <c r="M90" s="226" t="s">
        <v>19</v>
      </c>
      <c r="N90" s="227" t="s">
        <v>42</v>
      </c>
      <c r="O90" s="85"/>
      <c r="P90" s="214">
        <f>O90*H90</f>
        <v>0</v>
      </c>
      <c r="Q90" s="214">
        <v>0.00010000000000000001</v>
      </c>
      <c r="R90" s="214">
        <f>Q90*H90</f>
        <v>0.00010000000000000001</v>
      </c>
      <c r="S90" s="214">
        <v>0</v>
      </c>
      <c r="T90" s="215">
        <f>S90*H90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R90" s="216" t="s">
        <v>81</v>
      </c>
      <c r="AT90" s="216" t="s">
        <v>142</v>
      </c>
      <c r="AU90" s="216" t="s">
        <v>81</v>
      </c>
      <c r="AY90" s="18" t="s">
        <v>126</v>
      </c>
      <c r="BE90" s="217">
        <f>IF(N90="základní",J90,0)</f>
        <v>0</v>
      </c>
      <c r="BF90" s="217">
        <f>IF(N90="snížená",J90,0)</f>
        <v>0</v>
      </c>
      <c r="BG90" s="217">
        <f>IF(N90="zákl. přenesená",J90,0)</f>
        <v>0</v>
      </c>
      <c r="BH90" s="217">
        <f>IF(N90="sníž. přenesená",J90,0)</f>
        <v>0</v>
      </c>
      <c r="BI90" s="217">
        <f>IF(N90="nulová",J90,0)</f>
        <v>0</v>
      </c>
      <c r="BJ90" s="18" t="s">
        <v>79</v>
      </c>
      <c r="BK90" s="217">
        <f>ROUND(I90*H90,2)</f>
        <v>0</v>
      </c>
      <c r="BL90" s="18" t="s">
        <v>79</v>
      </c>
      <c r="BM90" s="216" t="s">
        <v>521</v>
      </c>
    </row>
    <row r="91" s="2" customFormat="1" ht="14.4" customHeight="1">
      <c r="A91" s="39"/>
      <c r="B91" s="40"/>
      <c r="C91" s="218" t="s">
        <v>239</v>
      </c>
      <c r="D91" s="218" t="s">
        <v>142</v>
      </c>
      <c r="E91" s="219" t="s">
        <v>522</v>
      </c>
      <c r="F91" s="220" t="s">
        <v>523</v>
      </c>
      <c r="G91" s="221" t="s">
        <v>164</v>
      </c>
      <c r="H91" s="222">
        <v>13</v>
      </c>
      <c r="I91" s="223"/>
      <c r="J91" s="224">
        <f>ROUND(I91*H91,2)</f>
        <v>0</v>
      </c>
      <c r="K91" s="220" t="s">
        <v>19</v>
      </c>
      <c r="L91" s="225"/>
      <c r="M91" s="226" t="s">
        <v>19</v>
      </c>
      <c r="N91" s="227" t="s">
        <v>42</v>
      </c>
      <c r="O91" s="85"/>
      <c r="P91" s="214">
        <f>O91*H91</f>
        <v>0</v>
      </c>
      <c r="Q91" s="214">
        <v>0.00029999999999999997</v>
      </c>
      <c r="R91" s="214">
        <f>Q91*H91</f>
        <v>0.0038999999999999998</v>
      </c>
      <c r="S91" s="214">
        <v>0</v>
      </c>
      <c r="T91" s="215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216" t="s">
        <v>81</v>
      </c>
      <c r="AT91" s="216" t="s">
        <v>142</v>
      </c>
      <c r="AU91" s="216" t="s">
        <v>81</v>
      </c>
      <c r="AY91" s="18" t="s">
        <v>126</v>
      </c>
      <c r="BE91" s="217">
        <f>IF(N91="základní",J91,0)</f>
        <v>0</v>
      </c>
      <c r="BF91" s="217">
        <f>IF(N91="snížená",J91,0)</f>
        <v>0</v>
      </c>
      <c r="BG91" s="217">
        <f>IF(N91="zákl. přenesená",J91,0)</f>
        <v>0</v>
      </c>
      <c r="BH91" s="217">
        <f>IF(N91="sníž. přenesená",J91,0)</f>
        <v>0</v>
      </c>
      <c r="BI91" s="217">
        <f>IF(N91="nulová",J91,0)</f>
        <v>0</v>
      </c>
      <c r="BJ91" s="18" t="s">
        <v>79</v>
      </c>
      <c r="BK91" s="217">
        <f>ROUND(I91*H91,2)</f>
        <v>0</v>
      </c>
      <c r="BL91" s="18" t="s">
        <v>79</v>
      </c>
      <c r="BM91" s="216" t="s">
        <v>524</v>
      </c>
    </row>
    <row r="92" s="2" customFormat="1" ht="14.4" customHeight="1">
      <c r="A92" s="39"/>
      <c r="B92" s="40"/>
      <c r="C92" s="218" t="s">
        <v>178</v>
      </c>
      <c r="D92" s="218" t="s">
        <v>142</v>
      </c>
      <c r="E92" s="219" t="s">
        <v>525</v>
      </c>
      <c r="F92" s="220" t="s">
        <v>526</v>
      </c>
      <c r="G92" s="221" t="s">
        <v>164</v>
      </c>
      <c r="H92" s="222">
        <v>1</v>
      </c>
      <c r="I92" s="223"/>
      <c r="J92" s="224">
        <f>ROUND(I92*H92,2)</f>
        <v>0</v>
      </c>
      <c r="K92" s="220" t="s">
        <v>19</v>
      </c>
      <c r="L92" s="225"/>
      <c r="M92" s="226" t="s">
        <v>19</v>
      </c>
      <c r="N92" s="227" t="s">
        <v>42</v>
      </c>
      <c r="O92" s="85"/>
      <c r="P92" s="214">
        <f>O92*H92</f>
        <v>0</v>
      </c>
      <c r="Q92" s="214">
        <v>0.010500000000000001</v>
      </c>
      <c r="R92" s="214">
        <f>Q92*H92</f>
        <v>0.010500000000000001</v>
      </c>
      <c r="S92" s="214">
        <v>0</v>
      </c>
      <c r="T92" s="215">
        <f>S92*H92</f>
        <v>0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R92" s="216" t="s">
        <v>81</v>
      </c>
      <c r="AT92" s="216" t="s">
        <v>142</v>
      </c>
      <c r="AU92" s="216" t="s">
        <v>81</v>
      </c>
      <c r="AY92" s="18" t="s">
        <v>126</v>
      </c>
      <c r="BE92" s="217">
        <f>IF(N92="základní",J92,0)</f>
        <v>0</v>
      </c>
      <c r="BF92" s="217">
        <f>IF(N92="snížená",J92,0)</f>
        <v>0</v>
      </c>
      <c r="BG92" s="217">
        <f>IF(N92="zákl. přenesená",J92,0)</f>
        <v>0</v>
      </c>
      <c r="BH92" s="217">
        <f>IF(N92="sníž. přenesená",J92,0)</f>
        <v>0</v>
      </c>
      <c r="BI92" s="217">
        <f>IF(N92="nulová",J92,0)</f>
        <v>0</v>
      </c>
      <c r="BJ92" s="18" t="s">
        <v>79</v>
      </c>
      <c r="BK92" s="217">
        <f>ROUND(I92*H92,2)</f>
        <v>0</v>
      </c>
      <c r="BL92" s="18" t="s">
        <v>79</v>
      </c>
      <c r="BM92" s="216" t="s">
        <v>527</v>
      </c>
    </row>
    <row r="93" s="2" customFormat="1" ht="14.4" customHeight="1">
      <c r="A93" s="39"/>
      <c r="B93" s="40"/>
      <c r="C93" s="205" t="s">
        <v>368</v>
      </c>
      <c r="D93" s="205" t="s">
        <v>129</v>
      </c>
      <c r="E93" s="206" t="s">
        <v>528</v>
      </c>
      <c r="F93" s="207" t="s">
        <v>529</v>
      </c>
      <c r="G93" s="208" t="s">
        <v>164</v>
      </c>
      <c r="H93" s="209">
        <v>1</v>
      </c>
      <c r="I93" s="210"/>
      <c r="J93" s="211">
        <f>ROUND(I93*H93,2)</f>
        <v>0</v>
      </c>
      <c r="K93" s="207" t="s">
        <v>19</v>
      </c>
      <c r="L93" s="45"/>
      <c r="M93" s="212" t="s">
        <v>19</v>
      </c>
      <c r="N93" s="213" t="s">
        <v>42</v>
      </c>
      <c r="O93" s="85"/>
      <c r="P93" s="214">
        <f>O93*H93</f>
        <v>0</v>
      </c>
      <c r="Q93" s="214">
        <v>3.0000000000000001E-05</v>
      </c>
      <c r="R93" s="214">
        <f>Q93*H93</f>
        <v>3.0000000000000001E-05</v>
      </c>
      <c r="S93" s="214">
        <v>0</v>
      </c>
      <c r="T93" s="215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16" t="s">
        <v>79</v>
      </c>
      <c r="AT93" s="216" t="s">
        <v>129</v>
      </c>
      <c r="AU93" s="216" t="s">
        <v>81</v>
      </c>
      <c r="AY93" s="18" t="s">
        <v>126</v>
      </c>
      <c r="BE93" s="217">
        <f>IF(N93="základní",J93,0)</f>
        <v>0</v>
      </c>
      <c r="BF93" s="217">
        <f>IF(N93="snížená",J93,0)</f>
        <v>0</v>
      </c>
      <c r="BG93" s="217">
        <f>IF(N93="zákl. přenesená",J93,0)</f>
        <v>0</v>
      </c>
      <c r="BH93" s="217">
        <f>IF(N93="sníž. přenesená",J93,0)</f>
        <v>0</v>
      </c>
      <c r="BI93" s="217">
        <f>IF(N93="nulová",J93,0)</f>
        <v>0</v>
      </c>
      <c r="BJ93" s="18" t="s">
        <v>79</v>
      </c>
      <c r="BK93" s="217">
        <f>ROUND(I93*H93,2)</f>
        <v>0</v>
      </c>
      <c r="BL93" s="18" t="s">
        <v>79</v>
      </c>
      <c r="BM93" s="216" t="s">
        <v>530</v>
      </c>
    </row>
    <row r="94" s="2" customFormat="1" ht="14.4" customHeight="1">
      <c r="A94" s="39"/>
      <c r="B94" s="40"/>
      <c r="C94" s="218" t="s">
        <v>166</v>
      </c>
      <c r="D94" s="218" t="s">
        <v>142</v>
      </c>
      <c r="E94" s="219" t="s">
        <v>531</v>
      </c>
      <c r="F94" s="220" t="s">
        <v>532</v>
      </c>
      <c r="G94" s="221" t="s">
        <v>164</v>
      </c>
      <c r="H94" s="222">
        <v>14</v>
      </c>
      <c r="I94" s="223"/>
      <c r="J94" s="224">
        <f>ROUND(I94*H94,2)</f>
        <v>0</v>
      </c>
      <c r="K94" s="220" t="s">
        <v>19</v>
      </c>
      <c r="L94" s="225"/>
      <c r="M94" s="226" t="s">
        <v>19</v>
      </c>
      <c r="N94" s="227" t="s">
        <v>42</v>
      </c>
      <c r="O94" s="85"/>
      <c r="P94" s="214">
        <f>O94*H94</f>
        <v>0</v>
      </c>
      <c r="Q94" s="214">
        <v>0.00050000000000000001</v>
      </c>
      <c r="R94" s="214">
        <f>Q94*H94</f>
        <v>0.0070000000000000001</v>
      </c>
      <c r="S94" s="214">
        <v>0</v>
      </c>
      <c r="T94" s="215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16" t="s">
        <v>81</v>
      </c>
      <c r="AT94" s="216" t="s">
        <v>142</v>
      </c>
      <c r="AU94" s="216" t="s">
        <v>81</v>
      </c>
      <c r="AY94" s="18" t="s">
        <v>126</v>
      </c>
      <c r="BE94" s="217">
        <f>IF(N94="základní",J94,0)</f>
        <v>0</v>
      </c>
      <c r="BF94" s="217">
        <f>IF(N94="snížená",J94,0)</f>
        <v>0</v>
      </c>
      <c r="BG94" s="217">
        <f>IF(N94="zákl. přenesená",J94,0)</f>
        <v>0</v>
      </c>
      <c r="BH94" s="217">
        <f>IF(N94="sníž. přenesená",J94,0)</f>
        <v>0</v>
      </c>
      <c r="BI94" s="217">
        <f>IF(N94="nulová",J94,0)</f>
        <v>0</v>
      </c>
      <c r="BJ94" s="18" t="s">
        <v>79</v>
      </c>
      <c r="BK94" s="217">
        <f>ROUND(I94*H94,2)</f>
        <v>0</v>
      </c>
      <c r="BL94" s="18" t="s">
        <v>79</v>
      </c>
      <c r="BM94" s="216" t="s">
        <v>533</v>
      </c>
    </row>
    <row r="95" s="2" customFormat="1" ht="14.4" customHeight="1">
      <c r="A95" s="39"/>
      <c r="B95" s="40"/>
      <c r="C95" s="218" t="s">
        <v>135</v>
      </c>
      <c r="D95" s="218" t="s">
        <v>142</v>
      </c>
      <c r="E95" s="219" t="s">
        <v>534</v>
      </c>
      <c r="F95" s="220" t="s">
        <v>535</v>
      </c>
      <c r="G95" s="221" t="s">
        <v>164</v>
      </c>
      <c r="H95" s="222">
        <v>1</v>
      </c>
      <c r="I95" s="223"/>
      <c r="J95" s="224">
        <f>ROUND(I95*H95,2)</f>
        <v>0</v>
      </c>
      <c r="K95" s="220" t="s">
        <v>304</v>
      </c>
      <c r="L95" s="225"/>
      <c r="M95" s="226" t="s">
        <v>19</v>
      </c>
      <c r="N95" s="227" t="s">
        <v>42</v>
      </c>
      <c r="O95" s="85"/>
      <c r="P95" s="214">
        <f>O95*H95</f>
        <v>0</v>
      </c>
      <c r="Q95" s="214">
        <v>0.00019000000000000001</v>
      </c>
      <c r="R95" s="214">
        <f>Q95*H95</f>
        <v>0.00019000000000000001</v>
      </c>
      <c r="S95" s="214">
        <v>0</v>
      </c>
      <c r="T95" s="215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16" t="s">
        <v>81</v>
      </c>
      <c r="AT95" s="216" t="s">
        <v>142</v>
      </c>
      <c r="AU95" s="216" t="s">
        <v>81</v>
      </c>
      <c r="AY95" s="18" t="s">
        <v>126</v>
      </c>
      <c r="BE95" s="217">
        <f>IF(N95="základní",J95,0)</f>
        <v>0</v>
      </c>
      <c r="BF95" s="217">
        <f>IF(N95="snížená",J95,0)</f>
        <v>0</v>
      </c>
      <c r="BG95" s="217">
        <f>IF(N95="zákl. přenesená",J95,0)</f>
        <v>0</v>
      </c>
      <c r="BH95" s="217">
        <f>IF(N95="sníž. přenesená",J95,0)</f>
        <v>0</v>
      </c>
      <c r="BI95" s="217">
        <f>IF(N95="nulová",J95,0)</f>
        <v>0</v>
      </c>
      <c r="BJ95" s="18" t="s">
        <v>79</v>
      </c>
      <c r="BK95" s="217">
        <f>ROUND(I95*H95,2)</f>
        <v>0</v>
      </c>
      <c r="BL95" s="18" t="s">
        <v>79</v>
      </c>
      <c r="BM95" s="216" t="s">
        <v>536</v>
      </c>
    </row>
    <row r="96" s="2" customFormat="1" ht="14.4" customHeight="1">
      <c r="A96" s="39"/>
      <c r="B96" s="40"/>
      <c r="C96" s="205" t="s">
        <v>364</v>
      </c>
      <c r="D96" s="205" t="s">
        <v>129</v>
      </c>
      <c r="E96" s="206" t="s">
        <v>537</v>
      </c>
      <c r="F96" s="207" t="s">
        <v>538</v>
      </c>
      <c r="G96" s="208" t="s">
        <v>391</v>
      </c>
      <c r="H96" s="209">
        <v>15</v>
      </c>
      <c r="I96" s="210"/>
      <c r="J96" s="211">
        <f>ROUND(I96*H96,2)</f>
        <v>0</v>
      </c>
      <c r="K96" s="207" t="s">
        <v>19</v>
      </c>
      <c r="L96" s="45"/>
      <c r="M96" s="212" t="s">
        <v>19</v>
      </c>
      <c r="N96" s="213" t="s">
        <v>42</v>
      </c>
      <c r="O96" s="85"/>
      <c r="P96" s="214">
        <f>O96*H96</f>
        <v>0</v>
      </c>
      <c r="Q96" s="214">
        <v>0</v>
      </c>
      <c r="R96" s="214">
        <f>Q96*H96</f>
        <v>0</v>
      </c>
      <c r="S96" s="214">
        <v>0</v>
      </c>
      <c r="T96" s="215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16" t="s">
        <v>133</v>
      </c>
      <c r="AT96" s="216" t="s">
        <v>129</v>
      </c>
      <c r="AU96" s="216" t="s">
        <v>81</v>
      </c>
      <c r="AY96" s="18" t="s">
        <v>126</v>
      </c>
      <c r="BE96" s="217">
        <f>IF(N96="základní",J96,0)</f>
        <v>0</v>
      </c>
      <c r="BF96" s="217">
        <f>IF(N96="snížená",J96,0)</f>
        <v>0</v>
      </c>
      <c r="BG96" s="217">
        <f>IF(N96="zákl. přenesená",J96,0)</f>
        <v>0</v>
      </c>
      <c r="BH96" s="217">
        <f>IF(N96="sníž. přenesená",J96,0)</f>
        <v>0</v>
      </c>
      <c r="BI96" s="217">
        <f>IF(N96="nulová",J96,0)</f>
        <v>0</v>
      </c>
      <c r="BJ96" s="18" t="s">
        <v>79</v>
      </c>
      <c r="BK96" s="217">
        <f>ROUND(I96*H96,2)</f>
        <v>0</v>
      </c>
      <c r="BL96" s="18" t="s">
        <v>133</v>
      </c>
      <c r="BM96" s="216" t="s">
        <v>539</v>
      </c>
    </row>
    <row r="97" s="2" customFormat="1" ht="14.4" customHeight="1">
      <c r="A97" s="39"/>
      <c r="B97" s="40"/>
      <c r="C97" s="218" t="s">
        <v>170</v>
      </c>
      <c r="D97" s="218" t="s">
        <v>142</v>
      </c>
      <c r="E97" s="219" t="s">
        <v>540</v>
      </c>
      <c r="F97" s="220" t="s">
        <v>541</v>
      </c>
      <c r="G97" s="221" t="s">
        <v>164</v>
      </c>
      <c r="H97" s="222">
        <v>14</v>
      </c>
      <c r="I97" s="223"/>
      <c r="J97" s="224">
        <f>ROUND(I97*H97,2)</f>
        <v>0</v>
      </c>
      <c r="K97" s="220" t="s">
        <v>19</v>
      </c>
      <c r="L97" s="225"/>
      <c r="M97" s="226" t="s">
        <v>19</v>
      </c>
      <c r="N97" s="227" t="s">
        <v>42</v>
      </c>
      <c r="O97" s="85"/>
      <c r="P97" s="214">
        <f>O97*H97</f>
        <v>0</v>
      </c>
      <c r="Q97" s="214">
        <v>0.00029999999999999997</v>
      </c>
      <c r="R97" s="214">
        <f>Q97*H97</f>
        <v>0.0041999999999999997</v>
      </c>
      <c r="S97" s="214">
        <v>0</v>
      </c>
      <c r="T97" s="215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16" t="s">
        <v>81</v>
      </c>
      <c r="AT97" s="216" t="s">
        <v>142</v>
      </c>
      <c r="AU97" s="216" t="s">
        <v>81</v>
      </c>
      <c r="AY97" s="18" t="s">
        <v>126</v>
      </c>
      <c r="BE97" s="217">
        <f>IF(N97="základní",J97,0)</f>
        <v>0</v>
      </c>
      <c r="BF97" s="217">
        <f>IF(N97="snížená",J97,0)</f>
        <v>0</v>
      </c>
      <c r="BG97" s="217">
        <f>IF(N97="zákl. přenesená",J97,0)</f>
        <v>0</v>
      </c>
      <c r="BH97" s="217">
        <f>IF(N97="sníž. přenesená",J97,0)</f>
        <v>0</v>
      </c>
      <c r="BI97" s="217">
        <f>IF(N97="nulová",J97,0)</f>
        <v>0</v>
      </c>
      <c r="BJ97" s="18" t="s">
        <v>79</v>
      </c>
      <c r="BK97" s="217">
        <f>ROUND(I97*H97,2)</f>
        <v>0</v>
      </c>
      <c r="BL97" s="18" t="s">
        <v>79</v>
      </c>
      <c r="BM97" s="216" t="s">
        <v>542</v>
      </c>
    </row>
    <row r="98" s="2" customFormat="1" ht="14.4" customHeight="1">
      <c r="A98" s="39"/>
      <c r="B98" s="40"/>
      <c r="C98" s="218" t="s">
        <v>161</v>
      </c>
      <c r="D98" s="218" t="s">
        <v>142</v>
      </c>
      <c r="E98" s="219" t="s">
        <v>543</v>
      </c>
      <c r="F98" s="220" t="s">
        <v>544</v>
      </c>
      <c r="G98" s="221" t="s">
        <v>164</v>
      </c>
      <c r="H98" s="222">
        <v>2</v>
      </c>
      <c r="I98" s="223"/>
      <c r="J98" s="224">
        <f>ROUND(I98*H98,2)</f>
        <v>0</v>
      </c>
      <c r="K98" s="220" t="s">
        <v>19</v>
      </c>
      <c r="L98" s="225"/>
      <c r="M98" s="226" t="s">
        <v>19</v>
      </c>
      <c r="N98" s="227" t="s">
        <v>42</v>
      </c>
      <c r="O98" s="85"/>
      <c r="P98" s="214">
        <f>O98*H98</f>
        <v>0</v>
      </c>
      <c r="Q98" s="214">
        <v>0.00029999999999999997</v>
      </c>
      <c r="R98" s="214">
        <f>Q98*H98</f>
        <v>0.00059999999999999995</v>
      </c>
      <c r="S98" s="214">
        <v>0</v>
      </c>
      <c r="T98" s="215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16" t="s">
        <v>81</v>
      </c>
      <c r="AT98" s="216" t="s">
        <v>142</v>
      </c>
      <c r="AU98" s="216" t="s">
        <v>81</v>
      </c>
      <c r="AY98" s="18" t="s">
        <v>126</v>
      </c>
      <c r="BE98" s="217">
        <f>IF(N98="základní",J98,0)</f>
        <v>0</v>
      </c>
      <c r="BF98" s="217">
        <f>IF(N98="snížená",J98,0)</f>
        <v>0</v>
      </c>
      <c r="BG98" s="217">
        <f>IF(N98="zákl. přenesená",J98,0)</f>
        <v>0</v>
      </c>
      <c r="BH98" s="217">
        <f>IF(N98="sníž. přenesená",J98,0)</f>
        <v>0</v>
      </c>
      <c r="BI98" s="217">
        <f>IF(N98="nulová",J98,0)</f>
        <v>0</v>
      </c>
      <c r="BJ98" s="18" t="s">
        <v>79</v>
      </c>
      <c r="BK98" s="217">
        <f>ROUND(I98*H98,2)</f>
        <v>0</v>
      </c>
      <c r="BL98" s="18" t="s">
        <v>79</v>
      </c>
      <c r="BM98" s="216" t="s">
        <v>545</v>
      </c>
    </row>
    <row r="99" s="2" customFormat="1" ht="14.4" customHeight="1">
      <c r="A99" s="39"/>
      <c r="B99" s="40"/>
      <c r="C99" s="218" t="s">
        <v>174</v>
      </c>
      <c r="D99" s="218" t="s">
        <v>142</v>
      </c>
      <c r="E99" s="219" t="s">
        <v>546</v>
      </c>
      <c r="F99" s="220" t="s">
        <v>547</v>
      </c>
      <c r="G99" s="221" t="s">
        <v>294</v>
      </c>
      <c r="H99" s="222">
        <v>30</v>
      </c>
      <c r="I99" s="223"/>
      <c r="J99" s="224">
        <f>ROUND(I99*H99,2)</f>
        <v>0</v>
      </c>
      <c r="K99" s="220" t="s">
        <v>19</v>
      </c>
      <c r="L99" s="225"/>
      <c r="M99" s="226" t="s">
        <v>19</v>
      </c>
      <c r="N99" s="227" t="s">
        <v>42</v>
      </c>
      <c r="O99" s="85"/>
      <c r="P99" s="214">
        <f>O99*H99</f>
        <v>0</v>
      </c>
      <c r="Q99" s="214">
        <v>0.00029999999999999997</v>
      </c>
      <c r="R99" s="214">
        <f>Q99*H99</f>
        <v>0.0089999999999999993</v>
      </c>
      <c r="S99" s="214">
        <v>0</v>
      </c>
      <c r="T99" s="215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16" t="s">
        <v>81</v>
      </c>
      <c r="AT99" s="216" t="s">
        <v>142</v>
      </c>
      <c r="AU99" s="216" t="s">
        <v>81</v>
      </c>
      <c r="AY99" s="18" t="s">
        <v>126</v>
      </c>
      <c r="BE99" s="217">
        <f>IF(N99="základní",J99,0)</f>
        <v>0</v>
      </c>
      <c r="BF99" s="217">
        <f>IF(N99="snížená",J99,0)</f>
        <v>0</v>
      </c>
      <c r="BG99" s="217">
        <f>IF(N99="zákl. přenesená",J99,0)</f>
        <v>0</v>
      </c>
      <c r="BH99" s="217">
        <f>IF(N99="sníž. přenesená",J99,0)</f>
        <v>0</v>
      </c>
      <c r="BI99" s="217">
        <f>IF(N99="nulová",J99,0)</f>
        <v>0</v>
      </c>
      <c r="BJ99" s="18" t="s">
        <v>79</v>
      </c>
      <c r="BK99" s="217">
        <f>ROUND(I99*H99,2)</f>
        <v>0</v>
      </c>
      <c r="BL99" s="18" t="s">
        <v>79</v>
      </c>
      <c r="BM99" s="216" t="s">
        <v>548</v>
      </c>
    </row>
    <row r="100" s="2" customFormat="1" ht="14.4" customHeight="1">
      <c r="A100" s="39"/>
      <c r="B100" s="40"/>
      <c r="C100" s="218" t="s">
        <v>187</v>
      </c>
      <c r="D100" s="218" t="s">
        <v>142</v>
      </c>
      <c r="E100" s="219" t="s">
        <v>549</v>
      </c>
      <c r="F100" s="220" t="s">
        <v>550</v>
      </c>
      <c r="G100" s="221" t="s">
        <v>294</v>
      </c>
      <c r="H100" s="222">
        <v>1</v>
      </c>
      <c r="I100" s="223"/>
      <c r="J100" s="224">
        <f>ROUND(I100*H100,2)</f>
        <v>0</v>
      </c>
      <c r="K100" s="220" t="s">
        <v>253</v>
      </c>
      <c r="L100" s="225"/>
      <c r="M100" s="226" t="s">
        <v>19</v>
      </c>
      <c r="N100" s="227" t="s">
        <v>42</v>
      </c>
      <c r="O100" s="85"/>
      <c r="P100" s="214">
        <f>O100*H100</f>
        <v>0</v>
      </c>
      <c r="Q100" s="214">
        <v>0.00029</v>
      </c>
      <c r="R100" s="214">
        <f>Q100*H100</f>
        <v>0.00029</v>
      </c>
      <c r="S100" s="214">
        <v>0</v>
      </c>
      <c r="T100" s="215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16" t="s">
        <v>376</v>
      </c>
      <c r="AT100" s="216" t="s">
        <v>142</v>
      </c>
      <c r="AU100" s="216" t="s">
        <v>81</v>
      </c>
      <c r="AY100" s="18" t="s">
        <v>126</v>
      </c>
      <c r="BE100" s="217">
        <f>IF(N100="základní",J100,0)</f>
        <v>0</v>
      </c>
      <c r="BF100" s="217">
        <f>IF(N100="snížená",J100,0)</f>
        <v>0</v>
      </c>
      <c r="BG100" s="217">
        <f>IF(N100="zákl. přenesená",J100,0)</f>
        <v>0</v>
      </c>
      <c r="BH100" s="217">
        <f>IF(N100="sníž. přenesená",J100,0)</f>
        <v>0</v>
      </c>
      <c r="BI100" s="217">
        <f>IF(N100="nulová",J100,0)</f>
        <v>0</v>
      </c>
      <c r="BJ100" s="18" t="s">
        <v>79</v>
      </c>
      <c r="BK100" s="217">
        <f>ROUND(I100*H100,2)</f>
        <v>0</v>
      </c>
      <c r="BL100" s="18" t="s">
        <v>133</v>
      </c>
      <c r="BM100" s="216" t="s">
        <v>551</v>
      </c>
    </row>
    <row r="101" s="2" customFormat="1" ht="14.4" customHeight="1">
      <c r="A101" s="39"/>
      <c r="B101" s="40"/>
      <c r="C101" s="218" t="s">
        <v>199</v>
      </c>
      <c r="D101" s="218" t="s">
        <v>142</v>
      </c>
      <c r="E101" s="219" t="s">
        <v>552</v>
      </c>
      <c r="F101" s="220" t="s">
        <v>553</v>
      </c>
      <c r="G101" s="221" t="s">
        <v>164</v>
      </c>
      <c r="H101" s="222">
        <v>1</v>
      </c>
      <c r="I101" s="223"/>
      <c r="J101" s="224">
        <f>ROUND(I101*H101,2)</f>
        <v>0</v>
      </c>
      <c r="K101" s="220" t="s">
        <v>19</v>
      </c>
      <c r="L101" s="225"/>
      <c r="M101" s="226" t="s">
        <v>19</v>
      </c>
      <c r="N101" s="227" t="s">
        <v>42</v>
      </c>
      <c r="O101" s="85"/>
      <c r="P101" s="214">
        <f>O101*H101</f>
        <v>0</v>
      </c>
      <c r="Q101" s="214">
        <v>0.00029999999999999997</v>
      </c>
      <c r="R101" s="214">
        <f>Q101*H101</f>
        <v>0.00029999999999999997</v>
      </c>
      <c r="S101" s="214">
        <v>0</v>
      </c>
      <c r="T101" s="215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16" t="s">
        <v>81</v>
      </c>
      <c r="AT101" s="216" t="s">
        <v>142</v>
      </c>
      <c r="AU101" s="216" t="s">
        <v>81</v>
      </c>
      <c r="AY101" s="18" t="s">
        <v>126</v>
      </c>
      <c r="BE101" s="217">
        <f>IF(N101="základní",J101,0)</f>
        <v>0</v>
      </c>
      <c r="BF101" s="217">
        <f>IF(N101="snížená",J101,0)</f>
        <v>0</v>
      </c>
      <c r="BG101" s="217">
        <f>IF(N101="zákl. přenesená",J101,0)</f>
        <v>0</v>
      </c>
      <c r="BH101" s="217">
        <f>IF(N101="sníž. přenesená",J101,0)</f>
        <v>0</v>
      </c>
      <c r="BI101" s="217">
        <f>IF(N101="nulová",J101,0)</f>
        <v>0</v>
      </c>
      <c r="BJ101" s="18" t="s">
        <v>79</v>
      </c>
      <c r="BK101" s="217">
        <f>ROUND(I101*H101,2)</f>
        <v>0</v>
      </c>
      <c r="BL101" s="18" t="s">
        <v>79</v>
      </c>
      <c r="BM101" s="216" t="s">
        <v>554</v>
      </c>
    </row>
    <row r="102" s="2" customFormat="1" ht="14.4" customHeight="1">
      <c r="A102" s="39"/>
      <c r="B102" s="40"/>
      <c r="C102" s="218" t="s">
        <v>8</v>
      </c>
      <c r="D102" s="218" t="s">
        <v>142</v>
      </c>
      <c r="E102" s="219" t="s">
        <v>555</v>
      </c>
      <c r="F102" s="220" t="s">
        <v>556</v>
      </c>
      <c r="G102" s="221" t="s">
        <v>164</v>
      </c>
      <c r="H102" s="222">
        <v>1</v>
      </c>
      <c r="I102" s="223"/>
      <c r="J102" s="224">
        <f>ROUND(I102*H102,2)</f>
        <v>0</v>
      </c>
      <c r="K102" s="220" t="s">
        <v>304</v>
      </c>
      <c r="L102" s="225"/>
      <c r="M102" s="226" t="s">
        <v>19</v>
      </c>
      <c r="N102" s="227" t="s">
        <v>42</v>
      </c>
      <c r="O102" s="85"/>
      <c r="P102" s="214">
        <f>O102*H102</f>
        <v>0</v>
      </c>
      <c r="Q102" s="214">
        <v>0.00050000000000000001</v>
      </c>
      <c r="R102" s="214">
        <f>Q102*H102</f>
        <v>0.00050000000000000001</v>
      </c>
      <c r="S102" s="214">
        <v>0</v>
      </c>
      <c r="T102" s="215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16" t="s">
        <v>81</v>
      </c>
      <c r="AT102" s="216" t="s">
        <v>142</v>
      </c>
      <c r="AU102" s="216" t="s">
        <v>81</v>
      </c>
      <c r="AY102" s="18" t="s">
        <v>126</v>
      </c>
      <c r="BE102" s="217">
        <f>IF(N102="základní",J102,0)</f>
        <v>0</v>
      </c>
      <c r="BF102" s="217">
        <f>IF(N102="snížená",J102,0)</f>
        <v>0</v>
      </c>
      <c r="BG102" s="217">
        <f>IF(N102="zákl. přenesená",J102,0)</f>
        <v>0</v>
      </c>
      <c r="BH102" s="217">
        <f>IF(N102="sníž. přenesená",J102,0)</f>
        <v>0</v>
      </c>
      <c r="BI102" s="217">
        <f>IF(N102="nulová",J102,0)</f>
        <v>0</v>
      </c>
      <c r="BJ102" s="18" t="s">
        <v>79</v>
      </c>
      <c r="BK102" s="217">
        <f>ROUND(I102*H102,2)</f>
        <v>0</v>
      </c>
      <c r="BL102" s="18" t="s">
        <v>79</v>
      </c>
      <c r="BM102" s="216" t="s">
        <v>557</v>
      </c>
    </row>
    <row r="103" s="2" customFormat="1" ht="14.4" customHeight="1">
      <c r="A103" s="39"/>
      <c r="B103" s="40"/>
      <c r="C103" s="218" t="s">
        <v>211</v>
      </c>
      <c r="D103" s="218" t="s">
        <v>142</v>
      </c>
      <c r="E103" s="219" t="s">
        <v>558</v>
      </c>
      <c r="F103" s="220" t="s">
        <v>559</v>
      </c>
      <c r="G103" s="221" t="s">
        <v>164</v>
      </c>
      <c r="H103" s="222">
        <v>15</v>
      </c>
      <c r="I103" s="223"/>
      <c r="J103" s="224">
        <f>ROUND(I103*H103,2)</f>
        <v>0</v>
      </c>
      <c r="K103" s="220" t="s">
        <v>19</v>
      </c>
      <c r="L103" s="225"/>
      <c r="M103" s="226" t="s">
        <v>19</v>
      </c>
      <c r="N103" s="227" t="s">
        <v>42</v>
      </c>
      <c r="O103" s="85"/>
      <c r="P103" s="214">
        <f>O103*H103</f>
        <v>0</v>
      </c>
      <c r="Q103" s="214">
        <v>0.00029999999999999997</v>
      </c>
      <c r="R103" s="214">
        <f>Q103*H103</f>
        <v>0.0044999999999999997</v>
      </c>
      <c r="S103" s="214">
        <v>0</v>
      </c>
      <c r="T103" s="215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16" t="s">
        <v>81</v>
      </c>
      <c r="AT103" s="216" t="s">
        <v>142</v>
      </c>
      <c r="AU103" s="216" t="s">
        <v>81</v>
      </c>
      <c r="AY103" s="18" t="s">
        <v>126</v>
      </c>
      <c r="BE103" s="217">
        <f>IF(N103="základní",J103,0)</f>
        <v>0</v>
      </c>
      <c r="BF103" s="217">
        <f>IF(N103="snížená",J103,0)</f>
        <v>0</v>
      </c>
      <c r="BG103" s="217">
        <f>IF(N103="zákl. přenesená",J103,0)</f>
        <v>0</v>
      </c>
      <c r="BH103" s="217">
        <f>IF(N103="sníž. přenesená",J103,0)</f>
        <v>0</v>
      </c>
      <c r="BI103" s="217">
        <f>IF(N103="nulová",J103,0)</f>
        <v>0</v>
      </c>
      <c r="BJ103" s="18" t="s">
        <v>79</v>
      </c>
      <c r="BK103" s="217">
        <f>ROUND(I103*H103,2)</f>
        <v>0</v>
      </c>
      <c r="BL103" s="18" t="s">
        <v>79</v>
      </c>
      <c r="BM103" s="216" t="s">
        <v>560</v>
      </c>
    </row>
    <row r="104" s="2" customFormat="1" ht="14.4" customHeight="1">
      <c r="A104" s="39"/>
      <c r="B104" s="40"/>
      <c r="C104" s="218" t="s">
        <v>133</v>
      </c>
      <c r="D104" s="218" t="s">
        <v>142</v>
      </c>
      <c r="E104" s="219" t="s">
        <v>561</v>
      </c>
      <c r="F104" s="220" t="s">
        <v>562</v>
      </c>
      <c r="G104" s="221" t="s">
        <v>164</v>
      </c>
      <c r="H104" s="222">
        <v>119</v>
      </c>
      <c r="I104" s="223"/>
      <c r="J104" s="224">
        <f>ROUND(I104*H104,2)</f>
        <v>0</v>
      </c>
      <c r="K104" s="220" t="s">
        <v>19</v>
      </c>
      <c r="L104" s="225"/>
      <c r="M104" s="226" t="s">
        <v>19</v>
      </c>
      <c r="N104" s="227" t="s">
        <v>42</v>
      </c>
      <c r="O104" s="85"/>
      <c r="P104" s="214">
        <f>O104*H104</f>
        <v>0</v>
      </c>
      <c r="Q104" s="214">
        <v>0.00029999999999999997</v>
      </c>
      <c r="R104" s="214">
        <f>Q104*H104</f>
        <v>0.035699999999999996</v>
      </c>
      <c r="S104" s="214">
        <v>0</v>
      </c>
      <c r="T104" s="215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16" t="s">
        <v>81</v>
      </c>
      <c r="AT104" s="216" t="s">
        <v>142</v>
      </c>
      <c r="AU104" s="216" t="s">
        <v>81</v>
      </c>
      <c r="AY104" s="18" t="s">
        <v>126</v>
      </c>
      <c r="BE104" s="217">
        <f>IF(N104="základní",J104,0)</f>
        <v>0</v>
      </c>
      <c r="BF104" s="217">
        <f>IF(N104="snížená",J104,0)</f>
        <v>0</v>
      </c>
      <c r="BG104" s="217">
        <f>IF(N104="zákl. přenesená",J104,0)</f>
        <v>0</v>
      </c>
      <c r="BH104" s="217">
        <f>IF(N104="sníž. přenesená",J104,0)</f>
        <v>0</v>
      </c>
      <c r="BI104" s="217">
        <f>IF(N104="nulová",J104,0)</f>
        <v>0</v>
      </c>
      <c r="BJ104" s="18" t="s">
        <v>79</v>
      </c>
      <c r="BK104" s="217">
        <f>ROUND(I104*H104,2)</f>
        <v>0</v>
      </c>
      <c r="BL104" s="18" t="s">
        <v>79</v>
      </c>
      <c r="BM104" s="216" t="s">
        <v>563</v>
      </c>
    </row>
    <row r="105" s="2" customFormat="1" ht="14.4" customHeight="1">
      <c r="A105" s="39"/>
      <c r="B105" s="40"/>
      <c r="C105" s="218" t="s">
        <v>218</v>
      </c>
      <c r="D105" s="218" t="s">
        <v>142</v>
      </c>
      <c r="E105" s="219" t="s">
        <v>564</v>
      </c>
      <c r="F105" s="220" t="s">
        <v>565</v>
      </c>
      <c r="G105" s="221" t="s">
        <v>164</v>
      </c>
      <c r="H105" s="222">
        <v>15</v>
      </c>
      <c r="I105" s="223"/>
      <c r="J105" s="224">
        <f>ROUND(I105*H105,2)</f>
        <v>0</v>
      </c>
      <c r="K105" s="220" t="s">
        <v>19</v>
      </c>
      <c r="L105" s="225"/>
      <c r="M105" s="226" t="s">
        <v>19</v>
      </c>
      <c r="N105" s="227" t="s">
        <v>42</v>
      </c>
      <c r="O105" s="85"/>
      <c r="P105" s="214">
        <f>O105*H105</f>
        <v>0</v>
      </c>
      <c r="Q105" s="214">
        <v>0.00029999999999999997</v>
      </c>
      <c r="R105" s="214">
        <f>Q105*H105</f>
        <v>0.0044999999999999997</v>
      </c>
      <c r="S105" s="214">
        <v>0</v>
      </c>
      <c r="T105" s="215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16" t="s">
        <v>81</v>
      </c>
      <c r="AT105" s="216" t="s">
        <v>142</v>
      </c>
      <c r="AU105" s="216" t="s">
        <v>81</v>
      </c>
      <c r="AY105" s="18" t="s">
        <v>126</v>
      </c>
      <c r="BE105" s="217">
        <f>IF(N105="základní",J105,0)</f>
        <v>0</v>
      </c>
      <c r="BF105" s="217">
        <f>IF(N105="snížená",J105,0)</f>
        <v>0</v>
      </c>
      <c r="BG105" s="217">
        <f>IF(N105="zákl. přenesená",J105,0)</f>
        <v>0</v>
      </c>
      <c r="BH105" s="217">
        <f>IF(N105="sníž. přenesená",J105,0)</f>
        <v>0</v>
      </c>
      <c r="BI105" s="217">
        <f>IF(N105="nulová",J105,0)</f>
        <v>0</v>
      </c>
      <c r="BJ105" s="18" t="s">
        <v>79</v>
      </c>
      <c r="BK105" s="217">
        <f>ROUND(I105*H105,2)</f>
        <v>0</v>
      </c>
      <c r="BL105" s="18" t="s">
        <v>79</v>
      </c>
      <c r="BM105" s="216" t="s">
        <v>566</v>
      </c>
    </row>
    <row r="106" s="2" customFormat="1" ht="14.4" customHeight="1">
      <c r="A106" s="39"/>
      <c r="B106" s="40"/>
      <c r="C106" s="218" t="s">
        <v>322</v>
      </c>
      <c r="D106" s="218" t="s">
        <v>142</v>
      </c>
      <c r="E106" s="219" t="s">
        <v>567</v>
      </c>
      <c r="F106" s="220" t="s">
        <v>568</v>
      </c>
      <c r="G106" s="221" t="s">
        <v>164</v>
      </c>
      <c r="H106" s="222">
        <v>119</v>
      </c>
      <c r="I106" s="223"/>
      <c r="J106" s="224">
        <f>ROUND(I106*H106,2)</f>
        <v>0</v>
      </c>
      <c r="K106" s="220" t="s">
        <v>19</v>
      </c>
      <c r="L106" s="225"/>
      <c r="M106" s="226" t="s">
        <v>19</v>
      </c>
      <c r="N106" s="227" t="s">
        <v>42</v>
      </c>
      <c r="O106" s="85"/>
      <c r="P106" s="214">
        <f>O106*H106</f>
        <v>0</v>
      </c>
      <c r="Q106" s="214">
        <v>0.00029999999999999997</v>
      </c>
      <c r="R106" s="214">
        <f>Q106*H106</f>
        <v>0.035699999999999996</v>
      </c>
      <c r="S106" s="214">
        <v>0</v>
      </c>
      <c r="T106" s="215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16" t="s">
        <v>81</v>
      </c>
      <c r="AT106" s="216" t="s">
        <v>142</v>
      </c>
      <c r="AU106" s="216" t="s">
        <v>81</v>
      </c>
      <c r="AY106" s="18" t="s">
        <v>126</v>
      </c>
      <c r="BE106" s="217">
        <f>IF(N106="základní",J106,0)</f>
        <v>0</v>
      </c>
      <c r="BF106" s="217">
        <f>IF(N106="snížená",J106,0)</f>
        <v>0</v>
      </c>
      <c r="BG106" s="217">
        <f>IF(N106="zákl. přenesená",J106,0)</f>
        <v>0</v>
      </c>
      <c r="BH106" s="217">
        <f>IF(N106="sníž. přenesená",J106,0)</f>
        <v>0</v>
      </c>
      <c r="BI106" s="217">
        <f>IF(N106="nulová",J106,0)</f>
        <v>0</v>
      </c>
      <c r="BJ106" s="18" t="s">
        <v>79</v>
      </c>
      <c r="BK106" s="217">
        <f>ROUND(I106*H106,2)</f>
        <v>0</v>
      </c>
      <c r="BL106" s="18" t="s">
        <v>79</v>
      </c>
      <c r="BM106" s="216" t="s">
        <v>569</v>
      </c>
    </row>
    <row r="107" s="2" customFormat="1" ht="14.4" customHeight="1">
      <c r="A107" s="39"/>
      <c r="B107" s="40"/>
      <c r="C107" s="218" t="s">
        <v>350</v>
      </c>
      <c r="D107" s="218" t="s">
        <v>142</v>
      </c>
      <c r="E107" s="219" t="s">
        <v>570</v>
      </c>
      <c r="F107" s="220" t="s">
        <v>571</v>
      </c>
      <c r="G107" s="221" t="s">
        <v>164</v>
      </c>
      <c r="H107" s="222">
        <v>268</v>
      </c>
      <c r="I107" s="223"/>
      <c r="J107" s="224">
        <f>ROUND(I107*H107,2)</f>
        <v>0</v>
      </c>
      <c r="K107" s="220" t="s">
        <v>19</v>
      </c>
      <c r="L107" s="225"/>
      <c r="M107" s="226" t="s">
        <v>19</v>
      </c>
      <c r="N107" s="227" t="s">
        <v>42</v>
      </c>
      <c r="O107" s="85"/>
      <c r="P107" s="214">
        <f>O107*H107</f>
        <v>0</v>
      </c>
      <c r="Q107" s="214">
        <v>0.00029999999999999997</v>
      </c>
      <c r="R107" s="214">
        <f>Q107*H107</f>
        <v>0.080399999999999999</v>
      </c>
      <c r="S107" s="214">
        <v>0</v>
      </c>
      <c r="T107" s="215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16" t="s">
        <v>81</v>
      </c>
      <c r="AT107" s="216" t="s">
        <v>142</v>
      </c>
      <c r="AU107" s="216" t="s">
        <v>81</v>
      </c>
      <c r="AY107" s="18" t="s">
        <v>126</v>
      </c>
      <c r="BE107" s="217">
        <f>IF(N107="základní",J107,0)</f>
        <v>0</v>
      </c>
      <c r="BF107" s="217">
        <f>IF(N107="snížená",J107,0)</f>
        <v>0</v>
      </c>
      <c r="BG107" s="217">
        <f>IF(N107="zákl. přenesená",J107,0)</f>
        <v>0</v>
      </c>
      <c r="BH107" s="217">
        <f>IF(N107="sníž. přenesená",J107,0)</f>
        <v>0</v>
      </c>
      <c r="BI107" s="217">
        <f>IF(N107="nulová",J107,0)</f>
        <v>0</v>
      </c>
      <c r="BJ107" s="18" t="s">
        <v>79</v>
      </c>
      <c r="BK107" s="217">
        <f>ROUND(I107*H107,2)</f>
        <v>0</v>
      </c>
      <c r="BL107" s="18" t="s">
        <v>79</v>
      </c>
      <c r="BM107" s="216" t="s">
        <v>572</v>
      </c>
    </row>
    <row r="108" s="2" customFormat="1" ht="14.4" customHeight="1">
      <c r="A108" s="39"/>
      <c r="B108" s="40"/>
      <c r="C108" s="218" t="s">
        <v>326</v>
      </c>
      <c r="D108" s="218" t="s">
        <v>142</v>
      </c>
      <c r="E108" s="219" t="s">
        <v>573</v>
      </c>
      <c r="F108" s="220" t="s">
        <v>574</v>
      </c>
      <c r="G108" s="221" t="s">
        <v>149</v>
      </c>
      <c r="H108" s="222">
        <v>15</v>
      </c>
      <c r="I108" s="223"/>
      <c r="J108" s="224">
        <f>ROUND(I108*H108,2)</f>
        <v>0</v>
      </c>
      <c r="K108" s="220" t="s">
        <v>19</v>
      </c>
      <c r="L108" s="225"/>
      <c r="M108" s="226" t="s">
        <v>19</v>
      </c>
      <c r="N108" s="227" t="s">
        <v>42</v>
      </c>
      <c r="O108" s="85"/>
      <c r="P108" s="214">
        <f>O108*H108</f>
        <v>0</v>
      </c>
      <c r="Q108" s="214">
        <v>0.00029999999999999997</v>
      </c>
      <c r="R108" s="214">
        <f>Q108*H108</f>
        <v>0.0044999999999999997</v>
      </c>
      <c r="S108" s="214">
        <v>0</v>
      </c>
      <c r="T108" s="215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16" t="s">
        <v>81</v>
      </c>
      <c r="AT108" s="216" t="s">
        <v>142</v>
      </c>
      <c r="AU108" s="216" t="s">
        <v>81</v>
      </c>
      <c r="AY108" s="18" t="s">
        <v>126</v>
      </c>
      <c r="BE108" s="217">
        <f>IF(N108="základní",J108,0)</f>
        <v>0</v>
      </c>
      <c r="BF108" s="217">
        <f>IF(N108="snížená",J108,0)</f>
        <v>0</v>
      </c>
      <c r="BG108" s="217">
        <f>IF(N108="zákl. přenesená",J108,0)</f>
        <v>0</v>
      </c>
      <c r="BH108" s="217">
        <f>IF(N108="sníž. přenesená",J108,0)</f>
        <v>0</v>
      </c>
      <c r="BI108" s="217">
        <f>IF(N108="nulová",J108,0)</f>
        <v>0</v>
      </c>
      <c r="BJ108" s="18" t="s">
        <v>79</v>
      </c>
      <c r="BK108" s="217">
        <f>ROUND(I108*H108,2)</f>
        <v>0</v>
      </c>
      <c r="BL108" s="18" t="s">
        <v>79</v>
      </c>
      <c r="BM108" s="216" t="s">
        <v>575</v>
      </c>
    </row>
    <row r="109" s="2" customFormat="1" ht="14.4" customHeight="1">
      <c r="A109" s="39"/>
      <c r="B109" s="40"/>
      <c r="C109" s="218" t="s">
        <v>7</v>
      </c>
      <c r="D109" s="218" t="s">
        <v>142</v>
      </c>
      <c r="E109" s="219" t="s">
        <v>576</v>
      </c>
      <c r="F109" s="220" t="s">
        <v>577</v>
      </c>
      <c r="G109" s="221" t="s">
        <v>181</v>
      </c>
      <c r="H109" s="222">
        <v>0.10000000000000001</v>
      </c>
      <c r="I109" s="223"/>
      <c r="J109" s="224">
        <f>ROUND(I109*H109,2)</f>
        <v>0</v>
      </c>
      <c r="K109" s="220" t="s">
        <v>304</v>
      </c>
      <c r="L109" s="225"/>
      <c r="M109" s="226" t="s">
        <v>19</v>
      </c>
      <c r="N109" s="227" t="s">
        <v>42</v>
      </c>
      <c r="O109" s="85"/>
      <c r="P109" s="214">
        <f>O109*H109</f>
        <v>0</v>
      </c>
      <c r="Q109" s="214">
        <v>1</v>
      </c>
      <c r="R109" s="214">
        <f>Q109*H109</f>
        <v>0.10000000000000001</v>
      </c>
      <c r="S109" s="214">
        <v>0</v>
      </c>
      <c r="T109" s="215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16" t="s">
        <v>81</v>
      </c>
      <c r="AT109" s="216" t="s">
        <v>142</v>
      </c>
      <c r="AU109" s="216" t="s">
        <v>81</v>
      </c>
      <c r="AY109" s="18" t="s">
        <v>126</v>
      </c>
      <c r="BE109" s="217">
        <f>IF(N109="základní",J109,0)</f>
        <v>0</v>
      </c>
      <c r="BF109" s="217">
        <f>IF(N109="snížená",J109,0)</f>
        <v>0</v>
      </c>
      <c r="BG109" s="217">
        <f>IF(N109="zákl. přenesená",J109,0)</f>
        <v>0</v>
      </c>
      <c r="BH109" s="217">
        <f>IF(N109="sníž. přenesená",J109,0)</f>
        <v>0</v>
      </c>
      <c r="BI109" s="217">
        <f>IF(N109="nulová",J109,0)</f>
        <v>0</v>
      </c>
      <c r="BJ109" s="18" t="s">
        <v>79</v>
      </c>
      <c r="BK109" s="217">
        <f>ROUND(I109*H109,2)</f>
        <v>0</v>
      </c>
      <c r="BL109" s="18" t="s">
        <v>79</v>
      </c>
      <c r="BM109" s="216" t="s">
        <v>578</v>
      </c>
    </row>
    <row r="110" s="2" customFormat="1" ht="14.4" customHeight="1">
      <c r="A110" s="39"/>
      <c r="B110" s="40"/>
      <c r="C110" s="218" t="s">
        <v>346</v>
      </c>
      <c r="D110" s="218" t="s">
        <v>142</v>
      </c>
      <c r="E110" s="219" t="s">
        <v>579</v>
      </c>
      <c r="F110" s="220" t="s">
        <v>580</v>
      </c>
      <c r="G110" s="221" t="s">
        <v>181</v>
      </c>
      <c r="H110" s="222">
        <v>0.041000000000000002</v>
      </c>
      <c r="I110" s="223"/>
      <c r="J110" s="224">
        <f>ROUND(I110*H110,2)</f>
        <v>0</v>
      </c>
      <c r="K110" s="220" t="s">
        <v>304</v>
      </c>
      <c r="L110" s="225"/>
      <c r="M110" s="226" t="s">
        <v>19</v>
      </c>
      <c r="N110" s="227" t="s">
        <v>42</v>
      </c>
      <c r="O110" s="85"/>
      <c r="P110" s="214">
        <f>O110*H110</f>
        <v>0</v>
      </c>
      <c r="Q110" s="214">
        <v>1</v>
      </c>
      <c r="R110" s="214">
        <f>Q110*H110</f>
        <v>0.041000000000000002</v>
      </c>
      <c r="S110" s="214">
        <v>0</v>
      </c>
      <c r="T110" s="215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16" t="s">
        <v>81</v>
      </c>
      <c r="AT110" s="216" t="s">
        <v>142</v>
      </c>
      <c r="AU110" s="216" t="s">
        <v>81</v>
      </c>
      <c r="AY110" s="18" t="s">
        <v>126</v>
      </c>
      <c r="BE110" s="217">
        <f>IF(N110="základní",J110,0)</f>
        <v>0</v>
      </c>
      <c r="BF110" s="217">
        <f>IF(N110="snížená",J110,0)</f>
        <v>0</v>
      </c>
      <c r="BG110" s="217">
        <f>IF(N110="zákl. přenesená",J110,0)</f>
        <v>0</v>
      </c>
      <c r="BH110" s="217">
        <f>IF(N110="sníž. přenesená",J110,0)</f>
        <v>0</v>
      </c>
      <c r="BI110" s="217">
        <f>IF(N110="nulová",J110,0)</f>
        <v>0</v>
      </c>
      <c r="BJ110" s="18" t="s">
        <v>79</v>
      </c>
      <c r="BK110" s="217">
        <f>ROUND(I110*H110,2)</f>
        <v>0</v>
      </c>
      <c r="BL110" s="18" t="s">
        <v>79</v>
      </c>
      <c r="BM110" s="216" t="s">
        <v>581</v>
      </c>
    </row>
    <row r="111" s="2" customFormat="1" ht="14.4" customHeight="1">
      <c r="A111" s="39"/>
      <c r="B111" s="40"/>
      <c r="C111" s="205" t="s">
        <v>338</v>
      </c>
      <c r="D111" s="205" t="s">
        <v>129</v>
      </c>
      <c r="E111" s="206" t="s">
        <v>582</v>
      </c>
      <c r="F111" s="207" t="s">
        <v>583</v>
      </c>
      <c r="G111" s="208" t="s">
        <v>584</v>
      </c>
      <c r="H111" s="209">
        <v>1</v>
      </c>
      <c r="I111" s="210"/>
      <c r="J111" s="211">
        <f>ROUND(I111*H111,2)</f>
        <v>0</v>
      </c>
      <c r="K111" s="207" t="s">
        <v>304</v>
      </c>
      <c r="L111" s="45"/>
      <c r="M111" s="212" t="s">
        <v>19</v>
      </c>
      <c r="N111" s="213" t="s">
        <v>42</v>
      </c>
      <c r="O111" s="85"/>
      <c r="P111" s="214">
        <f>O111*H111</f>
        <v>0</v>
      </c>
      <c r="Q111" s="214">
        <v>0</v>
      </c>
      <c r="R111" s="214">
        <f>Q111*H111</f>
        <v>0</v>
      </c>
      <c r="S111" s="214">
        <v>0</v>
      </c>
      <c r="T111" s="215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16" t="s">
        <v>79</v>
      </c>
      <c r="AT111" s="216" t="s">
        <v>129</v>
      </c>
      <c r="AU111" s="216" t="s">
        <v>81</v>
      </c>
      <c r="AY111" s="18" t="s">
        <v>126</v>
      </c>
      <c r="BE111" s="217">
        <f>IF(N111="základní",J111,0)</f>
        <v>0</v>
      </c>
      <c r="BF111" s="217">
        <f>IF(N111="snížená",J111,0)</f>
        <v>0</v>
      </c>
      <c r="BG111" s="217">
        <f>IF(N111="zákl. přenesená",J111,0)</f>
        <v>0</v>
      </c>
      <c r="BH111" s="217">
        <f>IF(N111="sníž. přenesená",J111,0)</f>
        <v>0</v>
      </c>
      <c r="BI111" s="217">
        <f>IF(N111="nulová",J111,0)</f>
        <v>0</v>
      </c>
      <c r="BJ111" s="18" t="s">
        <v>79</v>
      </c>
      <c r="BK111" s="217">
        <f>ROUND(I111*H111,2)</f>
        <v>0</v>
      </c>
      <c r="BL111" s="18" t="s">
        <v>79</v>
      </c>
      <c r="BM111" s="216" t="s">
        <v>585</v>
      </c>
    </row>
    <row r="112" s="2" customFormat="1" ht="14.4" customHeight="1">
      <c r="A112" s="39"/>
      <c r="B112" s="40"/>
      <c r="C112" s="205" t="s">
        <v>357</v>
      </c>
      <c r="D112" s="205" t="s">
        <v>129</v>
      </c>
      <c r="E112" s="206" t="s">
        <v>586</v>
      </c>
      <c r="F112" s="207" t="s">
        <v>587</v>
      </c>
      <c r="G112" s="208" t="s">
        <v>294</v>
      </c>
      <c r="H112" s="209">
        <v>155</v>
      </c>
      <c r="I112" s="210"/>
      <c r="J112" s="211">
        <f>ROUND(I112*H112,2)</f>
        <v>0</v>
      </c>
      <c r="K112" s="207" t="s">
        <v>304</v>
      </c>
      <c r="L112" s="45"/>
      <c r="M112" s="212" t="s">
        <v>19</v>
      </c>
      <c r="N112" s="213" t="s">
        <v>42</v>
      </c>
      <c r="O112" s="85"/>
      <c r="P112" s="214">
        <f>O112*H112</f>
        <v>0</v>
      </c>
      <c r="Q112" s="214">
        <v>0</v>
      </c>
      <c r="R112" s="214">
        <f>Q112*H112</f>
        <v>0</v>
      </c>
      <c r="S112" s="214">
        <v>0</v>
      </c>
      <c r="T112" s="215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16" t="s">
        <v>79</v>
      </c>
      <c r="AT112" s="216" t="s">
        <v>129</v>
      </c>
      <c r="AU112" s="216" t="s">
        <v>81</v>
      </c>
      <c r="AY112" s="18" t="s">
        <v>126</v>
      </c>
      <c r="BE112" s="217">
        <f>IF(N112="základní",J112,0)</f>
        <v>0</v>
      </c>
      <c r="BF112" s="217">
        <f>IF(N112="snížená",J112,0)</f>
        <v>0</v>
      </c>
      <c r="BG112" s="217">
        <f>IF(N112="zákl. přenesená",J112,0)</f>
        <v>0</v>
      </c>
      <c r="BH112" s="217">
        <f>IF(N112="sníž. přenesená",J112,0)</f>
        <v>0</v>
      </c>
      <c r="BI112" s="217">
        <f>IF(N112="nulová",J112,0)</f>
        <v>0</v>
      </c>
      <c r="BJ112" s="18" t="s">
        <v>79</v>
      </c>
      <c r="BK112" s="217">
        <f>ROUND(I112*H112,2)</f>
        <v>0</v>
      </c>
      <c r="BL112" s="18" t="s">
        <v>79</v>
      </c>
      <c r="BM112" s="216" t="s">
        <v>588</v>
      </c>
    </row>
    <row r="113" s="2" customFormat="1" ht="14.4" customHeight="1">
      <c r="A113" s="39"/>
      <c r="B113" s="40"/>
      <c r="C113" s="205" t="s">
        <v>342</v>
      </c>
      <c r="D113" s="205" t="s">
        <v>129</v>
      </c>
      <c r="E113" s="206" t="s">
        <v>589</v>
      </c>
      <c r="F113" s="207" t="s">
        <v>590</v>
      </c>
      <c r="G113" s="208" t="s">
        <v>132</v>
      </c>
      <c r="H113" s="209">
        <v>17</v>
      </c>
      <c r="I113" s="210"/>
      <c r="J113" s="211">
        <f>ROUND(I113*H113,2)</f>
        <v>0</v>
      </c>
      <c r="K113" s="207" t="s">
        <v>19</v>
      </c>
      <c r="L113" s="45"/>
      <c r="M113" s="212" t="s">
        <v>19</v>
      </c>
      <c r="N113" s="213" t="s">
        <v>42</v>
      </c>
      <c r="O113" s="85"/>
      <c r="P113" s="214">
        <f>O113*H113</f>
        <v>0</v>
      </c>
      <c r="Q113" s="214">
        <v>0</v>
      </c>
      <c r="R113" s="214">
        <f>Q113*H113</f>
        <v>0</v>
      </c>
      <c r="S113" s="214">
        <v>0</v>
      </c>
      <c r="T113" s="215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16" t="s">
        <v>133</v>
      </c>
      <c r="AT113" s="216" t="s">
        <v>129</v>
      </c>
      <c r="AU113" s="216" t="s">
        <v>81</v>
      </c>
      <c r="AY113" s="18" t="s">
        <v>126</v>
      </c>
      <c r="BE113" s="217">
        <f>IF(N113="základní",J113,0)</f>
        <v>0</v>
      </c>
      <c r="BF113" s="217">
        <f>IF(N113="snížená",J113,0)</f>
        <v>0</v>
      </c>
      <c r="BG113" s="217">
        <f>IF(N113="zákl. přenesená",J113,0)</f>
        <v>0</v>
      </c>
      <c r="BH113" s="217">
        <f>IF(N113="sníž. přenesená",J113,0)</f>
        <v>0</v>
      </c>
      <c r="BI113" s="217">
        <f>IF(N113="nulová",J113,0)</f>
        <v>0</v>
      </c>
      <c r="BJ113" s="18" t="s">
        <v>79</v>
      </c>
      <c r="BK113" s="217">
        <f>ROUND(I113*H113,2)</f>
        <v>0</v>
      </c>
      <c r="BL113" s="18" t="s">
        <v>133</v>
      </c>
      <c r="BM113" s="216" t="s">
        <v>591</v>
      </c>
    </row>
    <row r="114" s="2" customFormat="1" ht="24.15" customHeight="1">
      <c r="A114" s="39"/>
      <c r="B114" s="40"/>
      <c r="C114" s="205" t="s">
        <v>372</v>
      </c>
      <c r="D114" s="205" t="s">
        <v>129</v>
      </c>
      <c r="E114" s="206" t="s">
        <v>592</v>
      </c>
      <c r="F114" s="207" t="s">
        <v>593</v>
      </c>
      <c r="G114" s="208" t="s">
        <v>164</v>
      </c>
      <c r="H114" s="209">
        <v>1</v>
      </c>
      <c r="I114" s="210"/>
      <c r="J114" s="211">
        <f>ROUND(I114*H114,2)</f>
        <v>0</v>
      </c>
      <c r="K114" s="207" t="s">
        <v>304</v>
      </c>
      <c r="L114" s="45"/>
      <c r="M114" s="212" t="s">
        <v>19</v>
      </c>
      <c r="N114" s="213" t="s">
        <v>42</v>
      </c>
      <c r="O114" s="85"/>
      <c r="P114" s="214">
        <f>O114*H114</f>
        <v>0</v>
      </c>
      <c r="Q114" s="214">
        <v>0</v>
      </c>
      <c r="R114" s="214">
        <f>Q114*H114</f>
        <v>0</v>
      </c>
      <c r="S114" s="214">
        <v>0</v>
      </c>
      <c r="T114" s="215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16" t="s">
        <v>79</v>
      </c>
      <c r="AT114" s="216" t="s">
        <v>129</v>
      </c>
      <c r="AU114" s="216" t="s">
        <v>81</v>
      </c>
      <c r="AY114" s="18" t="s">
        <v>126</v>
      </c>
      <c r="BE114" s="217">
        <f>IF(N114="základní",J114,0)</f>
        <v>0</v>
      </c>
      <c r="BF114" s="217">
        <f>IF(N114="snížená",J114,0)</f>
        <v>0</v>
      </c>
      <c r="BG114" s="217">
        <f>IF(N114="zákl. přenesená",J114,0)</f>
        <v>0</v>
      </c>
      <c r="BH114" s="217">
        <f>IF(N114="sníž. přenesená",J114,0)</f>
        <v>0</v>
      </c>
      <c r="BI114" s="217">
        <f>IF(N114="nulová",J114,0)</f>
        <v>0</v>
      </c>
      <c r="BJ114" s="18" t="s">
        <v>79</v>
      </c>
      <c r="BK114" s="217">
        <f>ROUND(I114*H114,2)</f>
        <v>0</v>
      </c>
      <c r="BL114" s="18" t="s">
        <v>79</v>
      </c>
      <c r="BM114" s="216" t="s">
        <v>594</v>
      </c>
    </row>
    <row r="115" s="2" customFormat="1" ht="24.15" customHeight="1">
      <c r="A115" s="39"/>
      <c r="B115" s="40"/>
      <c r="C115" s="205" t="s">
        <v>376</v>
      </c>
      <c r="D115" s="205" t="s">
        <v>129</v>
      </c>
      <c r="E115" s="206" t="s">
        <v>595</v>
      </c>
      <c r="F115" s="207" t="s">
        <v>596</v>
      </c>
      <c r="G115" s="208" t="s">
        <v>164</v>
      </c>
      <c r="H115" s="209">
        <v>10</v>
      </c>
      <c r="I115" s="210"/>
      <c r="J115" s="211">
        <f>ROUND(I115*H115,2)</f>
        <v>0</v>
      </c>
      <c r="K115" s="207" t="s">
        <v>304</v>
      </c>
      <c r="L115" s="45"/>
      <c r="M115" s="264" t="s">
        <v>19</v>
      </c>
      <c r="N115" s="265" t="s">
        <v>42</v>
      </c>
      <c r="O115" s="266"/>
      <c r="P115" s="267">
        <f>O115*H115</f>
        <v>0</v>
      </c>
      <c r="Q115" s="267">
        <v>0</v>
      </c>
      <c r="R115" s="267">
        <f>Q115*H115</f>
        <v>0</v>
      </c>
      <c r="S115" s="267">
        <v>0</v>
      </c>
      <c r="T115" s="268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16" t="s">
        <v>79</v>
      </c>
      <c r="AT115" s="216" t="s">
        <v>129</v>
      </c>
      <c r="AU115" s="216" t="s">
        <v>81</v>
      </c>
      <c r="AY115" s="18" t="s">
        <v>126</v>
      </c>
      <c r="BE115" s="217">
        <f>IF(N115="základní",J115,0)</f>
        <v>0</v>
      </c>
      <c r="BF115" s="217">
        <f>IF(N115="snížená",J115,0)</f>
        <v>0</v>
      </c>
      <c r="BG115" s="217">
        <f>IF(N115="zákl. přenesená",J115,0)</f>
        <v>0</v>
      </c>
      <c r="BH115" s="217">
        <f>IF(N115="sníž. přenesená",J115,0)</f>
        <v>0</v>
      </c>
      <c r="BI115" s="217">
        <f>IF(N115="nulová",J115,0)</f>
        <v>0</v>
      </c>
      <c r="BJ115" s="18" t="s">
        <v>79</v>
      </c>
      <c r="BK115" s="217">
        <f>ROUND(I115*H115,2)</f>
        <v>0</v>
      </c>
      <c r="BL115" s="18" t="s">
        <v>79</v>
      </c>
      <c r="BM115" s="216" t="s">
        <v>597</v>
      </c>
    </row>
    <row r="116" s="2" customFormat="1" ht="6.96" customHeight="1">
      <c r="A116" s="39"/>
      <c r="B116" s="60"/>
      <c r="C116" s="61"/>
      <c r="D116" s="61"/>
      <c r="E116" s="61"/>
      <c r="F116" s="61"/>
      <c r="G116" s="61"/>
      <c r="H116" s="61"/>
      <c r="I116" s="61"/>
      <c r="J116" s="61"/>
      <c r="K116" s="61"/>
      <c r="L116" s="45"/>
      <c r="M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</sheetData>
  <sheetProtection sheet="1" autoFilter="0" formatColumns="0" formatRows="0" objects="1" scenarios="1" spinCount="100000" saltValue="9yn4dstDUQ516OFqFDa/EDnx709SlO7SvtzB19zmwYdqZzGh54MYIud98cF5q6l0C87AmmWQOwyUI1ZwF7aFwQ==" hashValue="vViWRICbSRy0N9tZjKX4c/akcB0H0zCvhJusjm/ArTajBKkZfYFp1M8IEPHEOuHFqCiDIlE0ySXVn5VSpoxrWg==" algorithmName="SHA-512" password="CC35"/>
  <autoFilter ref="C80:K115"/>
  <mergeCells count="9">
    <mergeCell ref="E7:H7"/>
    <mergeCell ref="E9:H9"/>
    <mergeCell ref="E18:H18"/>
    <mergeCell ref="E27:H27"/>
    <mergeCell ref="E48:H48"/>
    <mergeCell ref="E50:H50"/>
    <mergeCell ref="E71:H71"/>
    <mergeCell ref="E73:H7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94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81</v>
      </c>
    </row>
    <row r="4" s="1" customFormat="1" ht="24.96" customHeight="1">
      <c r="B4" s="21"/>
      <c r="D4" s="131" t="s">
        <v>95</v>
      </c>
      <c r="L4" s="21"/>
      <c r="M4" s="13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3" t="s">
        <v>16</v>
      </c>
      <c r="L6" s="21"/>
    </row>
    <row r="7" s="1" customFormat="1" ht="16.5" customHeight="1">
      <c r="B7" s="21"/>
      <c r="E7" s="134" t="str">
        <f>'Rekapitulace stavby'!K6</f>
        <v>Pracovní lávky vozovna Poruba</v>
      </c>
      <c r="F7" s="133"/>
      <c r="G7" s="133"/>
      <c r="H7" s="133"/>
      <c r="L7" s="21"/>
    </row>
    <row r="8" s="2" customFormat="1" ht="12" customHeight="1">
      <c r="A8" s="39"/>
      <c r="B8" s="45"/>
      <c r="C8" s="39"/>
      <c r="D8" s="133" t="s">
        <v>96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6" t="s">
        <v>598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3" t="s">
        <v>21</v>
      </c>
      <c r="E12" s="39"/>
      <c r="F12" s="137" t="s">
        <v>22</v>
      </c>
      <c r="G12" s="39"/>
      <c r="H12" s="39"/>
      <c r="I12" s="133" t="s">
        <v>23</v>
      </c>
      <c r="J12" s="138" t="str">
        <f>'Rekapitulace stavby'!AN8</f>
        <v>14. 4. 2020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tr">
        <f>IF('Rekapitulace stavby'!AN10="","",'Rekapitulace stavby'!AN10)</f>
        <v/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7" t="str">
        <f>IF('Rekapitulace stavby'!E11="","",'Rekapitulace stavby'!E11)</f>
        <v>Dopravní podnik Ostrava, a. s.</v>
      </c>
      <c r="F15" s="39"/>
      <c r="G15" s="39"/>
      <c r="H15" s="39"/>
      <c r="I15" s="133" t="s">
        <v>28</v>
      </c>
      <c r="J15" s="137" t="str">
        <f>IF('Rekapitulace stavby'!AN11="","",'Rekapitulace stavby'!AN11)</f>
        <v/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tr">
        <f>IF('Rekapitulace stavby'!AN16="","",'Rekapitulace stavby'!AN16)</f>
        <v/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7" t="str">
        <f>IF('Rekapitulace stavby'!E17="","",'Rekapitulace stavby'!E17)</f>
        <v>PROJEKT HTL s.r.o.</v>
      </c>
      <c r="F21" s="39"/>
      <c r="G21" s="39"/>
      <c r="H21" s="39"/>
      <c r="I21" s="133" t="s">
        <v>28</v>
      </c>
      <c r="J21" s="137" t="str">
        <f>IF('Rekapitulace stavby'!AN17="","",'Rekapitulace stavby'!AN17)</f>
        <v/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3" t="s">
        <v>34</v>
      </c>
      <c r="E23" s="39"/>
      <c r="F23" s="39"/>
      <c r="G23" s="39"/>
      <c r="H23" s="39"/>
      <c r="I23" s="133" t="s">
        <v>26</v>
      </c>
      <c r="J23" s="137" t="str">
        <f>IF('Rekapitulace stavby'!AN19="","",'Rekapitulace stavby'!AN19)</f>
        <v/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7" t="str">
        <f>IF('Rekapitulace stavby'!E20="","",'Rekapitulace stavby'!E20)</f>
        <v xml:space="preserve"> </v>
      </c>
      <c r="F24" s="39"/>
      <c r="G24" s="39"/>
      <c r="H24" s="39"/>
      <c r="I24" s="133" t="s">
        <v>28</v>
      </c>
      <c r="J24" s="137" t="str">
        <f>IF('Rekapitulace stavby'!AN20="","",'Rekapitulace stavby'!AN20)</f>
        <v/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3" t="s">
        <v>35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4" t="s">
        <v>37</v>
      </c>
      <c r="E30" s="39"/>
      <c r="F30" s="39"/>
      <c r="G30" s="39"/>
      <c r="H30" s="39"/>
      <c r="I30" s="39"/>
      <c r="J30" s="145">
        <f>ROUND(J86,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6" t="s">
        <v>39</v>
      </c>
      <c r="G32" s="39"/>
      <c r="H32" s="39"/>
      <c r="I32" s="146" t="s">
        <v>38</v>
      </c>
      <c r="J32" s="146" t="s">
        <v>40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7" t="s">
        <v>41</v>
      </c>
      <c r="E33" s="133" t="s">
        <v>42</v>
      </c>
      <c r="F33" s="148">
        <f>ROUND((SUM(BE86:BE177)),  2)</f>
        <v>0</v>
      </c>
      <c r="G33" s="39"/>
      <c r="H33" s="39"/>
      <c r="I33" s="149">
        <v>0.20999999999999999</v>
      </c>
      <c r="J33" s="148">
        <f>ROUND(((SUM(BE86:BE177))*I33),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3" t="s">
        <v>43</v>
      </c>
      <c r="F34" s="148">
        <f>ROUND((SUM(BF86:BF177)),  2)</f>
        <v>0</v>
      </c>
      <c r="G34" s="39"/>
      <c r="H34" s="39"/>
      <c r="I34" s="149">
        <v>0.14999999999999999</v>
      </c>
      <c r="J34" s="148">
        <f>ROUND(((SUM(BF86:BF177))*I34),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44</v>
      </c>
      <c r="F35" s="148">
        <f>ROUND((SUM(BG86:BG177)),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45</v>
      </c>
      <c r="F36" s="148">
        <f>ROUND((SUM(BH86:BH177)),  2)</f>
        <v>0</v>
      </c>
      <c r="G36" s="39"/>
      <c r="H36" s="39"/>
      <c r="I36" s="149">
        <v>0.14999999999999999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46</v>
      </c>
      <c r="F37" s="148">
        <f>ROUND((SUM(BI86:BI177)),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0"/>
      <c r="D39" s="151" t="s">
        <v>47</v>
      </c>
      <c r="E39" s="152"/>
      <c r="F39" s="152"/>
      <c r="G39" s="153" t="s">
        <v>48</v>
      </c>
      <c r="H39" s="154" t="s">
        <v>49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98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Pracovní lávky vozovna Poruba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96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05 - SO01 Úprava trakčního vedení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 xml:space="preserve"> </v>
      </c>
      <c r="G52" s="41"/>
      <c r="H52" s="41"/>
      <c r="I52" s="33" t="s">
        <v>23</v>
      </c>
      <c r="J52" s="73" t="str">
        <f>IF(J12="","",J12)</f>
        <v>14. 4. 2020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25.65" customHeight="1">
      <c r="A54" s="39"/>
      <c r="B54" s="40"/>
      <c r="C54" s="33" t="s">
        <v>25</v>
      </c>
      <c r="D54" s="41"/>
      <c r="E54" s="41"/>
      <c r="F54" s="28" t="str">
        <f>E15</f>
        <v>Dopravní podnik Ostrava, a. s.</v>
      </c>
      <c r="G54" s="41"/>
      <c r="H54" s="41"/>
      <c r="I54" s="33" t="s">
        <v>31</v>
      </c>
      <c r="J54" s="37" t="str">
        <f>E21</f>
        <v>PROJEKT HTL s.r.o.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34</v>
      </c>
      <c r="J55" s="37" t="str">
        <f>E24</f>
        <v xml:space="preserve"> 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99</v>
      </c>
      <c r="D57" s="163"/>
      <c r="E57" s="163"/>
      <c r="F57" s="163"/>
      <c r="G57" s="163"/>
      <c r="H57" s="163"/>
      <c r="I57" s="163"/>
      <c r="J57" s="164" t="s">
        <v>100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69</v>
      </c>
      <c r="D59" s="41"/>
      <c r="E59" s="41"/>
      <c r="F59" s="41"/>
      <c r="G59" s="41"/>
      <c r="H59" s="41"/>
      <c r="I59" s="41"/>
      <c r="J59" s="103">
        <f>J86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101</v>
      </c>
    </row>
    <row r="60" s="9" customFormat="1" ht="24.96" customHeight="1">
      <c r="A60" s="9"/>
      <c r="B60" s="166"/>
      <c r="C60" s="167"/>
      <c r="D60" s="168" t="s">
        <v>599</v>
      </c>
      <c r="E60" s="169"/>
      <c r="F60" s="169"/>
      <c r="G60" s="169"/>
      <c r="H60" s="169"/>
      <c r="I60" s="169"/>
      <c r="J60" s="170">
        <f>J87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2"/>
      <c r="C61" s="173"/>
      <c r="D61" s="174" t="s">
        <v>600</v>
      </c>
      <c r="E61" s="175"/>
      <c r="F61" s="175"/>
      <c r="G61" s="175"/>
      <c r="H61" s="175"/>
      <c r="I61" s="175"/>
      <c r="J61" s="176">
        <f>J88</f>
        <v>0</v>
      </c>
      <c r="K61" s="173"/>
      <c r="L61" s="17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2"/>
      <c r="C62" s="173"/>
      <c r="D62" s="174" t="s">
        <v>601</v>
      </c>
      <c r="E62" s="175"/>
      <c r="F62" s="175"/>
      <c r="G62" s="175"/>
      <c r="H62" s="175"/>
      <c r="I62" s="175"/>
      <c r="J62" s="176">
        <f>J93</f>
        <v>0</v>
      </c>
      <c r="K62" s="173"/>
      <c r="L62" s="177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2"/>
      <c r="C63" s="173"/>
      <c r="D63" s="174" t="s">
        <v>602</v>
      </c>
      <c r="E63" s="175"/>
      <c r="F63" s="175"/>
      <c r="G63" s="175"/>
      <c r="H63" s="175"/>
      <c r="I63" s="175"/>
      <c r="J63" s="176">
        <f>J138</f>
        <v>0</v>
      </c>
      <c r="K63" s="173"/>
      <c r="L63" s="177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2"/>
      <c r="C64" s="173"/>
      <c r="D64" s="174" t="s">
        <v>603</v>
      </c>
      <c r="E64" s="175"/>
      <c r="F64" s="175"/>
      <c r="G64" s="175"/>
      <c r="H64" s="175"/>
      <c r="I64" s="175"/>
      <c r="J64" s="176">
        <f>J159</f>
        <v>0</v>
      </c>
      <c r="K64" s="173"/>
      <c r="L64" s="177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2"/>
      <c r="C65" s="173"/>
      <c r="D65" s="174" t="s">
        <v>604</v>
      </c>
      <c r="E65" s="175"/>
      <c r="F65" s="175"/>
      <c r="G65" s="175"/>
      <c r="H65" s="175"/>
      <c r="I65" s="175"/>
      <c r="J65" s="176">
        <f>J162</f>
        <v>0</v>
      </c>
      <c r="K65" s="173"/>
      <c r="L65" s="17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66"/>
      <c r="C66" s="167"/>
      <c r="D66" s="168" t="s">
        <v>224</v>
      </c>
      <c r="E66" s="169"/>
      <c r="F66" s="169"/>
      <c r="G66" s="169"/>
      <c r="H66" s="169"/>
      <c r="I66" s="169"/>
      <c r="J66" s="170">
        <f>J175</f>
        <v>0</v>
      </c>
      <c r="K66" s="167"/>
      <c r="L66" s="171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39"/>
      <c r="B67" s="40"/>
      <c r="C67" s="41"/>
      <c r="D67" s="41"/>
      <c r="E67" s="41"/>
      <c r="F67" s="41"/>
      <c r="G67" s="41"/>
      <c r="H67" s="41"/>
      <c r="I67" s="41"/>
      <c r="J67" s="41"/>
      <c r="K67" s="41"/>
      <c r="L67" s="135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</row>
    <row r="68" s="2" customFormat="1" ht="6.96" customHeight="1">
      <c r="A68" s="39"/>
      <c r="B68" s="60"/>
      <c r="C68" s="61"/>
      <c r="D68" s="61"/>
      <c r="E68" s="61"/>
      <c r="F68" s="61"/>
      <c r="G68" s="61"/>
      <c r="H68" s="61"/>
      <c r="I68" s="61"/>
      <c r="J68" s="61"/>
      <c r="K68" s="61"/>
      <c r="L68" s="135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</row>
    <row r="72" s="2" customFormat="1" ht="6.96" customHeight="1">
      <c r="A72" s="39"/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13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24.96" customHeight="1">
      <c r="A73" s="39"/>
      <c r="B73" s="40"/>
      <c r="C73" s="24" t="s">
        <v>111</v>
      </c>
      <c r="D73" s="41"/>
      <c r="E73" s="41"/>
      <c r="F73" s="41"/>
      <c r="G73" s="41"/>
      <c r="H73" s="41"/>
      <c r="I73" s="41"/>
      <c r="J73" s="41"/>
      <c r="K73" s="41"/>
      <c r="L73" s="13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6.96" customHeight="1">
      <c r="A74" s="39"/>
      <c r="B74" s="40"/>
      <c r="C74" s="41"/>
      <c r="D74" s="41"/>
      <c r="E74" s="41"/>
      <c r="F74" s="41"/>
      <c r="G74" s="41"/>
      <c r="H74" s="41"/>
      <c r="I74" s="41"/>
      <c r="J74" s="41"/>
      <c r="K74" s="41"/>
      <c r="L74" s="13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2" customHeight="1">
      <c r="A75" s="39"/>
      <c r="B75" s="40"/>
      <c r="C75" s="33" t="s">
        <v>16</v>
      </c>
      <c r="D75" s="41"/>
      <c r="E75" s="41"/>
      <c r="F75" s="41"/>
      <c r="G75" s="41"/>
      <c r="H75" s="41"/>
      <c r="I75" s="41"/>
      <c r="J75" s="41"/>
      <c r="K75" s="41"/>
      <c r="L75" s="13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6.5" customHeight="1">
      <c r="A76" s="39"/>
      <c r="B76" s="40"/>
      <c r="C76" s="41"/>
      <c r="D76" s="41"/>
      <c r="E76" s="161" t="str">
        <f>E7</f>
        <v>Pracovní lávky vozovna Poruba</v>
      </c>
      <c r="F76" s="33"/>
      <c r="G76" s="33"/>
      <c r="H76" s="33"/>
      <c r="I76" s="41"/>
      <c r="J76" s="41"/>
      <c r="K76" s="41"/>
      <c r="L76" s="13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96</v>
      </c>
      <c r="D77" s="41"/>
      <c r="E77" s="41"/>
      <c r="F77" s="41"/>
      <c r="G77" s="41"/>
      <c r="H77" s="41"/>
      <c r="I77" s="41"/>
      <c r="J77" s="41"/>
      <c r="K77" s="41"/>
      <c r="L77" s="13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6.5" customHeight="1">
      <c r="A78" s="39"/>
      <c r="B78" s="40"/>
      <c r="C78" s="41"/>
      <c r="D78" s="41"/>
      <c r="E78" s="70" t="str">
        <f>E9</f>
        <v>05 - SO01 Úprava trakčního vedení</v>
      </c>
      <c r="F78" s="41"/>
      <c r="G78" s="41"/>
      <c r="H78" s="41"/>
      <c r="I78" s="41"/>
      <c r="J78" s="41"/>
      <c r="K78" s="41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21</v>
      </c>
      <c r="D80" s="41"/>
      <c r="E80" s="41"/>
      <c r="F80" s="28" t="str">
        <f>F12</f>
        <v xml:space="preserve"> </v>
      </c>
      <c r="G80" s="41"/>
      <c r="H80" s="41"/>
      <c r="I80" s="33" t="s">
        <v>23</v>
      </c>
      <c r="J80" s="73" t="str">
        <f>IF(J12="","",J12)</f>
        <v>14. 4. 2020</v>
      </c>
      <c r="K80" s="41"/>
      <c r="L80" s="13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6.96" customHeight="1">
      <c r="A81" s="39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13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5.65" customHeight="1">
      <c r="A82" s="39"/>
      <c r="B82" s="40"/>
      <c r="C82" s="33" t="s">
        <v>25</v>
      </c>
      <c r="D82" s="41"/>
      <c r="E82" s="41"/>
      <c r="F82" s="28" t="str">
        <f>E15</f>
        <v>Dopravní podnik Ostrava, a. s.</v>
      </c>
      <c r="G82" s="41"/>
      <c r="H82" s="41"/>
      <c r="I82" s="33" t="s">
        <v>31</v>
      </c>
      <c r="J82" s="37" t="str">
        <f>E21</f>
        <v>PROJEKT HTL s.r.o.</v>
      </c>
      <c r="K82" s="41"/>
      <c r="L82" s="13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5.15" customHeight="1">
      <c r="A83" s="39"/>
      <c r="B83" s="40"/>
      <c r="C83" s="33" t="s">
        <v>29</v>
      </c>
      <c r="D83" s="41"/>
      <c r="E83" s="41"/>
      <c r="F83" s="28" t="str">
        <f>IF(E18="","",E18)</f>
        <v>Vyplň údaj</v>
      </c>
      <c r="G83" s="41"/>
      <c r="H83" s="41"/>
      <c r="I83" s="33" t="s">
        <v>34</v>
      </c>
      <c r="J83" s="37" t="str">
        <f>E24</f>
        <v xml:space="preserve"> </v>
      </c>
      <c r="K83" s="41"/>
      <c r="L83" s="13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0.32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3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11" customFormat="1" ht="29.28" customHeight="1">
      <c r="A85" s="178"/>
      <c r="B85" s="179"/>
      <c r="C85" s="180" t="s">
        <v>112</v>
      </c>
      <c r="D85" s="181" t="s">
        <v>56</v>
      </c>
      <c r="E85" s="181" t="s">
        <v>52</v>
      </c>
      <c r="F85" s="181" t="s">
        <v>53</v>
      </c>
      <c r="G85" s="181" t="s">
        <v>113</v>
      </c>
      <c r="H85" s="181" t="s">
        <v>114</v>
      </c>
      <c r="I85" s="181" t="s">
        <v>115</v>
      </c>
      <c r="J85" s="181" t="s">
        <v>100</v>
      </c>
      <c r="K85" s="182" t="s">
        <v>116</v>
      </c>
      <c r="L85" s="183"/>
      <c r="M85" s="93" t="s">
        <v>19</v>
      </c>
      <c r="N85" s="94" t="s">
        <v>41</v>
      </c>
      <c r="O85" s="94" t="s">
        <v>117</v>
      </c>
      <c r="P85" s="94" t="s">
        <v>118</v>
      </c>
      <c r="Q85" s="94" t="s">
        <v>119</v>
      </c>
      <c r="R85" s="94" t="s">
        <v>120</v>
      </c>
      <c r="S85" s="94" t="s">
        <v>121</v>
      </c>
      <c r="T85" s="95" t="s">
        <v>122</v>
      </c>
      <c r="U85" s="178"/>
      <c r="V85" s="178"/>
      <c r="W85" s="178"/>
      <c r="X85" s="178"/>
      <c r="Y85" s="178"/>
      <c r="Z85" s="178"/>
      <c r="AA85" s="178"/>
      <c r="AB85" s="178"/>
      <c r="AC85" s="178"/>
      <c r="AD85" s="178"/>
      <c r="AE85" s="178"/>
    </row>
    <row r="86" s="2" customFormat="1" ht="22.8" customHeight="1">
      <c r="A86" s="39"/>
      <c r="B86" s="40"/>
      <c r="C86" s="100" t="s">
        <v>123</v>
      </c>
      <c r="D86" s="41"/>
      <c r="E86" s="41"/>
      <c r="F86" s="41"/>
      <c r="G86" s="41"/>
      <c r="H86" s="41"/>
      <c r="I86" s="41"/>
      <c r="J86" s="184">
        <f>BK86</f>
        <v>0</v>
      </c>
      <c r="K86" s="41"/>
      <c r="L86" s="45"/>
      <c r="M86" s="96"/>
      <c r="N86" s="185"/>
      <c r="O86" s="97"/>
      <c r="P86" s="186">
        <f>P87+P175</f>
        <v>0</v>
      </c>
      <c r="Q86" s="97"/>
      <c r="R86" s="186">
        <f>R87+R175</f>
        <v>0</v>
      </c>
      <c r="S86" s="97"/>
      <c r="T86" s="187">
        <f>T87+T175</f>
        <v>0</v>
      </c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T86" s="18" t="s">
        <v>70</v>
      </c>
      <c r="AU86" s="18" t="s">
        <v>101</v>
      </c>
      <c r="BK86" s="188">
        <f>BK87+BK175</f>
        <v>0</v>
      </c>
    </row>
    <row r="87" s="12" customFormat="1" ht="25.92" customHeight="1">
      <c r="A87" s="12"/>
      <c r="B87" s="189"/>
      <c r="C87" s="190"/>
      <c r="D87" s="191" t="s">
        <v>70</v>
      </c>
      <c r="E87" s="192" t="s">
        <v>266</v>
      </c>
      <c r="F87" s="192" t="s">
        <v>605</v>
      </c>
      <c r="G87" s="190"/>
      <c r="H87" s="190"/>
      <c r="I87" s="193"/>
      <c r="J87" s="194">
        <f>BK87</f>
        <v>0</v>
      </c>
      <c r="K87" s="190"/>
      <c r="L87" s="195"/>
      <c r="M87" s="196"/>
      <c r="N87" s="197"/>
      <c r="O87" s="197"/>
      <c r="P87" s="198">
        <f>P88+P93+P138+P159+P162</f>
        <v>0</v>
      </c>
      <c r="Q87" s="197"/>
      <c r="R87" s="198">
        <f>R88+R93+R138+R159+R162</f>
        <v>0</v>
      </c>
      <c r="S87" s="197"/>
      <c r="T87" s="199">
        <f>T88+T93+T138+T159+T162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0" t="s">
        <v>81</v>
      </c>
      <c r="AT87" s="201" t="s">
        <v>70</v>
      </c>
      <c r="AU87" s="201" t="s">
        <v>71</v>
      </c>
      <c r="AY87" s="200" t="s">
        <v>126</v>
      </c>
      <c r="BK87" s="202">
        <f>BK88+BK93+BK138+BK159+BK162</f>
        <v>0</v>
      </c>
    </row>
    <row r="88" s="12" customFormat="1" ht="22.8" customHeight="1">
      <c r="A88" s="12"/>
      <c r="B88" s="189"/>
      <c r="C88" s="190"/>
      <c r="D88" s="191" t="s">
        <v>70</v>
      </c>
      <c r="E88" s="203" t="s">
        <v>362</v>
      </c>
      <c r="F88" s="203" t="s">
        <v>606</v>
      </c>
      <c r="G88" s="190"/>
      <c r="H88" s="190"/>
      <c r="I88" s="193"/>
      <c r="J88" s="204">
        <f>BK88</f>
        <v>0</v>
      </c>
      <c r="K88" s="190"/>
      <c r="L88" s="195"/>
      <c r="M88" s="196"/>
      <c r="N88" s="197"/>
      <c r="O88" s="197"/>
      <c r="P88" s="198">
        <f>SUM(P89:P92)</f>
        <v>0</v>
      </c>
      <c r="Q88" s="197"/>
      <c r="R88" s="198">
        <f>SUM(R89:R92)</f>
        <v>0</v>
      </c>
      <c r="S88" s="197"/>
      <c r="T88" s="199">
        <f>SUM(T89:T92)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0" t="s">
        <v>144</v>
      </c>
      <c r="AT88" s="201" t="s">
        <v>70</v>
      </c>
      <c r="AU88" s="201" t="s">
        <v>79</v>
      </c>
      <c r="AY88" s="200" t="s">
        <v>126</v>
      </c>
      <c r="BK88" s="202">
        <f>SUM(BK89:BK92)</f>
        <v>0</v>
      </c>
    </row>
    <row r="89" s="2" customFormat="1" ht="14.4" customHeight="1">
      <c r="A89" s="39"/>
      <c r="B89" s="40"/>
      <c r="C89" s="205" t="s">
        <v>79</v>
      </c>
      <c r="D89" s="205" t="s">
        <v>129</v>
      </c>
      <c r="E89" s="206" t="s">
        <v>607</v>
      </c>
      <c r="F89" s="207" t="s">
        <v>608</v>
      </c>
      <c r="G89" s="208" t="s">
        <v>294</v>
      </c>
      <c r="H89" s="209">
        <v>50</v>
      </c>
      <c r="I89" s="210"/>
      <c r="J89" s="211">
        <f>ROUND(I89*H89,2)</f>
        <v>0</v>
      </c>
      <c r="K89" s="207" t="s">
        <v>19</v>
      </c>
      <c r="L89" s="45"/>
      <c r="M89" s="212" t="s">
        <v>19</v>
      </c>
      <c r="N89" s="213" t="s">
        <v>42</v>
      </c>
      <c r="O89" s="85"/>
      <c r="P89" s="214">
        <f>O89*H89</f>
        <v>0</v>
      </c>
      <c r="Q89" s="214">
        <v>0</v>
      </c>
      <c r="R89" s="214">
        <f>Q89*H89</f>
        <v>0</v>
      </c>
      <c r="S89" s="214">
        <v>0</v>
      </c>
      <c r="T89" s="215">
        <f>S89*H89</f>
        <v>0</v>
      </c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R89" s="216" t="s">
        <v>151</v>
      </c>
      <c r="AT89" s="216" t="s">
        <v>129</v>
      </c>
      <c r="AU89" s="216" t="s">
        <v>81</v>
      </c>
      <c r="AY89" s="18" t="s">
        <v>126</v>
      </c>
      <c r="BE89" s="217">
        <f>IF(N89="základní",J89,0)</f>
        <v>0</v>
      </c>
      <c r="BF89" s="217">
        <f>IF(N89="snížená",J89,0)</f>
        <v>0</v>
      </c>
      <c r="BG89" s="217">
        <f>IF(N89="zákl. přenesená",J89,0)</f>
        <v>0</v>
      </c>
      <c r="BH89" s="217">
        <f>IF(N89="sníž. přenesená",J89,0)</f>
        <v>0</v>
      </c>
      <c r="BI89" s="217">
        <f>IF(N89="nulová",J89,0)</f>
        <v>0</v>
      </c>
      <c r="BJ89" s="18" t="s">
        <v>79</v>
      </c>
      <c r="BK89" s="217">
        <f>ROUND(I89*H89,2)</f>
        <v>0</v>
      </c>
      <c r="BL89" s="18" t="s">
        <v>151</v>
      </c>
      <c r="BM89" s="216" t="s">
        <v>81</v>
      </c>
    </row>
    <row r="90" s="2" customFormat="1" ht="14.4" customHeight="1">
      <c r="A90" s="39"/>
      <c r="B90" s="40"/>
      <c r="C90" s="218" t="s">
        <v>81</v>
      </c>
      <c r="D90" s="218" t="s">
        <v>142</v>
      </c>
      <c r="E90" s="219" t="s">
        <v>609</v>
      </c>
      <c r="F90" s="220" t="s">
        <v>610</v>
      </c>
      <c r="G90" s="221" t="s">
        <v>294</v>
      </c>
      <c r="H90" s="222">
        <v>50</v>
      </c>
      <c r="I90" s="223"/>
      <c r="J90" s="224">
        <f>ROUND(I90*H90,2)</f>
        <v>0</v>
      </c>
      <c r="K90" s="220" t="s">
        <v>19</v>
      </c>
      <c r="L90" s="225"/>
      <c r="M90" s="226" t="s">
        <v>19</v>
      </c>
      <c r="N90" s="227" t="s">
        <v>42</v>
      </c>
      <c r="O90" s="85"/>
      <c r="P90" s="214">
        <f>O90*H90</f>
        <v>0</v>
      </c>
      <c r="Q90" s="214">
        <v>0</v>
      </c>
      <c r="R90" s="214">
        <f>Q90*H90</f>
        <v>0</v>
      </c>
      <c r="S90" s="214">
        <v>0</v>
      </c>
      <c r="T90" s="215">
        <f>S90*H90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R90" s="216" t="s">
        <v>150</v>
      </c>
      <c r="AT90" s="216" t="s">
        <v>142</v>
      </c>
      <c r="AU90" s="216" t="s">
        <v>81</v>
      </c>
      <c r="AY90" s="18" t="s">
        <v>126</v>
      </c>
      <c r="BE90" s="217">
        <f>IF(N90="základní",J90,0)</f>
        <v>0</v>
      </c>
      <c r="BF90" s="217">
        <f>IF(N90="snížená",J90,0)</f>
        <v>0</v>
      </c>
      <c r="BG90" s="217">
        <f>IF(N90="zákl. přenesená",J90,0)</f>
        <v>0</v>
      </c>
      <c r="BH90" s="217">
        <f>IF(N90="sníž. přenesená",J90,0)</f>
        <v>0</v>
      </c>
      <c r="BI90" s="217">
        <f>IF(N90="nulová",J90,0)</f>
        <v>0</v>
      </c>
      <c r="BJ90" s="18" t="s">
        <v>79</v>
      </c>
      <c r="BK90" s="217">
        <f>ROUND(I90*H90,2)</f>
        <v>0</v>
      </c>
      <c r="BL90" s="18" t="s">
        <v>151</v>
      </c>
      <c r="BM90" s="216" t="s">
        <v>153</v>
      </c>
    </row>
    <row r="91" s="2" customFormat="1">
      <c r="A91" s="39"/>
      <c r="B91" s="40"/>
      <c r="C91" s="41"/>
      <c r="D91" s="230" t="s">
        <v>611</v>
      </c>
      <c r="E91" s="41"/>
      <c r="F91" s="269" t="s">
        <v>612</v>
      </c>
      <c r="G91" s="41"/>
      <c r="H91" s="41"/>
      <c r="I91" s="270"/>
      <c r="J91" s="41"/>
      <c r="K91" s="41"/>
      <c r="L91" s="45"/>
      <c r="M91" s="271"/>
      <c r="N91" s="272"/>
      <c r="O91" s="85"/>
      <c r="P91" s="85"/>
      <c r="Q91" s="85"/>
      <c r="R91" s="85"/>
      <c r="S91" s="85"/>
      <c r="T91" s="86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611</v>
      </c>
      <c r="AU91" s="18" t="s">
        <v>81</v>
      </c>
    </row>
    <row r="92" s="2" customFormat="1" ht="14.4" customHeight="1">
      <c r="A92" s="39"/>
      <c r="B92" s="40"/>
      <c r="C92" s="218" t="s">
        <v>144</v>
      </c>
      <c r="D92" s="218" t="s">
        <v>142</v>
      </c>
      <c r="E92" s="219" t="s">
        <v>613</v>
      </c>
      <c r="F92" s="220" t="s">
        <v>614</v>
      </c>
      <c r="G92" s="221" t="s">
        <v>164</v>
      </c>
      <c r="H92" s="222">
        <v>100</v>
      </c>
      <c r="I92" s="223"/>
      <c r="J92" s="224">
        <f>ROUND(I92*H92,2)</f>
        <v>0</v>
      </c>
      <c r="K92" s="220" t="s">
        <v>19</v>
      </c>
      <c r="L92" s="225"/>
      <c r="M92" s="226" t="s">
        <v>19</v>
      </c>
      <c r="N92" s="227" t="s">
        <v>42</v>
      </c>
      <c r="O92" s="85"/>
      <c r="P92" s="214">
        <f>O92*H92</f>
        <v>0</v>
      </c>
      <c r="Q92" s="214">
        <v>0</v>
      </c>
      <c r="R92" s="214">
        <f>Q92*H92</f>
        <v>0</v>
      </c>
      <c r="S92" s="214">
        <v>0</v>
      </c>
      <c r="T92" s="215">
        <f>S92*H92</f>
        <v>0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R92" s="216" t="s">
        <v>150</v>
      </c>
      <c r="AT92" s="216" t="s">
        <v>142</v>
      </c>
      <c r="AU92" s="216" t="s">
        <v>81</v>
      </c>
      <c r="AY92" s="18" t="s">
        <v>126</v>
      </c>
      <c r="BE92" s="217">
        <f>IF(N92="základní",J92,0)</f>
        <v>0</v>
      </c>
      <c r="BF92" s="217">
        <f>IF(N92="snížená",J92,0)</f>
        <v>0</v>
      </c>
      <c r="BG92" s="217">
        <f>IF(N92="zákl. přenesená",J92,0)</f>
        <v>0</v>
      </c>
      <c r="BH92" s="217">
        <f>IF(N92="sníž. přenesená",J92,0)</f>
        <v>0</v>
      </c>
      <c r="BI92" s="217">
        <f>IF(N92="nulová",J92,0)</f>
        <v>0</v>
      </c>
      <c r="BJ92" s="18" t="s">
        <v>79</v>
      </c>
      <c r="BK92" s="217">
        <f>ROUND(I92*H92,2)</f>
        <v>0</v>
      </c>
      <c r="BL92" s="18" t="s">
        <v>151</v>
      </c>
      <c r="BM92" s="216" t="s">
        <v>239</v>
      </c>
    </row>
    <row r="93" s="12" customFormat="1" ht="22.8" customHeight="1">
      <c r="A93" s="12"/>
      <c r="B93" s="189"/>
      <c r="C93" s="190"/>
      <c r="D93" s="191" t="s">
        <v>70</v>
      </c>
      <c r="E93" s="203" t="s">
        <v>615</v>
      </c>
      <c r="F93" s="203" t="s">
        <v>616</v>
      </c>
      <c r="G93" s="190"/>
      <c r="H93" s="190"/>
      <c r="I93" s="193"/>
      <c r="J93" s="204">
        <f>BK93</f>
        <v>0</v>
      </c>
      <c r="K93" s="190"/>
      <c r="L93" s="195"/>
      <c r="M93" s="196"/>
      <c r="N93" s="197"/>
      <c r="O93" s="197"/>
      <c r="P93" s="198">
        <f>SUM(P94:P137)</f>
        <v>0</v>
      </c>
      <c r="Q93" s="197"/>
      <c r="R93" s="198">
        <f>SUM(R94:R137)</f>
        <v>0</v>
      </c>
      <c r="S93" s="197"/>
      <c r="T93" s="199">
        <f>SUM(T94:T137)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0" t="s">
        <v>79</v>
      </c>
      <c r="AT93" s="201" t="s">
        <v>70</v>
      </c>
      <c r="AU93" s="201" t="s">
        <v>79</v>
      </c>
      <c r="AY93" s="200" t="s">
        <v>126</v>
      </c>
      <c r="BK93" s="202">
        <f>SUM(BK94:BK137)</f>
        <v>0</v>
      </c>
    </row>
    <row r="94" s="2" customFormat="1" ht="14.4" customHeight="1">
      <c r="A94" s="39"/>
      <c r="B94" s="40"/>
      <c r="C94" s="218" t="s">
        <v>153</v>
      </c>
      <c r="D94" s="218" t="s">
        <v>142</v>
      </c>
      <c r="E94" s="219" t="s">
        <v>617</v>
      </c>
      <c r="F94" s="220" t="s">
        <v>618</v>
      </c>
      <c r="G94" s="221" t="s">
        <v>391</v>
      </c>
      <c r="H94" s="222">
        <v>4</v>
      </c>
      <c r="I94" s="223"/>
      <c r="J94" s="224">
        <f>ROUND(I94*H94,2)</f>
        <v>0</v>
      </c>
      <c r="K94" s="220" t="s">
        <v>19</v>
      </c>
      <c r="L94" s="225"/>
      <c r="M94" s="226" t="s">
        <v>19</v>
      </c>
      <c r="N94" s="227" t="s">
        <v>42</v>
      </c>
      <c r="O94" s="85"/>
      <c r="P94" s="214">
        <f>O94*H94</f>
        <v>0</v>
      </c>
      <c r="Q94" s="214">
        <v>0</v>
      </c>
      <c r="R94" s="214">
        <f>Q94*H94</f>
        <v>0</v>
      </c>
      <c r="S94" s="214">
        <v>0</v>
      </c>
      <c r="T94" s="215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16" t="s">
        <v>178</v>
      </c>
      <c r="AT94" s="216" t="s">
        <v>142</v>
      </c>
      <c r="AU94" s="216" t="s">
        <v>81</v>
      </c>
      <c r="AY94" s="18" t="s">
        <v>126</v>
      </c>
      <c r="BE94" s="217">
        <f>IF(N94="základní",J94,0)</f>
        <v>0</v>
      </c>
      <c r="BF94" s="217">
        <f>IF(N94="snížená",J94,0)</f>
        <v>0</v>
      </c>
      <c r="BG94" s="217">
        <f>IF(N94="zákl. přenesená",J94,0)</f>
        <v>0</v>
      </c>
      <c r="BH94" s="217">
        <f>IF(N94="sníž. přenesená",J94,0)</f>
        <v>0</v>
      </c>
      <c r="BI94" s="217">
        <f>IF(N94="nulová",J94,0)</f>
        <v>0</v>
      </c>
      <c r="BJ94" s="18" t="s">
        <v>79</v>
      </c>
      <c r="BK94" s="217">
        <f>ROUND(I94*H94,2)</f>
        <v>0</v>
      </c>
      <c r="BL94" s="18" t="s">
        <v>153</v>
      </c>
      <c r="BM94" s="216" t="s">
        <v>178</v>
      </c>
    </row>
    <row r="95" s="2" customFormat="1" ht="14.4" customHeight="1">
      <c r="A95" s="39"/>
      <c r="B95" s="40"/>
      <c r="C95" s="218" t="s">
        <v>157</v>
      </c>
      <c r="D95" s="218" t="s">
        <v>142</v>
      </c>
      <c r="E95" s="219" t="s">
        <v>619</v>
      </c>
      <c r="F95" s="220" t="s">
        <v>620</v>
      </c>
      <c r="G95" s="221" t="s">
        <v>391</v>
      </c>
      <c r="H95" s="222">
        <v>4</v>
      </c>
      <c r="I95" s="223"/>
      <c r="J95" s="224">
        <f>ROUND(I95*H95,2)</f>
        <v>0</v>
      </c>
      <c r="K95" s="220" t="s">
        <v>19</v>
      </c>
      <c r="L95" s="225"/>
      <c r="M95" s="226" t="s">
        <v>19</v>
      </c>
      <c r="N95" s="227" t="s">
        <v>42</v>
      </c>
      <c r="O95" s="85"/>
      <c r="P95" s="214">
        <f>O95*H95</f>
        <v>0</v>
      </c>
      <c r="Q95" s="214">
        <v>0</v>
      </c>
      <c r="R95" s="214">
        <f>Q95*H95</f>
        <v>0</v>
      </c>
      <c r="S95" s="214">
        <v>0</v>
      </c>
      <c r="T95" s="215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16" t="s">
        <v>178</v>
      </c>
      <c r="AT95" s="216" t="s">
        <v>142</v>
      </c>
      <c r="AU95" s="216" t="s">
        <v>81</v>
      </c>
      <c r="AY95" s="18" t="s">
        <v>126</v>
      </c>
      <c r="BE95" s="217">
        <f>IF(N95="základní",J95,0)</f>
        <v>0</v>
      </c>
      <c r="BF95" s="217">
        <f>IF(N95="snížená",J95,0)</f>
        <v>0</v>
      </c>
      <c r="BG95" s="217">
        <f>IF(N95="zákl. přenesená",J95,0)</f>
        <v>0</v>
      </c>
      <c r="BH95" s="217">
        <f>IF(N95="sníž. přenesená",J95,0)</f>
        <v>0</v>
      </c>
      <c r="BI95" s="217">
        <f>IF(N95="nulová",J95,0)</f>
        <v>0</v>
      </c>
      <c r="BJ95" s="18" t="s">
        <v>79</v>
      </c>
      <c r="BK95" s="217">
        <f>ROUND(I95*H95,2)</f>
        <v>0</v>
      </c>
      <c r="BL95" s="18" t="s">
        <v>153</v>
      </c>
      <c r="BM95" s="216" t="s">
        <v>170</v>
      </c>
    </row>
    <row r="96" s="2" customFormat="1">
      <c r="A96" s="39"/>
      <c r="B96" s="40"/>
      <c r="C96" s="41"/>
      <c r="D96" s="230" t="s">
        <v>611</v>
      </c>
      <c r="E96" s="41"/>
      <c r="F96" s="269" t="s">
        <v>621</v>
      </c>
      <c r="G96" s="41"/>
      <c r="H96" s="41"/>
      <c r="I96" s="270"/>
      <c r="J96" s="41"/>
      <c r="K96" s="41"/>
      <c r="L96" s="45"/>
      <c r="M96" s="271"/>
      <c r="N96" s="272"/>
      <c r="O96" s="85"/>
      <c r="P96" s="85"/>
      <c r="Q96" s="85"/>
      <c r="R96" s="85"/>
      <c r="S96" s="85"/>
      <c r="T96" s="86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611</v>
      </c>
      <c r="AU96" s="18" t="s">
        <v>81</v>
      </c>
    </row>
    <row r="97" s="2" customFormat="1" ht="14.4" customHeight="1">
      <c r="A97" s="39"/>
      <c r="B97" s="40"/>
      <c r="C97" s="218" t="s">
        <v>239</v>
      </c>
      <c r="D97" s="218" t="s">
        <v>142</v>
      </c>
      <c r="E97" s="219" t="s">
        <v>622</v>
      </c>
      <c r="F97" s="220" t="s">
        <v>623</v>
      </c>
      <c r="G97" s="221" t="s">
        <v>391</v>
      </c>
      <c r="H97" s="222">
        <v>1</v>
      </c>
      <c r="I97" s="223"/>
      <c r="J97" s="224">
        <f>ROUND(I97*H97,2)</f>
        <v>0</v>
      </c>
      <c r="K97" s="220" t="s">
        <v>19</v>
      </c>
      <c r="L97" s="225"/>
      <c r="M97" s="226" t="s">
        <v>19</v>
      </c>
      <c r="N97" s="227" t="s">
        <v>42</v>
      </c>
      <c r="O97" s="85"/>
      <c r="P97" s="214">
        <f>O97*H97</f>
        <v>0</v>
      </c>
      <c r="Q97" s="214">
        <v>0</v>
      </c>
      <c r="R97" s="214">
        <f>Q97*H97</f>
        <v>0</v>
      </c>
      <c r="S97" s="214">
        <v>0</v>
      </c>
      <c r="T97" s="215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16" t="s">
        <v>178</v>
      </c>
      <c r="AT97" s="216" t="s">
        <v>142</v>
      </c>
      <c r="AU97" s="216" t="s">
        <v>81</v>
      </c>
      <c r="AY97" s="18" t="s">
        <v>126</v>
      </c>
      <c r="BE97" s="217">
        <f>IF(N97="základní",J97,0)</f>
        <v>0</v>
      </c>
      <c r="BF97" s="217">
        <f>IF(N97="snížená",J97,0)</f>
        <v>0</v>
      </c>
      <c r="BG97" s="217">
        <f>IF(N97="zákl. přenesená",J97,0)</f>
        <v>0</v>
      </c>
      <c r="BH97" s="217">
        <f>IF(N97="sníž. přenesená",J97,0)</f>
        <v>0</v>
      </c>
      <c r="BI97" s="217">
        <f>IF(N97="nulová",J97,0)</f>
        <v>0</v>
      </c>
      <c r="BJ97" s="18" t="s">
        <v>79</v>
      </c>
      <c r="BK97" s="217">
        <f>ROUND(I97*H97,2)</f>
        <v>0</v>
      </c>
      <c r="BL97" s="18" t="s">
        <v>153</v>
      </c>
      <c r="BM97" s="216" t="s">
        <v>161</v>
      </c>
    </row>
    <row r="98" s="2" customFormat="1">
      <c r="A98" s="39"/>
      <c r="B98" s="40"/>
      <c r="C98" s="41"/>
      <c r="D98" s="230" t="s">
        <v>611</v>
      </c>
      <c r="E98" s="41"/>
      <c r="F98" s="269" t="s">
        <v>621</v>
      </c>
      <c r="G98" s="41"/>
      <c r="H98" s="41"/>
      <c r="I98" s="270"/>
      <c r="J98" s="41"/>
      <c r="K98" s="41"/>
      <c r="L98" s="45"/>
      <c r="M98" s="271"/>
      <c r="N98" s="272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611</v>
      </c>
      <c r="AU98" s="18" t="s">
        <v>81</v>
      </c>
    </row>
    <row r="99" s="2" customFormat="1" ht="14.4" customHeight="1">
      <c r="A99" s="39"/>
      <c r="B99" s="40"/>
      <c r="C99" s="218" t="s">
        <v>135</v>
      </c>
      <c r="D99" s="218" t="s">
        <v>142</v>
      </c>
      <c r="E99" s="219" t="s">
        <v>624</v>
      </c>
      <c r="F99" s="220" t="s">
        <v>625</v>
      </c>
      <c r="G99" s="221" t="s">
        <v>391</v>
      </c>
      <c r="H99" s="222">
        <v>1</v>
      </c>
      <c r="I99" s="223"/>
      <c r="J99" s="224">
        <f>ROUND(I99*H99,2)</f>
        <v>0</v>
      </c>
      <c r="K99" s="220" t="s">
        <v>19</v>
      </c>
      <c r="L99" s="225"/>
      <c r="M99" s="226" t="s">
        <v>19</v>
      </c>
      <c r="N99" s="227" t="s">
        <v>42</v>
      </c>
      <c r="O99" s="85"/>
      <c r="P99" s="214">
        <f>O99*H99</f>
        <v>0</v>
      </c>
      <c r="Q99" s="214">
        <v>0</v>
      </c>
      <c r="R99" s="214">
        <f>Q99*H99</f>
        <v>0</v>
      </c>
      <c r="S99" s="214">
        <v>0</v>
      </c>
      <c r="T99" s="215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16" t="s">
        <v>178</v>
      </c>
      <c r="AT99" s="216" t="s">
        <v>142</v>
      </c>
      <c r="AU99" s="216" t="s">
        <v>81</v>
      </c>
      <c r="AY99" s="18" t="s">
        <v>126</v>
      </c>
      <c r="BE99" s="217">
        <f>IF(N99="základní",J99,0)</f>
        <v>0</v>
      </c>
      <c r="BF99" s="217">
        <f>IF(N99="snížená",J99,0)</f>
        <v>0</v>
      </c>
      <c r="BG99" s="217">
        <f>IF(N99="zákl. přenesená",J99,0)</f>
        <v>0</v>
      </c>
      <c r="BH99" s="217">
        <f>IF(N99="sníž. přenesená",J99,0)</f>
        <v>0</v>
      </c>
      <c r="BI99" s="217">
        <f>IF(N99="nulová",J99,0)</f>
        <v>0</v>
      </c>
      <c r="BJ99" s="18" t="s">
        <v>79</v>
      </c>
      <c r="BK99" s="217">
        <f>ROUND(I99*H99,2)</f>
        <v>0</v>
      </c>
      <c r="BL99" s="18" t="s">
        <v>153</v>
      </c>
      <c r="BM99" s="216" t="s">
        <v>199</v>
      </c>
    </row>
    <row r="100" s="2" customFormat="1" ht="14.4" customHeight="1">
      <c r="A100" s="39"/>
      <c r="B100" s="40"/>
      <c r="C100" s="218" t="s">
        <v>178</v>
      </c>
      <c r="D100" s="218" t="s">
        <v>142</v>
      </c>
      <c r="E100" s="219" t="s">
        <v>626</v>
      </c>
      <c r="F100" s="220" t="s">
        <v>627</v>
      </c>
      <c r="G100" s="221" t="s">
        <v>391</v>
      </c>
      <c r="H100" s="222">
        <v>1</v>
      </c>
      <c r="I100" s="223"/>
      <c r="J100" s="224">
        <f>ROUND(I100*H100,2)</f>
        <v>0</v>
      </c>
      <c r="K100" s="220" t="s">
        <v>19</v>
      </c>
      <c r="L100" s="225"/>
      <c r="M100" s="226" t="s">
        <v>19</v>
      </c>
      <c r="N100" s="227" t="s">
        <v>42</v>
      </c>
      <c r="O100" s="85"/>
      <c r="P100" s="214">
        <f>O100*H100</f>
        <v>0</v>
      </c>
      <c r="Q100" s="214">
        <v>0</v>
      </c>
      <c r="R100" s="214">
        <f>Q100*H100</f>
        <v>0</v>
      </c>
      <c r="S100" s="214">
        <v>0</v>
      </c>
      <c r="T100" s="215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16" t="s">
        <v>178</v>
      </c>
      <c r="AT100" s="216" t="s">
        <v>142</v>
      </c>
      <c r="AU100" s="216" t="s">
        <v>81</v>
      </c>
      <c r="AY100" s="18" t="s">
        <v>126</v>
      </c>
      <c r="BE100" s="217">
        <f>IF(N100="základní",J100,0)</f>
        <v>0</v>
      </c>
      <c r="BF100" s="217">
        <f>IF(N100="snížená",J100,0)</f>
        <v>0</v>
      </c>
      <c r="BG100" s="217">
        <f>IF(N100="zákl. přenesená",J100,0)</f>
        <v>0</v>
      </c>
      <c r="BH100" s="217">
        <f>IF(N100="sníž. přenesená",J100,0)</f>
        <v>0</v>
      </c>
      <c r="BI100" s="217">
        <f>IF(N100="nulová",J100,0)</f>
        <v>0</v>
      </c>
      <c r="BJ100" s="18" t="s">
        <v>79</v>
      </c>
      <c r="BK100" s="217">
        <f>ROUND(I100*H100,2)</f>
        <v>0</v>
      </c>
      <c r="BL100" s="18" t="s">
        <v>153</v>
      </c>
      <c r="BM100" s="216" t="s">
        <v>133</v>
      </c>
    </row>
    <row r="101" s="2" customFormat="1">
      <c r="A101" s="39"/>
      <c r="B101" s="40"/>
      <c r="C101" s="41"/>
      <c r="D101" s="230" t="s">
        <v>611</v>
      </c>
      <c r="E101" s="41"/>
      <c r="F101" s="269" t="s">
        <v>628</v>
      </c>
      <c r="G101" s="41"/>
      <c r="H101" s="41"/>
      <c r="I101" s="270"/>
      <c r="J101" s="41"/>
      <c r="K101" s="41"/>
      <c r="L101" s="45"/>
      <c r="M101" s="271"/>
      <c r="N101" s="272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611</v>
      </c>
      <c r="AU101" s="18" t="s">
        <v>81</v>
      </c>
    </row>
    <row r="102" s="2" customFormat="1" ht="14.4" customHeight="1">
      <c r="A102" s="39"/>
      <c r="B102" s="40"/>
      <c r="C102" s="218" t="s">
        <v>166</v>
      </c>
      <c r="D102" s="218" t="s">
        <v>142</v>
      </c>
      <c r="E102" s="219" t="s">
        <v>629</v>
      </c>
      <c r="F102" s="220" t="s">
        <v>630</v>
      </c>
      <c r="G102" s="221" t="s">
        <v>391</v>
      </c>
      <c r="H102" s="222">
        <v>2</v>
      </c>
      <c r="I102" s="223"/>
      <c r="J102" s="224">
        <f>ROUND(I102*H102,2)</f>
        <v>0</v>
      </c>
      <c r="K102" s="220" t="s">
        <v>19</v>
      </c>
      <c r="L102" s="225"/>
      <c r="M102" s="226" t="s">
        <v>19</v>
      </c>
      <c r="N102" s="227" t="s">
        <v>42</v>
      </c>
      <c r="O102" s="85"/>
      <c r="P102" s="214">
        <f>O102*H102</f>
        <v>0</v>
      </c>
      <c r="Q102" s="214">
        <v>0</v>
      </c>
      <c r="R102" s="214">
        <f>Q102*H102</f>
        <v>0</v>
      </c>
      <c r="S102" s="214">
        <v>0</v>
      </c>
      <c r="T102" s="215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16" t="s">
        <v>178</v>
      </c>
      <c r="AT102" s="216" t="s">
        <v>142</v>
      </c>
      <c r="AU102" s="216" t="s">
        <v>81</v>
      </c>
      <c r="AY102" s="18" t="s">
        <v>126</v>
      </c>
      <c r="BE102" s="217">
        <f>IF(N102="základní",J102,0)</f>
        <v>0</v>
      </c>
      <c r="BF102" s="217">
        <f>IF(N102="snížená",J102,0)</f>
        <v>0</v>
      </c>
      <c r="BG102" s="217">
        <f>IF(N102="zákl. přenesená",J102,0)</f>
        <v>0</v>
      </c>
      <c r="BH102" s="217">
        <f>IF(N102="sníž. přenesená",J102,0)</f>
        <v>0</v>
      </c>
      <c r="BI102" s="217">
        <f>IF(N102="nulová",J102,0)</f>
        <v>0</v>
      </c>
      <c r="BJ102" s="18" t="s">
        <v>79</v>
      </c>
      <c r="BK102" s="217">
        <f>ROUND(I102*H102,2)</f>
        <v>0</v>
      </c>
      <c r="BL102" s="18" t="s">
        <v>153</v>
      </c>
      <c r="BM102" s="216" t="s">
        <v>218</v>
      </c>
    </row>
    <row r="103" s="2" customFormat="1" ht="14.4" customHeight="1">
      <c r="A103" s="39"/>
      <c r="B103" s="40"/>
      <c r="C103" s="218" t="s">
        <v>170</v>
      </c>
      <c r="D103" s="218" t="s">
        <v>142</v>
      </c>
      <c r="E103" s="219" t="s">
        <v>631</v>
      </c>
      <c r="F103" s="220" t="s">
        <v>632</v>
      </c>
      <c r="G103" s="221" t="s">
        <v>391</v>
      </c>
      <c r="H103" s="222">
        <v>2</v>
      </c>
      <c r="I103" s="223"/>
      <c r="J103" s="224">
        <f>ROUND(I103*H103,2)</f>
        <v>0</v>
      </c>
      <c r="K103" s="220" t="s">
        <v>19</v>
      </c>
      <c r="L103" s="225"/>
      <c r="M103" s="226" t="s">
        <v>19</v>
      </c>
      <c r="N103" s="227" t="s">
        <v>42</v>
      </c>
      <c r="O103" s="85"/>
      <c r="P103" s="214">
        <f>O103*H103</f>
        <v>0</v>
      </c>
      <c r="Q103" s="214">
        <v>0</v>
      </c>
      <c r="R103" s="214">
        <f>Q103*H103</f>
        <v>0</v>
      </c>
      <c r="S103" s="214">
        <v>0</v>
      </c>
      <c r="T103" s="215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16" t="s">
        <v>178</v>
      </c>
      <c r="AT103" s="216" t="s">
        <v>142</v>
      </c>
      <c r="AU103" s="216" t="s">
        <v>81</v>
      </c>
      <c r="AY103" s="18" t="s">
        <v>126</v>
      </c>
      <c r="BE103" s="217">
        <f>IF(N103="základní",J103,0)</f>
        <v>0</v>
      </c>
      <c r="BF103" s="217">
        <f>IF(N103="snížená",J103,0)</f>
        <v>0</v>
      </c>
      <c r="BG103" s="217">
        <f>IF(N103="zákl. přenesená",J103,0)</f>
        <v>0</v>
      </c>
      <c r="BH103" s="217">
        <f>IF(N103="sníž. přenesená",J103,0)</f>
        <v>0</v>
      </c>
      <c r="BI103" s="217">
        <f>IF(N103="nulová",J103,0)</f>
        <v>0</v>
      </c>
      <c r="BJ103" s="18" t="s">
        <v>79</v>
      </c>
      <c r="BK103" s="217">
        <f>ROUND(I103*H103,2)</f>
        <v>0</v>
      </c>
      <c r="BL103" s="18" t="s">
        <v>153</v>
      </c>
      <c r="BM103" s="216" t="s">
        <v>350</v>
      </c>
    </row>
    <row r="104" s="2" customFormat="1" ht="14.4" customHeight="1">
      <c r="A104" s="39"/>
      <c r="B104" s="40"/>
      <c r="C104" s="218" t="s">
        <v>174</v>
      </c>
      <c r="D104" s="218" t="s">
        <v>142</v>
      </c>
      <c r="E104" s="219" t="s">
        <v>633</v>
      </c>
      <c r="F104" s="220" t="s">
        <v>634</v>
      </c>
      <c r="G104" s="221" t="s">
        <v>294</v>
      </c>
      <c r="H104" s="222">
        <v>360</v>
      </c>
      <c r="I104" s="223"/>
      <c r="J104" s="224">
        <f>ROUND(I104*H104,2)</f>
        <v>0</v>
      </c>
      <c r="K104" s="220" t="s">
        <v>19</v>
      </c>
      <c r="L104" s="225"/>
      <c r="M104" s="226" t="s">
        <v>19</v>
      </c>
      <c r="N104" s="227" t="s">
        <v>42</v>
      </c>
      <c r="O104" s="85"/>
      <c r="P104" s="214">
        <f>O104*H104</f>
        <v>0</v>
      </c>
      <c r="Q104" s="214">
        <v>0</v>
      </c>
      <c r="R104" s="214">
        <f>Q104*H104</f>
        <v>0</v>
      </c>
      <c r="S104" s="214">
        <v>0</v>
      </c>
      <c r="T104" s="215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16" t="s">
        <v>178</v>
      </c>
      <c r="AT104" s="216" t="s">
        <v>142</v>
      </c>
      <c r="AU104" s="216" t="s">
        <v>81</v>
      </c>
      <c r="AY104" s="18" t="s">
        <v>126</v>
      </c>
      <c r="BE104" s="217">
        <f>IF(N104="základní",J104,0)</f>
        <v>0</v>
      </c>
      <c r="BF104" s="217">
        <f>IF(N104="snížená",J104,0)</f>
        <v>0</v>
      </c>
      <c r="BG104" s="217">
        <f>IF(N104="zákl. přenesená",J104,0)</f>
        <v>0</v>
      </c>
      <c r="BH104" s="217">
        <f>IF(N104="sníž. přenesená",J104,0)</f>
        <v>0</v>
      </c>
      <c r="BI104" s="217">
        <f>IF(N104="nulová",J104,0)</f>
        <v>0</v>
      </c>
      <c r="BJ104" s="18" t="s">
        <v>79</v>
      </c>
      <c r="BK104" s="217">
        <f>ROUND(I104*H104,2)</f>
        <v>0</v>
      </c>
      <c r="BL104" s="18" t="s">
        <v>153</v>
      </c>
      <c r="BM104" s="216" t="s">
        <v>346</v>
      </c>
    </row>
    <row r="105" s="2" customFormat="1">
      <c r="A105" s="39"/>
      <c r="B105" s="40"/>
      <c r="C105" s="41"/>
      <c r="D105" s="230" t="s">
        <v>611</v>
      </c>
      <c r="E105" s="41"/>
      <c r="F105" s="269" t="s">
        <v>635</v>
      </c>
      <c r="G105" s="41"/>
      <c r="H105" s="41"/>
      <c r="I105" s="270"/>
      <c r="J105" s="41"/>
      <c r="K105" s="41"/>
      <c r="L105" s="45"/>
      <c r="M105" s="271"/>
      <c r="N105" s="272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611</v>
      </c>
      <c r="AU105" s="18" t="s">
        <v>81</v>
      </c>
    </row>
    <row r="106" s="14" customFormat="1">
      <c r="A106" s="14"/>
      <c r="B106" s="239"/>
      <c r="C106" s="240"/>
      <c r="D106" s="230" t="s">
        <v>192</v>
      </c>
      <c r="E106" s="241" t="s">
        <v>19</v>
      </c>
      <c r="F106" s="242" t="s">
        <v>636</v>
      </c>
      <c r="G106" s="240"/>
      <c r="H106" s="243">
        <v>360</v>
      </c>
      <c r="I106" s="244"/>
      <c r="J106" s="240"/>
      <c r="K106" s="240"/>
      <c r="L106" s="245"/>
      <c r="M106" s="246"/>
      <c r="N106" s="247"/>
      <c r="O106" s="247"/>
      <c r="P106" s="247"/>
      <c r="Q106" s="247"/>
      <c r="R106" s="247"/>
      <c r="S106" s="247"/>
      <c r="T106" s="248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49" t="s">
        <v>192</v>
      </c>
      <c r="AU106" s="249" t="s">
        <v>81</v>
      </c>
      <c r="AV106" s="14" t="s">
        <v>81</v>
      </c>
      <c r="AW106" s="14" t="s">
        <v>33</v>
      </c>
      <c r="AX106" s="14" t="s">
        <v>71</v>
      </c>
      <c r="AY106" s="249" t="s">
        <v>126</v>
      </c>
    </row>
    <row r="107" s="15" customFormat="1">
      <c r="A107" s="15"/>
      <c r="B107" s="250"/>
      <c r="C107" s="251"/>
      <c r="D107" s="230" t="s">
        <v>192</v>
      </c>
      <c r="E107" s="252" t="s">
        <v>19</v>
      </c>
      <c r="F107" s="253" t="s">
        <v>194</v>
      </c>
      <c r="G107" s="251"/>
      <c r="H107" s="254">
        <v>360</v>
      </c>
      <c r="I107" s="255"/>
      <c r="J107" s="251"/>
      <c r="K107" s="251"/>
      <c r="L107" s="256"/>
      <c r="M107" s="257"/>
      <c r="N107" s="258"/>
      <c r="O107" s="258"/>
      <c r="P107" s="258"/>
      <c r="Q107" s="258"/>
      <c r="R107" s="258"/>
      <c r="S107" s="258"/>
      <c r="T107" s="259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60" t="s">
        <v>192</v>
      </c>
      <c r="AU107" s="260" t="s">
        <v>81</v>
      </c>
      <c r="AV107" s="15" t="s">
        <v>153</v>
      </c>
      <c r="AW107" s="15" t="s">
        <v>33</v>
      </c>
      <c r="AX107" s="15" t="s">
        <v>79</v>
      </c>
      <c r="AY107" s="260" t="s">
        <v>126</v>
      </c>
    </row>
    <row r="108" s="2" customFormat="1" ht="14.4" customHeight="1">
      <c r="A108" s="39"/>
      <c r="B108" s="40"/>
      <c r="C108" s="218" t="s">
        <v>161</v>
      </c>
      <c r="D108" s="218" t="s">
        <v>142</v>
      </c>
      <c r="E108" s="219" t="s">
        <v>637</v>
      </c>
      <c r="F108" s="220" t="s">
        <v>638</v>
      </c>
      <c r="G108" s="221" t="s">
        <v>294</v>
      </c>
      <c r="H108" s="222">
        <v>460</v>
      </c>
      <c r="I108" s="223"/>
      <c r="J108" s="224">
        <f>ROUND(I108*H108,2)</f>
        <v>0</v>
      </c>
      <c r="K108" s="220" t="s">
        <v>19</v>
      </c>
      <c r="L108" s="225"/>
      <c r="M108" s="226" t="s">
        <v>19</v>
      </c>
      <c r="N108" s="227" t="s">
        <v>42</v>
      </c>
      <c r="O108" s="85"/>
      <c r="P108" s="214">
        <f>O108*H108</f>
        <v>0</v>
      </c>
      <c r="Q108" s="214">
        <v>0</v>
      </c>
      <c r="R108" s="214">
        <f>Q108*H108</f>
        <v>0</v>
      </c>
      <c r="S108" s="214">
        <v>0</v>
      </c>
      <c r="T108" s="215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16" t="s">
        <v>178</v>
      </c>
      <c r="AT108" s="216" t="s">
        <v>142</v>
      </c>
      <c r="AU108" s="216" t="s">
        <v>81</v>
      </c>
      <c r="AY108" s="18" t="s">
        <v>126</v>
      </c>
      <c r="BE108" s="217">
        <f>IF(N108="základní",J108,0)</f>
        <v>0</v>
      </c>
      <c r="BF108" s="217">
        <f>IF(N108="snížená",J108,0)</f>
        <v>0</v>
      </c>
      <c r="BG108" s="217">
        <f>IF(N108="zákl. přenesená",J108,0)</f>
        <v>0</v>
      </c>
      <c r="BH108" s="217">
        <f>IF(N108="sníž. přenesená",J108,0)</f>
        <v>0</v>
      </c>
      <c r="BI108" s="217">
        <f>IF(N108="nulová",J108,0)</f>
        <v>0</v>
      </c>
      <c r="BJ108" s="18" t="s">
        <v>79</v>
      </c>
      <c r="BK108" s="217">
        <f>ROUND(I108*H108,2)</f>
        <v>0</v>
      </c>
      <c r="BL108" s="18" t="s">
        <v>153</v>
      </c>
      <c r="BM108" s="216" t="s">
        <v>326</v>
      </c>
    </row>
    <row r="109" s="2" customFormat="1">
      <c r="A109" s="39"/>
      <c r="B109" s="40"/>
      <c r="C109" s="41"/>
      <c r="D109" s="230" t="s">
        <v>611</v>
      </c>
      <c r="E109" s="41"/>
      <c r="F109" s="269" t="s">
        <v>639</v>
      </c>
      <c r="G109" s="41"/>
      <c r="H109" s="41"/>
      <c r="I109" s="270"/>
      <c r="J109" s="41"/>
      <c r="K109" s="41"/>
      <c r="L109" s="45"/>
      <c r="M109" s="271"/>
      <c r="N109" s="272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611</v>
      </c>
      <c r="AU109" s="18" t="s">
        <v>81</v>
      </c>
    </row>
    <row r="110" s="14" customFormat="1">
      <c r="A110" s="14"/>
      <c r="B110" s="239"/>
      <c r="C110" s="240"/>
      <c r="D110" s="230" t="s">
        <v>192</v>
      </c>
      <c r="E110" s="241" t="s">
        <v>19</v>
      </c>
      <c r="F110" s="242" t="s">
        <v>640</v>
      </c>
      <c r="G110" s="240"/>
      <c r="H110" s="243">
        <v>460</v>
      </c>
      <c r="I110" s="244"/>
      <c r="J110" s="240"/>
      <c r="K110" s="240"/>
      <c r="L110" s="245"/>
      <c r="M110" s="246"/>
      <c r="N110" s="247"/>
      <c r="O110" s="247"/>
      <c r="P110" s="247"/>
      <c r="Q110" s="247"/>
      <c r="R110" s="247"/>
      <c r="S110" s="247"/>
      <c r="T110" s="248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49" t="s">
        <v>192</v>
      </c>
      <c r="AU110" s="249" t="s">
        <v>81</v>
      </c>
      <c r="AV110" s="14" t="s">
        <v>81</v>
      </c>
      <c r="AW110" s="14" t="s">
        <v>33</v>
      </c>
      <c r="AX110" s="14" t="s">
        <v>71</v>
      </c>
      <c r="AY110" s="249" t="s">
        <v>126</v>
      </c>
    </row>
    <row r="111" s="15" customFormat="1">
      <c r="A111" s="15"/>
      <c r="B111" s="250"/>
      <c r="C111" s="251"/>
      <c r="D111" s="230" t="s">
        <v>192</v>
      </c>
      <c r="E111" s="252" t="s">
        <v>19</v>
      </c>
      <c r="F111" s="253" t="s">
        <v>194</v>
      </c>
      <c r="G111" s="251"/>
      <c r="H111" s="254">
        <v>460</v>
      </c>
      <c r="I111" s="255"/>
      <c r="J111" s="251"/>
      <c r="K111" s="251"/>
      <c r="L111" s="256"/>
      <c r="M111" s="257"/>
      <c r="N111" s="258"/>
      <c r="O111" s="258"/>
      <c r="P111" s="258"/>
      <c r="Q111" s="258"/>
      <c r="R111" s="258"/>
      <c r="S111" s="258"/>
      <c r="T111" s="259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T111" s="260" t="s">
        <v>192</v>
      </c>
      <c r="AU111" s="260" t="s">
        <v>81</v>
      </c>
      <c r="AV111" s="15" t="s">
        <v>153</v>
      </c>
      <c r="AW111" s="15" t="s">
        <v>33</v>
      </c>
      <c r="AX111" s="15" t="s">
        <v>79</v>
      </c>
      <c r="AY111" s="260" t="s">
        <v>126</v>
      </c>
    </row>
    <row r="112" s="2" customFormat="1" ht="14.4" customHeight="1">
      <c r="A112" s="39"/>
      <c r="B112" s="40"/>
      <c r="C112" s="218" t="s">
        <v>187</v>
      </c>
      <c r="D112" s="218" t="s">
        <v>142</v>
      </c>
      <c r="E112" s="219" t="s">
        <v>641</v>
      </c>
      <c r="F112" s="220" t="s">
        <v>642</v>
      </c>
      <c r="G112" s="221" t="s">
        <v>294</v>
      </c>
      <c r="H112" s="222">
        <v>100</v>
      </c>
      <c r="I112" s="223"/>
      <c r="J112" s="224">
        <f>ROUND(I112*H112,2)</f>
        <v>0</v>
      </c>
      <c r="K112" s="220" t="s">
        <v>19</v>
      </c>
      <c r="L112" s="225"/>
      <c r="M112" s="226" t="s">
        <v>19</v>
      </c>
      <c r="N112" s="227" t="s">
        <v>42</v>
      </c>
      <c r="O112" s="85"/>
      <c r="P112" s="214">
        <f>O112*H112</f>
        <v>0</v>
      </c>
      <c r="Q112" s="214">
        <v>0</v>
      </c>
      <c r="R112" s="214">
        <f>Q112*H112</f>
        <v>0</v>
      </c>
      <c r="S112" s="214">
        <v>0</v>
      </c>
      <c r="T112" s="215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16" t="s">
        <v>178</v>
      </c>
      <c r="AT112" s="216" t="s">
        <v>142</v>
      </c>
      <c r="AU112" s="216" t="s">
        <v>81</v>
      </c>
      <c r="AY112" s="18" t="s">
        <v>126</v>
      </c>
      <c r="BE112" s="217">
        <f>IF(N112="základní",J112,0)</f>
        <v>0</v>
      </c>
      <c r="BF112" s="217">
        <f>IF(N112="snížená",J112,0)</f>
        <v>0</v>
      </c>
      <c r="BG112" s="217">
        <f>IF(N112="zákl. přenesená",J112,0)</f>
        <v>0</v>
      </c>
      <c r="BH112" s="217">
        <f>IF(N112="sníž. přenesená",J112,0)</f>
        <v>0</v>
      </c>
      <c r="BI112" s="217">
        <f>IF(N112="nulová",J112,0)</f>
        <v>0</v>
      </c>
      <c r="BJ112" s="18" t="s">
        <v>79</v>
      </c>
      <c r="BK112" s="217">
        <f>ROUND(I112*H112,2)</f>
        <v>0</v>
      </c>
      <c r="BL112" s="18" t="s">
        <v>153</v>
      </c>
      <c r="BM112" s="216" t="s">
        <v>334</v>
      </c>
    </row>
    <row r="113" s="2" customFormat="1">
      <c r="A113" s="39"/>
      <c r="B113" s="40"/>
      <c r="C113" s="41"/>
      <c r="D113" s="230" t="s">
        <v>611</v>
      </c>
      <c r="E113" s="41"/>
      <c r="F113" s="269" t="s">
        <v>643</v>
      </c>
      <c r="G113" s="41"/>
      <c r="H113" s="41"/>
      <c r="I113" s="270"/>
      <c r="J113" s="41"/>
      <c r="K113" s="41"/>
      <c r="L113" s="45"/>
      <c r="M113" s="271"/>
      <c r="N113" s="272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611</v>
      </c>
      <c r="AU113" s="18" t="s">
        <v>81</v>
      </c>
    </row>
    <row r="114" s="14" customFormat="1">
      <c r="A114" s="14"/>
      <c r="B114" s="239"/>
      <c r="C114" s="240"/>
      <c r="D114" s="230" t="s">
        <v>192</v>
      </c>
      <c r="E114" s="241" t="s">
        <v>19</v>
      </c>
      <c r="F114" s="242" t="s">
        <v>644</v>
      </c>
      <c r="G114" s="240"/>
      <c r="H114" s="243">
        <v>100</v>
      </c>
      <c r="I114" s="244"/>
      <c r="J114" s="240"/>
      <c r="K114" s="240"/>
      <c r="L114" s="245"/>
      <c r="M114" s="246"/>
      <c r="N114" s="247"/>
      <c r="O114" s="247"/>
      <c r="P114" s="247"/>
      <c r="Q114" s="247"/>
      <c r="R114" s="247"/>
      <c r="S114" s="247"/>
      <c r="T114" s="248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49" t="s">
        <v>192</v>
      </c>
      <c r="AU114" s="249" t="s">
        <v>81</v>
      </c>
      <c r="AV114" s="14" t="s">
        <v>81</v>
      </c>
      <c r="AW114" s="14" t="s">
        <v>33</v>
      </c>
      <c r="AX114" s="14" t="s">
        <v>71</v>
      </c>
      <c r="AY114" s="249" t="s">
        <v>126</v>
      </c>
    </row>
    <row r="115" s="15" customFormat="1">
      <c r="A115" s="15"/>
      <c r="B115" s="250"/>
      <c r="C115" s="251"/>
      <c r="D115" s="230" t="s">
        <v>192</v>
      </c>
      <c r="E115" s="252" t="s">
        <v>19</v>
      </c>
      <c r="F115" s="253" t="s">
        <v>194</v>
      </c>
      <c r="G115" s="251"/>
      <c r="H115" s="254">
        <v>100</v>
      </c>
      <c r="I115" s="255"/>
      <c r="J115" s="251"/>
      <c r="K115" s="251"/>
      <c r="L115" s="256"/>
      <c r="M115" s="257"/>
      <c r="N115" s="258"/>
      <c r="O115" s="258"/>
      <c r="P115" s="258"/>
      <c r="Q115" s="258"/>
      <c r="R115" s="258"/>
      <c r="S115" s="258"/>
      <c r="T115" s="259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T115" s="260" t="s">
        <v>192</v>
      </c>
      <c r="AU115" s="260" t="s">
        <v>81</v>
      </c>
      <c r="AV115" s="15" t="s">
        <v>153</v>
      </c>
      <c r="AW115" s="15" t="s">
        <v>33</v>
      </c>
      <c r="AX115" s="15" t="s">
        <v>79</v>
      </c>
      <c r="AY115" s="260" t="s">
        <v>126</v>
      </c>
    </row>
    <row r="116" s="2" customFormat="1" ht="14.4" customHeight="1">
      <c r="A116" s="39"/>
      <c r="B116" s="40"/>
      <c r="C116" s="218" t="s">
        <v>199</v>
      </c>
      <c r="D116" s="218" t="s">
        <v>142</v>
      </c>
      <c r="E116" s="219" t="s">
        <v>645</v>
      </c>
      <c r="F116" s="220" t="s">
        <v>646</v>
      </c>
      <c r="G116" s="221" t="s">
        <v>19</v>
      </c>
      <c r="H116" s="222">
        <v>330</v>
      </c>
      <c r="I116" s="223"/>
      <c r="J116" s="224">
        <f>ROUND(I116*H116,2)</f>
        <v>0</v>
      </c>
      <c r="K116" s="220" t="s">
        <v>19</v>
      </c>
      <c r="L116" s="225"/>
      <c r="M116" s="226" t="s">
        <v>19</v>
      </c>
      <c r="N116" s="227" t="s">
        <v>42</v>
      </c>
      <c r="O116" s="85"/>
      <c r="P116" s="214">
        <f>O116*H116</f>
        <v>0</v>
      </c>
      <c r="Q116" s="214">
        <v>0</v>
      </c>
      <c r="R116" s="214">
        <f>Q116*H116</f>
        <v>0</v>
      </c>
      <c r="S116" s="214">
        <v>0</v>
      </c>
      <c r="T116" s="215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16" t="s">
        <v>178</v>
      </c>
      <c r="AT116" s="216" t="s">
        <v>142</v>
      </c>
      <c r="AU116" s="216" t="s">
        <v>81</v>
      </c>
      <c r="AY116" s="18" t="s">
        <v>126</v>
      </c>
      <c r="BE116" s="217">
        <f>IF(N116="základní",J116,0)</f>
        <v>0</v>
      </c>
      <c r="BF116" s="217">
        <f>IF(N116="snížená",J116,0)</f>
        <v>0</v>
      </c>
      <c r="BG116" s="217">
        <f>IF(N116="zákl. přenesená",J116,0)</f>
        <v>0</v>
      </c>
      <c r="BH116" s="217">
        <f>IF(N116="sníž. přenesená",J116,0)</f>
        <v>0</v>
      </c>
      <c r="BI116" s="217">
        <f>IF(N116="nulová",J116,0)</f>
        <v>0</v>
      </c>
      <c r="BJ116" s="18" t="s">
        <v>79</v>
      </c>
      <c r="BK116" s="217">
        <f>ROUND(I116*H116,2)</f>
        <v>0</v>
      </c>
      <c r="BL116" s="18" t="s">
        <v>153</v>
      </c>
      <c r="BM116" s="216" t="s">
        <v>357</v>
      </c>
    </row>
    <row r="117" s="2" customFormat="1">
      <c r="A117" s="39"/>
      <c r="B117" s="40"/>
      <c r="C117" s="41"/>
      <c r="D117" s="230" t="s">
        <v>611</v>
      </c>
      <c r="E117" s="41"/>
      <c r="F117" s="269" t="s">
        <v>647</v>
      </c>
      <c r="G117" s="41"/>
      <c r="H117" s="41"/>
      <c r="I117" s="270"/>
      <c r="J117" s="41"/>
      <c r="K117" s="41"/>
      <c r="L117" s="45"/>
      <c r="M117" s="271"/>
      <c r="N117" s="272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611</v>
      </c>
      <c r="AU117" s="18" t="s">
        <v>81</v>
      </c>
    </row>
    <row r="118" s="14" customFormat="1">
      <c r="A118" s="14"/>
      <c r="B118" s="239"/>
      <c r="C118" s="240"/>
      <c r="D118" s="230" t="s">
        <v>192</v>
      </c>
      <c r="E118" s="241" t="s">
        <v>19</v>
      </c>
      <c r="F118" s="242" t="s">
        <v>648</v>
      </c>
      <c r="G118" s="240"/>
      <c r="H118" s="243">
        <v>330</v>
      </c>
      <c r="I118" s="244"/>
      <c r="J118" s="240"/>
      <c r="K118" s="240"/>
      <c r="L118" s="245"/>
      <c r="M118" s="246"/>
      <c r="N118" s="247"/>
      <c r="O118" s="247"/>
      <c r="P118" s="247"/>
      <c r="Q118" s="247"/>
      <c r="R118" s="247"/>
      <c r="S118" s="247"/>
      <c r="T118" s="248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49" t="s">
        <v>192</v>
      </c>
      <c r="AU118" s="249" t="s">
        <v>81</v>
      </c>
      <c r="AV118" s="14" t="s">
        <v>81</v>
      </c>
      <c r="AW118" s="14" t="s">
        <v>33</v>
      </c>
      <c r="AX118" s="14" t="s">
        <v>71</v>
      </c>
      <c r="AY118" s="249" t="s">
        <v>126</v>
      </c>
    </row>
    <row r="119" s="15" customFormat="1">
      <c r="A119" s="15"/>
      <c r="B119" s="250"/>
      <c r="C119" s="251"/>
      <c r="D119" s="230" t="s">
        <v>192</v>
      </c>
      <c r="E119" s="252" t="s">
        <v>19</v>
      </c>
      <c r="F119" s="253" t="s">
        <v>194</v>
      </c>
      <c r="G119" s="251"/>
      <c r="H119" s="254">
        <v>330</v>
      </c>
      <c r="I119" s="255"/>
      <c r="J119" s="251"/>
      <c r="K119" s="251"/>
      <c r="L119" s="256"/>
      <c r="M119" s="257"/>
      <c r="N119" s="258"/>
      <c r="O119" s="258"/>
      <c r="P119" s="258"/>
      <c r="Q119" s="258"/>
      <c r="R119" s="258"/>
      <c r="S119" s="258"/>
      <c r="T119" s="259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T119" s="260" t="s">
        <v>192</v>
      </c>
      <c r="AU119" s="260" t="s">
        <v>81</v>
      </c>
      <c r="AV119" s="15" t="s">
        <v>153</v>
      </c>
      <c r="AW119" s="15" t="s">
        <v>33</v>
      </c>
      <c r="AX119" s="15" t="s">
        <v>79</v>
      </c>
      <c r="AY119" s="260" t="s">
        <v>126</v>
      </c>
    </row>
    <row r="120" s="2" customFormat="1" ht="14.4" customHeight="1">
      <c r="A120" s="39"/>
      <c r="B120" s="40"/>
      <c r="C120" s="218" t="s">
        <v>8</v>
      </c>
      <c r="D120" s="218" t="s">
        <v>142</v>
      </c>
      <c r="E120" s="219" t="s">
        <v>649</v>
      </c>
      <c r="F120" s="220" t="s">
        <v>650</v>
      </c>
      <c r="G120" s="221" t="s">
        <v>391</v>
      </c>
      <c r="H120" s="222">
        <v>4</v>
      </c>
      <c r="I120" s="223"/>
      <c r="J120" s="224">
        <f>ROUND(I120*H120,2)</f>
        <v>0</v>
      </c>
      <c r="K120" s="220" t="s">
        <v>19</v>
      </c>
      <c r="L120" s="225"/>
      <c r="M120" s="226" t="s">
        <v>19</v>
      </c>
      <c r="N120" s="227" t="s">
        <v>42</v>
      </c>
      <c r="O120" s="85"/>
      <c r="P120" s="214">
        <f>O120*H120</f>
        <v>0</v>
      </c>
      <c r="Q120" s="214">
        <v>0</v>
      </c>
      <c r="R120" s="214">
        <f>Q120*H120</f>
        <v>0</v>
      </c>
      <c r="S120" s="214">
        <v>0</v>
      </c>
      <c r="T120" s="215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16" t="s">
        <v>178</v>
      </c>
      <c r="AT120" s="216" t="s">
        <v>142</v>
      </c>
      <c r="AU120" s="216" t="s">
        <v>81</v>
      </c>
      <c r="AY120" s="18" t="s">
        <v>126</v>
      </c>
      <c r="BE120" s="217">
        <f>IF(N120="základní",J120,0)</f>
        <v>0</v>
      </c>
      <c r="BF120" s="217">
        <f>IF(N120="snížená",J120,0)</f>
        <v>0</v>
      </c>
      <c r="BG120" s="217">
        <f>IF(N120="zákl. přenesená",J120,0)</f>
        <v>0</v>
      </c>
      <c r="BH120" s="217">
        <f>IF(N120="sníž. přenesená",J120,0)</f>
        <v>0</v>
      </c>
      <c r="BI120" s="217">
        <f>IF(N120="nulová",J120,0)</f>
        <v>0</v>
      </c>
      <c r="BJ120" s="18" t="s">
        <v>79</v>
      </c>
      <c r="BK120" s="217">
        <f>ROUND(I120*H120,2)</f>
        <v>0</v>
      </c>
      <c r="BL120" s="18" t="s">
        <v>153</v>
      </c>
      <c r="BM120" s="216" t="s">
        <v>368</v>
      </c>
    </row>
    <row r="121" s="2" customFormat="1" ht="14.4" customHeight="1">
      <c r="A121" s="39"/>
      <c r="B121" s="40"/>
      <c r="C121" s="218" t="s">
        <v>133</v>
      </c>
      <c r="D121" s="218" t="s">
        <v>142</v>
      </c>
      <c r="E121" s="219" t="s">
        <v>651</v>
      </c>
      <c r="F121" s="220" t="s">
        <v>652</v>
      </c>
      <c r="G121" s="221" t="s">
        <v>294</v>
      </c>
      <c r="H121" s="222">
        <v>40</v>
      </c>
      <c r="I121" s="223"/>
      <c r="J121" s="224">
        <f>ROUND(I121*H121,2)</f>
        <v>0</v>
      </c>
      <c r="K121" s="220" t="s">
        <v>19</v>
      </c>
      <c r="L121" s="225"/>
      <c r="M121" s="226" t="s">
        <v>19</v>
      </c>
      <c r="N121" s="227" t="s">
        <v>42</v>
      </c>
      <c r="O121" s="85"/>
      <c r="P121" s="214">
        <f>O121*H121</f>
        <v>0</v>
      </c>
      <c r="Q121" s="214">
        <v>0</v>
      </c>
      <c r="R121" s="214">
        <f>Q121*H121</f>
        <v>0</v>
      </c>
      <c r="S121" s="214">
        <v>0</v>
      </c>
      <c r="T121" s="215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16" t="s">
        <v>178</v>
      </c>
      <c r="AT121" s="216" t="s">
        <v>142</v>
      </c>
      <c r="AU121" s="216" t="s">
        <v>81</v>
      </c>
      <c r="AY121" s="18" t="s">
        <v>126</v>
      </c>
      <c r="BE121" s="217">
        <f>IF(N121="základní",J121,0)</f>
        <v>0</v>
      </c>
      <c r="BF121" s="217">
        <f>IF(N121="snížená",J121,0)</f>
        <v>0</v>
      </c>
      <c r="BG121" s="217">
        <f>IF(N121="zákl. přenesená",J121,0)</f>
        <v>0</v>
      </c>
      <c r="BH121" s="217">
        <f>IF(N121="sníž. přenesená",J121,0)</f>
        <v>0</v>
      </c>
      <c r="BI121" s="217">
        <f>IF(N121="nulová",J121,0)</f>
        <v>0</v>
      </c>
      <c r="BJ121" s="18" t="s">
        <v>79</v>
      </c>
      <c r="BK121" s="217">
        <f>ROUND(I121*H121,2)</f>
        <v>0</v>
      </c>
      <c r="BL121" s="18" t="s">
        <v>153</v>
      </c>
      <c r="BM121" s="216" t="s">
        <v>376</v>
      </c>
    </row>
    <row r="122" s="2" customFormat="1">
      <c r="A122" s="39"/>
      <c r="B122" s="40"/>
      <c r="C122" s="41"/>
      <c r="D122" s="230" t="s">
        <v>611</v>
      </c>
      <c r="E122" s="41"/>
      <c r="F122" s="269" t="s">
        <v>653</v>
      </c>
      <c r="G122" s="41"/>
      <c r="H122" s="41"/>
      <c r="I122" s="270"/>
      <c r="J122" s="41"/>
      <c r="K122" s="41"/>
      <c r="L122" s="45"/>
      <c r="M122" s="271"/>
      <c r="N122" s="272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611</v>
      </c>
      <c r="AU122" s="18" t="s">
        <v>81</v>
      </c>
    </row>
    <row r="123" s="14" customFormat="1">
      <c r="A123" s="14"/>
      <c r="B123" s="239"/>
      <c r="C123" s="240"/>
      <c r="D123" s="230" t="s">
        <v>192</v>
      </c>
      <c r="E123" s="241" t="s">
        <v>19</v>
      </c>
      <c r="F123" s="242" t="s">
        <v>654</v>
      </c>
      <c r="G123" s="240"/>
      <c r="H123" s="243">
        <v>40</v>
      </c>
      <c r="I123" s="244"/>
      <c r="J123" s="240"/>
      <c r="K123" s="240"/>
      <c r="L123" s="245"/>
      <c r="M123" s="246"/>
      <c r="N123" s="247"/>
      <c r="O123" s="247"/>
      <c r="P123" s="247"/>
      <c r="Q123" s="247"/>
      <c r="R123" s="247"/>
      <c r="S123" s="247"/>
      <c r="T123" s="248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49" t="s">
        <v>192</v>
      </c>
      <c r="AU123" s="249" t="s">
        <v>81</v>
      </c>
      <c r="AV123" s="14" t="s">
        <v>81</v>
      </c>
      <c r="AW123" s="14" t="s">
        <v>33</v>
      </c>
      <c r="AX123" s="14" t="s">
        <v>71</v>
      </c>
      <c r="AY123" s="249" t="s">
        <v>126</v>
      </c>
    </row>
    <row r="124" s="15" customFormat="1">
      <c r="A124" s="15"/>
      <c r="B124" s="250"/>
      <c r="C124" s="251"/>
      <c r="D124" s="230" t="s">
        <v>192</v>
      </c>
      <c r="E124" s="252" t="s">
        <v>19</v>
      </c>
      <c r="F124" s="253" t="s">
        <v>194</v>
      </c>
      <c r="G124" s="251"/>
      <c r="H124" s="254">
        <v>40</v>
      </c>
      <c r="I124" s="255"/>
      <c r="J124" s="251"/>
      <c r="K124" s="251"/>
      <c r="L124" s="256"/>
      <c r="M124" s="257"/>
      <c r="N124" s="258"/>
      <c r="O124" s="258"/>
      <c r="P124" s="258"/>
      <c r="Q124" s="258"/>
      <c r="R124" s="258"/>
      <c r="S124" s="258"/>
      <c r="T124" s="259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T124" s="260" t="s">
        <v>192</v>
      </c>
      <c r="AU124" s="260" t="s">
        <v>81</v>
      </c>
      <c r="AV124" s="15" t="s">
        <v>153</v>
      </c>
      <c r="AW124" s="15" t="s">
        <v>33</v>
      </c>
      <c r="AX124" s="15" t="s">
        <v>79</v>
      </c>
      <c r="AY124" s="260" t="s">
        <v>126</v>
      </c>
    </row>
    <row r="125" s="2" customFormat="1" ht="14.4" customHeight="1">
      <c r="A125" s="39"/>
      <c r="B125" s="40"/>
      <c r="C125" s="218" t="s">
        <v>211</v>
      </c>
      <c r="D125" s="218" t="s">
        <v>142</v>
      </c>
      <c r="E125" s="219" t="s">
        <v>655</v>
      </c>
      <c r="F125" s="220" t="s">
        <v>656</v>
      </c>
      <c r="G125" s="221" t="s">
        <v>391</v>
      </c>
      <c r="H125" s="222">
        <v>4</v>
      </c>
      <c r="I125" s="223"/>
      <c r="J125" s="224">
        <f>ROUND(I125*H125,2)</f>
        <v>0</v>
      </c>
      <c r="K125" s="220" t="s">
        <v>19</v>
      </c>
      <c r="L125" s="225"/>
      <c r="M125" s="226" t="s">
        <v>19</v>
      </c>
      <c r="N125" s="227" t="s">
        <v>42</v>
      </c>
      <c r="O125" s="85"/>
      <c r="P125" s="214">
        <f>O125*H125</f>
        <v>0</v>
      </c>
      <c r="Q125" s="214">
        <v>0</v>
      </c>
      <c r="R125" s="214">
        <f>Q125*H125</f>
        <v>0</v>
      </c>
      <c r="S125" s="214">
        <v>0</v>
      </c>
      <c r="T125" s="215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16" t="s">
        <v>178</v>
      </c>
      <c r="AT125" s="216" t="s">
        <v>142</v>
      </c>
      <c r="AU125" s="216" t="s">
        <v>81</v>
      </c>
      <c r="AY125" s="18" t="s">
        <v>126</v>
      </c>
      <c r="BE125" s="217">
        <f>IF(N125="základní",J125,0)</f>
        <v>0</v>
      </c>
      <c r="BF125" s="217">
        <f>IF(N125="snížená",J125,0)</f>
        <v>0</v>
      </c>
      <c r="BG125" s="217">
        <f>IF(N125="zákl. přenesená",J125,0)</f>
        <v>0</v>
      </c>
      <c r="BH125" s="217">
        <f>IF(N125="sníž. přenesená",J125,0)</f>
        <v>0</v>
      </c>
      <c r="BI125" s="217">
        <f>IF(N125="nulová",J125,0)</f>
        <v>0</v>
      </c>
      <c r="BJ125" s="18" t="s">
        <v>79</v>
      </c>
      <c r="BK125" s="217">
        <f>ROUND(I125*H125,2)</f>
        <v>0</v>
      </c>
      <c r="BL125" s="18" t="s">
        <v>153</v>
      </c>
      <c r="BM125" s="216" t="s">
        <v>384</v>
      </c>
    </row>
    <row r="126" s="2" customFormat="1" ht="14.4" customHeight="1">
      <c r="A126" s="39"/>
      <c r="B126" s="40"/>
      <c r="C126" s="218" t="s">
        <v>218</v>
      </c>
      <c r="D126" s="218" t="s">
        <v>142</v>
      </c>
      <c r="E126" s="219" t="s">
        <v>657</v>
      </c>
      <c r="F126" s="220" t="s">
        <v>658</v>
      </c>
      <c r="G126" s="221" t="s">
        <v>294</v>
      </c>
      <c r="H126" s="222">
        <v>132</v>
      </c>
      <c r="I126" s="223"/>
      <c r="J126" s="224">
        <f>ROUND(I126*H126,2)</f>
        <v>0</v>
      </c>
      <c r="K126" s="220" t="s">
        <v>19</v>
      </c>
      <c r="L126" s="225"/>
      <c r="M126" s="226" t="s">
        <v>19</v>
      </c>
      <c r="N126" s="227" t="s">
        <v>42</v>
      </c>
      <c r="O126" s="85"/>
      <c r="P126" s="214">
        <f>O126*H126</f>
        <v>0</v>
      </c>
      <c r="Q126" s="214">
        <v>0</v>
      </c>
      <c r="R126" s="214">
        <f>Q126*H126</f>
        <v>0</v>
      </c>
      <c r="S126" s="214">
        <v>0</v>
      </c>
      <c r="T126" s="215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16" t="s">
        <v>178</v>
      </c>
      <c r="AT126" s="216" t="s">
        <v>142</v>
      </c>
      <c r="AU126" s="216" t="s">
        <v>81</v>
      </c>
      <c r="AY126" s="18" t="s">
        <v>126</v>
      </c>
      <c r="BE126" s="217">
        <f>IF(N126="základní",J126,0)</f>
        <v>0</v>
      </c>
      <c r="BF126" s="217">
        <f>IF(N126="snížená",J126,0)</f>
        <v>0</v>
      </c>
      <c r="BG126" s="217">
        <f>IF(N126="zákl. přenesená",J126,0)</f>
        <v>0</v>
      </c>
      <c r="BH126" s="217">
        <f>IF(N126="sníž. přenesená",J126,0)</f>
        <v>0</v>
      </c>
      <c r="BI126" s="217">
        <f>IF(N126="nulová",J126,0)</f>
        <v>0</v>
      </c>
      <c r="BJ126" s="18" t="s">
        <v>79</v>
      </c>
      <c r="BK126" s="217">
        <f>ROUND(I126*H126,2)</f>
        <v>0</v>
      </c>
      <c r="BL126" s="18" t="s">
        <v>153</v>
      </c>
      <c r="BM126" s="216" t="s">
        <v>397</v>
      </c>
    </row>
    <row r="127" s="14" customFormat="1">
      <c r="A127" s="14"/>
      <c r="B127" s="239"/>
      <c r="C127" s="240"/>
      <c r="D127" s="230" t="s">
        <v>192</v>
      </c>
      <c r="E127" s="241" t="s">
        <v>19</v>
      </c>
      <c r="F127" s="242" t="s">
        <v>659</v>
      </c>
      <c r="G127" s="240"/>
      <c r="H127" s="243">
        <v>132</v>
      </c>
      <c r="I127" s="244"/>
      <c r="J127" s="240"/>
      <c r="K127" s="240"/>
      <c r="L127" s="245"/>
      <c r="M127" s="246"/>
      <c r="N127" s="247"/>
      <c r="O127" s="247"/>
      <c r="P127" s="247"/>
      <c r="Q127" s="247"/>
      <c r="R127" s="247"/>
      <c r="S127" s="247"/>
      <c r="T127" s="248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49" t="s">
        <v>192</v>
      </c>
      <c r="AU127" s="249" t="s">
        <v>81</v>
      </c>
      <c r="AV127" s="14" t="s">
        <v>81</v>
      </c>
      <c r="AW127" s="14" t="s">
        <v>33</v>
      </c>
      <c r="AX127" s="14" t="s">
        <v>71</v>
      </c>
      <c r="AY127" s="249" t="s">
        <v>126</v>
      </c>
    </row>
    <row r="128" s="15" customFormat="1">
      <c r="A128" s="15"/>
      <c r="B128" s="250"/>
      <c r="C128" s="251"/>
      <c r="D128" s="230" t="s">
        <v>192</v>
      </c>
      <c r="E128" s="252" t="s">
        <v>19</v>
      </c>
      <c r="F128" s="253" t="s">
        <v>194</v>
      </c>
      <c r="G128" s="251"/>
      <c r="H128" s="254">
        <v>132</v>
      </c>
      <c r="I128" s="255"/>
      <c r="J128" s="251"/>
      <c r="K128" s="251"/>
      <c r="L128" s="256"/>
      <c r="M128" s="257"/>
      <c r="N128" s="258"/>
      <c r="O128" s="258"/>
      <c r="P128" s="258"/>
      <c r="Q128" s="258"/>
      <c r="R128" s="258"/>
      <c r="S128" s="258"/>
      <c r="T128" s="259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60" t="s">
        <v>192</v>
      </c>
      <c r="AU128" s="260" t="s">
        <v>81</v>
      </c>
      <c r="AV128" s="15" t="s">
        <v>153</v>
      </c>
      <c r="AW128" s="15" t="s">
        <v>33</v>
      </c>
      <c r="AX128" s="15" t="s">
        <v>79</v>
      </c>
      <c r="AY128" s="260" t="s">
        <v>126</v>
      </c>
    </row>
    <row r="129" s="2" customFormat="1" ht="14.4" customHeight="1">
      <c r="A129" s="39"/>
      <c r="B129" s="40"/>
      <c r="C129" s="218" t="s">
        <v>322</v>
      </c>
      <c r="D129" s="218" t="s">
        <v>142</v>
      </c>
      <c r="E129" s="219" t="s">
        <v>660</v>
      </c>
      <c r="F129" s="220" t="s">
        <v>661</v>
      </c>
      <c r="G129" s="221" t="s">
        <v>294</v>
      </c>
      <c r="H129" s="222">
        <v>50</v>
      </c>
      <c r="I129" s="223"/>
      <c r="J129" s="224">
        <f>ROUND(I129*H129,2)</f>
        <v>0</v>
      </c>
      <c r="K129" s="220" t="s">
        <v>19</v>
      </c>
      <c r="L129" s="225"/>
      <c r="M129" s="226" t="s">
        <v>19</v>
      </c>
      <c r="N129" s="227" t="s">
        <v>42</v>
      </c>
      <c r="O129" s="85"/>
      <c r="P129" s="214">
        <f>O129*H129</f>
        <v>0</v>
      </c>
      <c r="Q129" s="214">
        <v>0</v>
      </c>
      <c r="R129" s="214">
        <f>Q129*H129</f>
        <v>0</v>
      </c>
      <c r="S129" s="214">
        <v>0</v>
      </c>
      <c r="T129" s="215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16" t="s">
        <v>178</v>
      </c>
      <c r="AT129" s="216" t="s">
        <v>142</v>
      </c>
      <c r="AU129" s="216" t="s">
        <v>81</v>
      </c>
      <c r="AY129" s="18" t="s">
        <v>126</v>
      </c>
      <c r="BE129" s="217">
        <f>IF(N129="základní",J129,0)</f>
        <v>0</v>
      </c>
      <c r="BF129" s="217">
        <f>IF(N129="snížená",J129,0)</f>
        <v>0</v>
      </c>
      <c r="BG129" s="217">
        <f>IF(N129="zákl. přenesená",J129,0)</f>
        <v>0</v>
      </c>
      <c r="BH129" s="217">
        <f>IF(N129="sníž. přenesená",J129,0)</f>
        <v>0</v>
      </c>
      <c r="BI129" s="217">
        <f>IF(N129="nulová",J129,0)</f>
        <v>0</v>
      </c>
      <c r="BJ129" s="18" t="s">
        <v>79</v>
      </c>
      <c r="BK129" s="217">
        <f>ROUND(I129*H129,2)</f>
        <v>0</v>
      </c>
      <c r="BL129" s="18" t="s">
        <v>153</v>
      </c>
      <c r="BM129" s="216" t="s">
        <v>409</v>
      </c>
    </row>
    <row r="130" s="2" customFormat="1" ht="14.4" customHeight="1">
      <c r="A130" s="39"/>
      <c r="B130" s="40"/>
      <c r="C130" s="218" t="s">
        <v>350</v>
      </c>
      <c r="D130" s="218" t="s">
        <v>142</v>
      </c>
      <c r="E130" s="219" t="s">
        <v>662</v>
      </c>
      <c r="F130" s="220" t="s">
        <v>663</v>
      </c>
      <c r="G130" s="221" t="s">
        <v>294</v>
      </c>
      <c r="H130" s="222">
        <v>60</v>
      </c>
      <c r="I130" s="223"/>
      <c r="J130" s="224">
        <f>ROUND(I130*H130,2)</f>
        <v>0</v>
      </c>
      <c r="K130" s="220" t="s">
        <v>19</v>
      </c>
      <c r="L130" s="225"/>
      <c r="M130" s="226" t="s">
        <v>19</v>
      </c>
      <c r="N130" s="227" t="s">
        <v>42</v>
      </c>
      <c r="O130" s="85"/>
      <c r="P130" s="214">
        <f>O130*H130</f>
        <v>0</v>
      </c>
      <c r="Q130" s="214">
        <v>0</v>
      </c>
      <c r="R130" s="214">
        <f>Q130*H130</f>
        <v>0</v>
      </c>
      <c r="S130" s="214">
        <v>0</v>
      </c>
      <c r="T130" s="215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16" t="s">
        <v>178</v>
      </c>
      <c r="AT130" s="216" t="s">
        <v>142</v>
      </c>
      <c r="AU130" s="216" t="s">
        <v>81</v>
      </c>
      <c r="AY130" s="18" t="s">
        <v>126</v>
      </c>
      <c r="BE130" s="217">
        <f>IF(N130="základní",J130,0)</f>
        <v>0</v>
      </c>
      <c r="BF130" s="217">
        <f>IF(N130="snížená",J130,0)</f>
        <v>0</v>
      </c>
      <c r="BG130" s="217">
        <f>IF(N130="zákl. přenesená",J130,0)</f>
        <v>0</v>
      </c>
      <c r="BH130" s="217">
        <f>IF(N130="sníž. přenesená",J130,0)</f>
        <v>0</v>
      </c>
      <c r="BI130" s="217">
        <f>IF(N130="nulová",J130,0)</f>
        <v>0</v>
      </c>
      <c r="BJ130" s="18" t="s">
        <v>79</v>
      </c>
      <c r="BK130" s="217">
        <f>ROUND(I130*H130,2)</f>
        <v>0</v>
      </c>
      <c r="BL130" s="18" t="s">
        <v>153</v>
      </c>
      <c r="BM130" s="216" t="s">
        <v>417</v>
      </c>
    </row>
    <row r="131" s="2" customFormat="1" ht="14.4" customHeight="1">
      <c r="A131" s="39"/>
      <c r="B131" s="40"/>
      <c r="C131" s="218" t="s">
        <v>7</v>
      </c>
      <c r="D131" s="218" t="s">
        <v>142</v>
      </c>
      <c r="E131" s="219" t="s">
        <v>664</v>
      </c>
      <c r="F131" s="220" t="s">
        <v>665</v>
      </c>
      <c r="G131" s="221" t="s">
        <v>294</v>
      </c>
      <c r="H131" s="222">
        <v>50</v>
      </c>
      <c r="I131" s="223"/>
      <c r="J131" s="224">
        <f>ROUND(I131*H131,2)</f>
        <v>0</v>
      </c>
      <c r="K131" s="220" t="s">
        <v>19</v>
      </c>
      <c r="L131" s="225"/>
      <c r="M131" s="226" t="s">
        <v>19</v>
      </c>
      <c r="N131" s="227" t="s">
        <v>42</v>
      </c>
      <c r="O131" s="85"/>
      <c r="P131" s="214">
        <f>O131*H131</f>
        <v>0</v>
      </c>
      <c r="Q131" s="214">
        <v>0</v>
      </c>
      <c r="R131" s="214">
        <f>Q131*H131</f>
        <v>0</v>
      </c>
      <c r="S131" s="214">
        <v>0</v>
      </c>
      <c r="T131" s="215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16" t="s">
        <v>178</v>
      </c>
      <c r="AT131" s="216" t="s">
        <v>142</v>
      </c>
      <c r="AU131" s="216" t="s">
        <v>81</v>
      </c>
      <c r="AY131" s="18" t="s">
        <v>126</v>
      </c>
      <c r="BE131" s="217">
        <f>IF(N131="základní",J131,0)</f>
        <v>0</v>
      </c>
      <c r="BF131" s="217">
        <f>IF(N131="snížená",J131,0)</f>
        <v>0</v>
      </c>
      <c r="BG131" s="217">
        <f>IF(N131="zákl. přenesená",J131,0)</f>
        <v>0</v>
      </c>
      <c r="BH131" s="217">
        <f>IF(N131="sníž. přenesená",J131,0)</f>
        <v>0</v>
      </c>
      <c r="BI131" s="217">
        <f>IF(N131="nulová",J131,0)</f>
        <v>0</v>
      </c>
      <c r="BJ131" s="18" t="s">
        <v>79</v>
      </c>
      <c r="BK131" s="217">
        <f>ROUND(I131*H131,2)</f>
        <v>0</v>
      </c>
      <c r="BL131" s="18" t="s">
        <v>153</v>
      </c>
      <c r="BM131" s="216" t="s">
        <v>425</v>
      </c>
    </row>
    <row r="132" s="2" customFormat="1" ht="14.4" customHeight="1">
      <c r="A132" s="39"/>
      <c r="B132" s="40"/>
      <c r="C132" s="218" t="s">
        <v>346</v>
      </c>
      <c r="D132" s="218" t="s">
        <v>142</v>
      </c>
      <c r="E132" s="219" t="s">
        <v>666</v>
      </c>
      <c r="F132" s="220" t="s">
        <v>667</v>
      </c>
      <c r="G132" s="221" t="s">
        <v>294</v>
      </c>
      <c r="H132" s="222">
        <v>200</v>
      </c>
      <c r="I132" s="223"/>
      <c r="J132" s="224">
        <f>ROUND(I132*H132,2)</f>
        <v>0</v>
      </c>
      <c r="K132" s="220" t="s">
        <v>19</v>
      </c>
      <c r="L132" s="225"/>
      <c r="M132" s="226" t="s">
        <v>19</v>
      </c>
      <c r="N132" s="227" t="s">
        <v>42</v>
      </c>
      <c r="O132" s="85"/>
      <c r="P132" s="214">
        <f>O132*H132</f>
        <v>0</v>
      </c>
      <c r="Q132" s="214">
        <v>0</v>
      </c>
      <c r="R132" s="214">
        <f>Q132*H132</f>
        <v>0</v>
      </c>
      <c r="S132" s="214">
        <v>0</v>
      </c>
      <c r="T132" s="215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16" t="s">
        <v>178</v>
      </c>
      <c r="AT132" s="216" t="s">
        <v>142</v>
      </c>
      <c r="AU132" s="216" t="s">
        <v>81</v>
      </c>
      <c r="AY132" s="18" t="s">
        <v>126</v>
      </c>
      <c r="BE132" s="217">
        <f>IF(N132="základní",J132,0)</f>
        <v>0</v>
      </c>
      <c r="BF132" s="217">
        <f>IF(N132="snížená",J132,0)</f>
        <v>0</v>
      </c>
      <c r="BG132" s="217">
        <f>IF(N132="zákl. přenesená",J132,0)</f>
        <v>0</v>
      </c>
      <c r="BH132" s="217">
        <f>IF(N132="sníž. přenesená",J132,0)</f>
        <v>0</v>
      </c>
      <c r="BI132" s="217">
        <f>IF(N132="nulová",J132,0)</f>
        <v>0</v>
      </c>
      <c r="BJ132" s="18" t="s">
        <v>79</v>
      </c>
      <c r="BK132" s="217">
        <f>ROUND(I132*H132,2)</f>
        <v>0</v>
      </c>
      <c r="BL132" s="18" t="s">
        <v>153</v>
      </c>
      <c r="BM132" s="216" t="s">
        <v>433</v>
      </c>
    </row>
    <row r="133" s="2" customFormat="1">
      <c r="A133" s="39"/>
      <c r="B133" s="40"/>
      <c r="C133" s="41"/>
      <c r="D133" s="230" t="s">
        <v>611</v>
      </c>
      <c r="E133" s="41"/>
      <c r="F133" s="269" t="s">
        <v>668</v>
      </c>
      <c r="G133" s="41"/>
      <c r="H133" s="41"/>
      <c r="I133" s="270"/>
      <c r="J133" s="41"/>
      <c r="K133" s="41"/>
      <c r="L133" s="45"/>
      <c r="M133" s="271"/>
      <c r="N133" s="272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611</v>
      </c>
      <c r="AU133" s="18" t="s">
        <v>81</v>
      </c>
    </row>
    <row r="134" s="2" customFormat="1" ht="14.4" customHeight="1">
      <c r="A134" s="39"/>
      <c r="B134" s="40"/>
      <c r="C134" s="218" t="s">
        <v>342</v>
      </c>
      <c r="D134" s="218" t="s">
        <v>142</v>
      </c>
      <c r="E134" s="219" t="s">
        <v>669</v>
      </c>
      <c r="F134" s="220" t="s">
        <v>670</v>
      </c>
      <c r="G134" s="221" t="s">
        <v>294</v>
      </c>
      <c r="H134" s="222">
        <v>20</v>
      </c>
      <c r="I134" s="223"/>
      <c r="J134" s="224">
        <f>ROUND(I134*H134,2)</f>
        <v>0</v>
      </c>
      <c r="K134" s="220" t="s">
        <v>19</v>
      </c>
      <c r="L134" s="225"/>
      <c r="M134" s="226" t="s">
        <v>19</v>
      </c>
      <c r="N134" s="227" t="s">
        <v>42</v>
      </c>
      <c r="O134" s="85"/>
      <c r="P134" s="214">
        <f>O134*H134</f>
        <v>0</v>
      </c>
      <c r="Q134" s="214">
        <v>0</v>
      </c>
      <c r="R134" s="214">
        <f>Q134*H134</f>
        <v>0</v>
      </c>
      <c r="S134" s="214">
        <v>0</v>
      </c>
      <c r="T134" s="215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16" t="s">
        <v>178</v>
      </c>
      <c r="AT134" s="216" t="s">
        <v>142</v>
      </c>
      <c r="AU134" s="216" t="s">
        <v>81</v>
      </c>
      <c r="AY134" s="18" t="s">
        <v>126</v>
      </c>
      <c r="BE134" s="217">
        <f>IF(N134="základní",J134,0)</f>
        <v>0</v>
      </c>
      <c r="BF134" s="217">
        <f>IF(N134="snížená",J134,0)</f>
        <v>0</v>
      </c>
      <c r="BG134" s="217">
        <f>IF(N134="zákl. přenesená",J134,0)</f>
        <v>0</v>
      </c>
      <c r="BH134" s="217">
        <f>IF(N134="sníž. přenesená",J134,0)</f>
        <v>0</v>
      </c>
      <c r="BI134" s="217">
        <f>IF(N134="nulová",J134,0)</f>
        <v>0</v>
      </c>
      <c r="BJ134" s="18" t="s">
        <v>79</v>
      </c>
      <c r="BK134" s="217">
        <f>ROUND(I134*H134,2)</f>
        <v>0</v>
      </c>
      <c r="BL134" s="18" t="s">
        <v>153</v>
      </c>
      <c r="BM134" s="216" t="s">
        <v>445</v>
      </c>
    </row>
    <row r="135" s="14" customFormat="1">
      <c r="A135" s="14"/>
      <c r="B135" s="239"/>
      <c r="C135" s="240"/>
      <c r="D135" s="230" t="s">
        <v>192</v>
      </c>
      <c r="E135" s="241" t="s">
        <v>19</v>
      </c>
      <c r="F135" s="242" t="s">
        <v>671</v>
      </c>
      <c r="G135" s="240"/>
      <c r="H135" s="243">
        <v>20</v>
      </c>
      <c r="I135" s="244"/>
      <c r="J135" s="240"/>
      <c r="K135" s="240"/>
      <c r="L135" s="245"/>
      <c r="M135" s="246"/>
      <c r="N135" s="247"/>
      <c r="O135" s="247"/>
      <c r="P135" s="247"/>
      <c r="Q135" s="247"/>
      <c r="R135" s="247"/>
      <c r="S135" s="247"/>
      <c r="T135" s="248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49" t="s">
        <v>192</v>
      </c>
      <c r="AU135" s="249" t="s">
        <v>81</v>
      </c>
      <c r="AV135" s="14" t="s">
        <v>81</v>
      </c>
      <c r="AW135" s="14" t="s">
        <v>33</v>
      </c>
      <c r="AX135" s="14" t="s">
        <v>71</v>
      </c>
      <c r="AY135" s="249" t="s">
        <v>126</v>
      </c>
    </row>
    <row r="136" s="15" customFormat="1">
      <c r="A136" s="15"/>
      <c r="B136" s="250"/>
      <c r="C136" s="251"/>
      <c r="D136" s="230" t="s">
        <v>192</v>
      </c>
      <c r="E136" s="252" t="s">
        <v>19</v>
      </c>
      <c r="F136" s="253" t="s">
        <v>194</v>
      </c>
      <c r="G136" s="251"/>
      <c r="H136" s="254">
        <v>20</v>
      </c>
      <c r="I136" s="255"/>
      <c r="J136" s="251"/>
      <c r="K136" s="251"/>
      <c r="L136" s="256"/>
      <c r="M136" s="257"/>
      <c r="N136" s="258"/>
      <c r="O136" s="258"/>
      <c r="P136" s="258"/>
      <c r="Q136" s="258"/>
      <c r="R136" s="258"/>
      <c r="S136" s="258"/>
      <c r="T136" s="259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60" t="s">
        <v>192</v>
      </c>
      <c r="AU136" s="260" t="s">
        <v>81</v>
      </c>
      <c r="AV136" s="15" t="s">
        <v>153</v>
      </c>
      <c r="AW136" s="15" t="s">
        <v>33</v>
      </c>
      <c r="AX136" s="15" t="s">
        <v>79</v>
      </c>
      <c r="AY136" s="260" t="s">
        <v>126</v>
      </c>
    </row>
    <row r="137" s="2" customFormat="1" ht="14.4" customHeight="1">
      <c r="A137" s="39"/>
      <c r="B137" s="40"/>
      <c r="C137" s="218" t="s">
        <v>326</v>
      </c>
      <c r="D137" s="218" t="s">
        <v>142</v>
      </c>
      <c r="E137" s="219" t="s">
        <v>672</v>
      </c>
      <c r="F137" s="220" t="s">
        <v>673</v>
      </c>
      <c r="G137" s="221" t="s">
        <v>674</v>
      </c>
      <c r="H137" s="273"/>
      <c r="I137" s="223"/>
      <c r="J137" s="224">
        <f>ROUND(I137*H137,2)</f>
        <v>0</v>
      </c>
      <c r="K137" s="220" t="s">
        <v>19</v>
      </c>
      <c r="L137" s="225"/>
      <c r="M137" s="226" t="s">
        <v>19</v>
      </c>
      <c r="N137" s="227" t="s">
        <v>42</v>
      </c>
      <c r="O137" s="85"/>
      <c r="P137" s="214">
        <f>O137*H137</f>
        <v>0</v>
      </c>
      <c r="Q137" s="214">
        <v>0</v>
      </c>
      <c r="R137" s="214">
        <f>Q137*H137</f>
        <v>0</v>
      </c>
      <c r="S137" s="214">
        <v>0</v>
      </c>
      <c r="T137" s="215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16" t="s">
        <v>178</v>
      </c>
      <c r="AT137" s="216" t="s">
        <v>142</v>
      </c>
      <c r="AU137" s="216" t="s">
        <v>81</v>
      </c>
      <c r="AY137" s="18" t="s">
        <v>126</v>
      </c>
      <c r="BE137" s="217">
        <f>IF(N137="základní",J137,0)</f>
        <v>0</v>
      </c>
      <c r="BF137" s="217">
        <f>IF(N137="snížená",J137,0)</f>
        <v>0</v>
      </c>
      <c r="BG137" s="217">
        <f>IF(N137="zákl. přenesená",J137,0)</f>
        <v>0</v>
      </c>
      <c r="BH137" s="217">
        <f>IF(N137="sníž. přenesená",J137,0)</f>
        <v>0</v>
      </c>
      <c r="BI137" s="217">
        <f>IF(N137="nulová",J137,0)</f>
        <v>0</v>
      </c>
      <c r="BJ137" s="18" t="s">
        <v>79</v>
      </c>
      <c r="BK137" s="217">
        <f>ROUND(I137*H137,2)</f>
        <v>0</v>
      </c>
      <c r="BL137" s="18" t="s">
        <v>153</v>
      </c>
      <c r="BM137" s="216" t="s">
        <v>441</v>
      </c>
    </row>
    <row r="138" s="12" customFormat="1" ht="22.8" customHeight="1">
      <c r="A138" s="12"/>
      <c r="B138" s="189"/>
      <c r="C138" s="190"/>
      <c r="D138" s="191" t="s">
        <v>70</v>
      </c>
      <c r="E138" s="203" t="s">
        <v>675</v>
      </c>
      <c r="F138" s="203" t="s">
        <v>676</v>
      </c>
      <c r="G138" s="190"/>
      <c r="H138" s="190"/>
      <c r="I138" s="193"/>
      <c r="J138" s="204">
        <f>BK138</f>
        <v>0</v>
      </c>
      <c r="K138" s="190"/>
      <c r="L138" s="195"/>
      <c r="M138" s="196"/>
      <c r="N138" s="197"/>
      <c r="O138" s="197"/>
      <c r="P138" s="198">
        <f>SUM(P139:P158)</f>
        <v>0</v>
      </c>
      <c r="Q138" s="197"/>
      <c r="R138" s="198">
        <f>SUM(R139:R158)</f>
        <v>0</v>
      </c>
      <c r="S138" s="197"/>
      <c r="T138" s="199">
        <f>SUM(T139:T158)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00" t="s">
        <v>79</v>
      </c>
      <c r="AT138" s="201" t="s">
        <v>70</v>
      </c>
      <c r="AU138" s="201" t="s">
        <v>79</v>
      </c>
      <c r="AY138" s="200" t="s">
        <v>126</v>
      </c>
      <c r="BK138" s="202">
        <f>SUM(BK139:BK158)</f>
        <v>0</v>
      </c>
    </row>
    <row r="139" s="2" customFormat="1" ht="14.4" customHeight="1">
      <c r="A139" s="39"/>
      <c r="B139" s="40"/>
      <c r="C139" s="218" t="s">
        <v>330</v>
      </c>
      <c r="D139" s="218" t="s">
        <v>142</v>
      </c>
      <c r="E139" s="219" t="s">
        <v>677</v>
      </c>
      <c r="F139" s="220" t="s">
        <v>678</v>
      </c>
      <c r="G139" s="221" t="s">
        <v>391</v>
      </c>
      <c r="H139" s="222">
        <v>1</v>
      </c>
      <c r="I139" s="223"/>
      <c r="J139" s="224">
        <f>ROUND(I139*H139,2)</f>
        <v>0</v>
      </c>
      <c r="K139" s="220" t="s">
        <v>19</v>
      </c>
      <c r="L139" s="225"/>
      <c r="M139" s="226" t="s">
        <v>19</v>
      </c>
      <c r="N139" s="227" t="s">
        <v>42</v>
      </c>
      <c r="O139" s="85"/>
      <c r="P139" s="214">
        <f>O139*H139</f>
        <v>0</v>
      </c>
      <c r="Q139" s="214">
        <v>0</v>
      </c>
      <c r="R139" s="214">
        <f>Q139*H139</f>
        <v>0</v>
      </c>
      <c r="S139" s="214">
        <v>0</v>
      </c>
      <c r="T139" s="215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16" t="s">
        <v>178</v>
      </c>
      <c r="AT139" s="216" t="s">
        <v>142</v>
      </c>
      <c r="AU139" s="216" t="s">
        <v>81</v>
      </c>
      <c r="AY139" s="18" t="s">
        <v>126</v>
      </c>
      <c r="BE139" s="217">
        <f>IF(N139="základní",J139,0)</f>
        <v>0</v>
      </c>
      <c r="BF139" s="217">
        <f>IF(N139="snížená",J139,0)</f>
        <v>0</v>
      </c>
      <c r="BG139" s="217">
        <f>IF(N139="zákl. přenesená",J139,0)</f>
        <v>0</v>
      </c>
      <c r="BH139" s="217">
        <f>IF(N139="sníž. přenesená",J139,0)</f>
        <v>0</v>
      </c>
      <c r="BI139" s="217">
        <f>IF(N139="nulová",J139,0)</f>
        <v>0</v>
      </c>
      <c r="BJ139" s="18" t="s">
        <v>79</v>
      </c>
      <c r="BK139" s="217">
        <f>ROUND(I139*H139,2)</f>
        <v>0</v>
      </c>
      <c r="BL139" s="18" t="s">
        <v>153</v>
      </c>
      <c r="BM139" s="216" t="s">
        <v>401</v>
      </c>
    </row>
    <row r="140" s="2" customFormat="1">
      <c r="A140" s="39"/>
      <c r="B140" s="40"/>
      <c r="C140" s="41"/>
      <c r="D140" s="230" t="s">
        <v>611</v>
      </c>
      <c r="E140" s="41"/>
      <c r="F140" s="269" t="s">
        <v>679</v>
      </c>
      <c r="G140" s="41"/>
      <c r="H140" s="41"/>
      <c r="I140" s="270"/>
      <c r="J140" s="41"/>
      <c r="K140" s="41"/>
      <c r="L140" s="45"/>
      <c r="M140" s="271"/>
      <c r="N140" s="272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611</v>
      </c>
      <c r="AU140" s="18" t="s">
        <v>81</v>
      </c>
    </row>
    <row r="141" s="2" customFormat="1" ht="14.4" customHeight="1">
      <c r="A141" s="39"/>
      <c r="B141" s="40"/>
      <c r="C141" s="218" t="s">
        <v>334</v>
      </c>
      <c r="D141" s="218" t="s">
        <v>142</v>
      </c>
      <c r="E141" s="219" t="s">
        <v>680</v>
      </c>
      <c r="F141" s="220" t="s">
        <v>681</v>
      </c>
      <c r="G141" s="221" t="s">
        <v>391</v>
      </c>
      <c r="H141" s="222">
        <v>2</v>
      </c>
      <c r="I141" s="223"/>
      <c r="J141" s="224">
        <f>ROUND(I141*H141,2)</f>
        <v>0</v>
      </c>
      <c r="K141" s="220" t="s">
        <v>19</v>
      </c>
      <c r="L141" s="225"/>
      <c r="M141" s="226" t="s">
        <v>19</v>
      </c>
      <c r="N141" s="227" t="s">
        <v>42</v>
      </c>
      <c r="O141" s="85"/>
      <c r="P141" s="214">
        <f>O141*H141</f>
        <v>0</v>
      </c>
      <c r="Q141" s="214">
        <v>0</v>
      </c>
      <c r="R141" s="214">
        <f>Q141*H141</f>
        <v>0</v>
      </c>
      <c r="S141" s="214">
        <v>0</v>
      </c>
      <c r="T141" s="215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16" t="s">
        <v>178</v>
      </c>
      <c r="AT141" s="216" t="s">
        <v>142</v>
      </c>
      <c r="AU141" s="216" t="s">
        <v>81</v>
      </c>
      <c r="AY141" s="18" t="s">
        <v>126</v>
      </c>
      <c r="BE141" s="217">
        <f>IF(N141="základní",J141,0)</f>
        <v>0</v>
      </c>
      <c r="BF141" s="217">
        <f>IF(N141="snížená",J141,0)</f>
        <v>0</v>
      </c>
      <c r="BG141" s="217">
        <f>IF(N141="zákl. přenesená",J141,0)</f>
        <v>0</v>
      </c>
      <c r="BH141" s="217">
        <f>IF(N141="sníž. přenesená",J141,0)</f>
        <v>0</v>
      </c>
      <c r="BI141" s="217">
        <f>IF(N141="nulová",J141,0)</f>
        <v>0</v>
      </c>
      <c r="BJ141" s="18" t="s">
        <v>79</v>
      </c>
      <c r="BK141" s="217">
        <f>ROUND(I141*H141,2)</f>
        <v>0</v>
      </c>
      <c r="BL141" s="18" t="s">
        <v>153</v>
      </c>
      <c r="BM141" s="216" t="s">
        <v>449</v>
      </c>
    </row>
    <row r="142" s="2" customFormat="1" ht="14.4" customHeight="1">
      <c r="A142" s="39"/>
      <c r="B142" s="40"/>
      <c r="C142" s="218" t="s">
        <v>338</v>
      </c>
      <c r="D142" s="218" t="s">
        <v>142</v>
      </c>
      <c r="E142" s="219" t="s">
        <v>682</v>
      </c>
      <c r="F142" s="220" t="s">
        <v>683</v>
      </c>
      <c r="G142" s="221" t="s">
        <v>391</v>
      </c>
      <c r="H142" s="222">
        <v>4</v>
      </c>
      <c r="I142" s="223"/>
      <c r="J142" s="224">
        <f>ROUND(I142*H142,2)</f>
        <v>0</v>
      </c>
      <c r="K142" s="220" t="s">
        <v>19</v>
      </c>
      <c r="L142" s="225"/>
      <c r="M142" s="226" t="s">
        <v>19</v>
      </c>
      <c r="N142" s="227" t="s">
        <v>42</v>
      </c>
      <c r="O142" s="85"/>
      <c r="P142" s="214">
        <f>O142*H142</f>
        <v>0</v>
      </c>
      <c r="Q142" s="214">
        <v>0</v>
      </c>
      <c r="R142" s="214">
        <f>Q142*H142</f>
        <v>0</v>
      </c>
      <c r="S142" s="214">
        <v>0</v>
      </c>
      <c r="T142" s="215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16" t="s">
        <v>178</v>
      </c>
      <c r="AT142" s="216" t="s">
        <v>142</v>
      </c>
      <c r="AU142" s="216" t="s">
        <v>81</v>
      </c>
      <c r="AY142" s="18" t="s">
        <v>126</v>
      </c>
      <c r="BE142" s="217">
        <f>IF(N142="základní",J142,0)</f>
        <v>0</v>
      </c>
      <c r="BF142" s="217">
        <f>IF(N142="snížená",J142,0)</f>
        <v>0</v>
      </c>
      <c r="BG142" s="217">
        <f>IF(N142="zákl. přenesená",J142,0)</f>
        <v>0</v>
      </c>
      <c r="BH142" s="217">
        <f>IF(N142="sníž. přenesená",J142,0)</f>
        <v>0</v>
      </c>
      <c r="BI142" s="217">
        <f>IF(N142="nulová",J142,0)</f>
        <v>0</v>
      </c>
      <c r="BJ142" s="18" t="s">
        <v>79</v>
      </c>
      <c r="BK142" s="217">
        <f>ROUND(I142*H142,2)</f>
        <v>0</v>
      </c>
      <c r="BL142" s="18" t="s">
        <v>153</v>
      </c>
      <c r="BM142" s="216" t="s">
        <v>457</v>
      </c>
    </row>
    <row r="143" s="2" customFormat="1">
      <c r="A143" s="39"/>
      <c r="B143" s="40"/>
      <c r="C143" s="41"/>
      <c r="D143" s="230" t="s">
        <v>611</v>
      </c>
      <c r="E143" s="41"/>
      <c r="F143" s="269" t="s">
        <v>684</v>
      </c>
      <c r="G143" s="41"/>
      <c r="H143" s="41"/>
      <c r="I143" s="270"/>
      <c r="J143" s="41"/>
      <c r="K143" s="41"/>
      <c r="L143" s="45"/>
      <c r="M143" s="271"/>
      <c r="N143" s="272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611</v>
      </c>
      <c r="AU143" s="18" t="s">
        <v>81</v>
      </c>
    </row>
    <row r="144" s="2" customFormat="1" ht="14.4" customHeight="1">
      <c r="A144" s="39"/>
      <c r="B144" s="40"/>
      <c r="C144" s="218" t="s">
        <v>357</v>
      </c>
      <c r="D144" s="218" t="s">
        <v>142</v>
      </c>
      <c r="E144" s="219" t="s">
        <v>685</v>
      </c>
      <c r="F144" s="220" t="s">
        <v>686</v>
      </c>
      <c r="G144" s="221" t="s">
        <v>294</v>
      </c>
      <c r="H144" s="222">
        <v>15</v>
      </c>
      <c r="I144" s="223"/>
      <c r="J144" s="224">
        <f>ROUND(I144*H144,2)</f>
        <v>0</v>
      </c>
      <c r="K144" s="220" t="s">
        <v>19</v>
      </c>
      <c r="L144" s="225"/>
      <c r="M144" s="226" t="s">
        <v>19</v>
      </c>
      <c r="N144" s="227" t="s">
        <v>42</v>
      </c>
      <c r="O144" s="85"/>
      <c r="P144" s="214">
        <f>O144*H144</f>
        <v>0</v>
      </c>
      <c r="Q144" s="214">
        <v>0</v>
      </c>
      <c r="R144" s="214">
        <f>Q144*H144</f>
        <v>0</v>
      </c>
      <c r="S144" s="214">
        <v>0</v>
      </c>
      <c r="T144" s="215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16" t="s">
        <v>178</v>
      </c>
      <c r="AT144" s="216" t="s">
        <v>142</v>
      </c>
      <c r="AU144" s="216" t="s">
        <v>81</v>
      </c>
      <c r="AY144" s="18" t="s">
        <v>126</v>
      </c>
      <c r="BE144" s="217">
        <f>IF(N144="základní",J144,0)</f>
        <v>0</v>
      </c>
      <c r="BF144" s="217">
        <f>IF(N144="snížená",J144,0)</f>
        <v>0</v>
      </c>
      <c r="BG144" s="217">
        <f>IF(N144="zákl. přenesená",J144,0)</f>
        <v>0</v>
      </c>
      <c r="BH144" s="217">
        <f>IF(N144="sníž. přenesená",J144,0)</f>
        <v>0</v>
      </c>
      <c r="BI144" s="217">
        <f>IF(N144="nulová",J144,0)</f>
        <v>0</v>
      </c>
      <c r="BJ144" s="18" t="s">
        <v>79</v>
      </c>
      <c r="BK144" s="217">
        <f>ROUND(I144*H144,2)</f>
        <v>0</v>
      </c>
      <c r="BL144" s="18" t="s">
        <v>153</v>
      </c>
      <c r="BM144" s="216" t="s">
        <v>468</v>
      </c>
    </row>
    <row r="145" s="2" customFormat="1" ht="14.4" customHeight="1">
      <c r="A145" s="39"/>
      <c r="B145" s="40"/>
      <c r="C145" s="205" t="s">
        <v>364</v>
      </c>
      <c r="D145" s="205" t="s">
        <v>129</v>
      </c>
      <c r="E145" s="206" t="s">
        <v>687</v>
      </c>
      <c r="F145" s="207" t="s">
        <v>688</v>
      </c>
      <c r="G145" s="208" t="s">
        <v>164</v>
      </c>
      <c r="H145" s="209">
        <v>2</v>
      </c>
      <c r="I145" s="210"/>
      <c r="J145" s="211">
        <f>ROUND(I145*H145,2)</f>
        <v>0</v>
      </c>
      <c r="K145" s="207" t="s">
        <v>19</v>
      </c>
      <c r="L145" s="45"/>
      <c r="M145" s="212" t="s">
        <v>19</v>
      </c>
      <c r="N145" s="213" t="s">
        <v>42</v>
      </c>
      <c r="O145" s="85"/>
      <c r="P145" s="214">
        <f>O145*H145</f>
        <v>0</v>
      </c>
      <c r="Q145" s="214">
        <v>0</v>
      </c>
      <c r="R145" s="214">
        <f>Q145*H145</f>
        <v>0</v>
      </c>
      <c r="S145" s="214">
        <v>0</v>
      </c>
      <c r="T145" s="215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16" t="s">
        <v>153</v>
      </c>
      <c r="AT145" s="216" t="s">
        <v>129</v>
      </c>
      <c r="AU145" s="216" t="s">
        <v>81</v>
      </c>
      <c r="AY145" s="18" t="s">
        <v>126</v>
      </c>
      <c r="BE145" s="217">
        <f>IF(N145="základní",J145,0)</f>
        <v>0</v>
      </c>
      <c r="BF145" s="217">
        <f>IF(N145="snížená",J145,0)</f>
        <v>0</v>
      </c>
      <c r="BG145" s="217">
        <f>IF(N145="zákl. přenesená",J145,0)</f>
        <v>0</v>
      </c>
      <c r="BH145" s="217">
        <f>IF(N145="sníž. přenesená",J145,0)</f>
        <v>0</v>
      </c>
      <c r="BI145" s="217">
        <f>IF(N145="nulová",J145,0)</f>
        <v>0</v>
      </c>
      <c r="BJ145" s="18" t="s">
        <v>79</v>
      </c>
      <c r="BK145" s="217">
        <f>ROUND(I145*H145,2)</f>
        <v>0</v>
      </c>
      <c r="BL145" s="18" t="s">
        <v>153</v>
      </c>
      <c r="BM145" s="216" t="s">
        <v>476</v>
      </c>
    </row>
    <row r="146" s="2" customFormat="1" ht="14.4" customHeight="1">
      <c r="A146" s="39"/>
      <c r="B146" s="40"/>
      <c r="C146" s="218" t="s">
        <v>368</v>
      </c>
      <c r="D146" s="218" t="s">
        <v>142</v>
      </c>
      <c r="E146" s="219" t="s">
        <v>689</v>
      </c>
      <c r="F146" s="220" t="s">
        <v>690</v>
      </c>
      <c r="G146" s="221" t="s">
        <v>164</v>
      </c>
      <c r="H146" s="222">
        <v>2</v>
      </c>
      <c r="I146" s="223"/>
      <c r="J146" s="224">
        <f>ROUND(I146*H146,2)</f>
        <v>0</v>
      </c>
      <c r="K146" s="220" t="s">
        <v>19</v>
      </c>
      <c r="L146" s="225"/>
      <c r="M146" s="226" t="s">
        <v>19</v>
      </c>
      <c r="N146" s="227" t="s">
        <v>42</v>
      </c>
      <c r="O146" s="85"/>
      <c r="P146" s="214">
        <f>O146*H146</f>
        <v>0</v>
      </c>
      <c r="Q146" s="214">
        <v>0</v>
      </c>
      <c r="R146" s="214">
        <f>Q146*H146</f>
        <v>0</v>
      </c>
      <c r="S146" s="214">
        <v>0</v>
      </c>
      <c r="T146" s="215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16" t="s">
        <v>178</v>
      </c>
      <c r="AT146" s="216" t="s">
        <v>142</v>
      </c>
      <c r="AU146" s="216" t="s">
        <v>81</v>
      </c>
      <c r="AY146" s="18" t="s">
        <v>126</v>
      </c>
      <c r="BE146" s="217">
        <f>IF(N146="základní",J146,0)</f>
        <v>0</v>
      </c>
      <c r="BF146" s="217">
        <f>IF(N146="snížená",J146,0)</f>
        <v>0</v>
      </c>
      <c r="BG146" s="217">
        <f>IF(N146="zákl. přenesená",J146,0)</f>
        <v>0</v>
      </c>
      <c r="BH146" s="217">
        <f>IF(N146="sníž. přenesená",J146,0)</f>
        <v>0</v>
      </c>
      <c r="BI146" s="217">
        <f>IF(N146="nulová",J146,0)</f>
        <v>0</v>
      </c>
      <c r="BJ146" s="18" t="s">
        <v>79</v>
      </c>
      <c r="BK146" s="217">
        <f>ROUND(I146*H146,2)</f>
        <v>0</v>
      </c>
      <c r="BL146" s="18" t="s">
        <v>153</v>
      </c>
      <c r="BM146" s="216" t="s">
        <v>483</v>
      </c>
    </row>
    <row r="147" s="2" customFormat="1" ht="14.4" customHeight="1">
      <c r="A147" s="39"/>
      <c r="B147" s="40"/>
      <c r="C147" s="218" t="s">
        <v>372</v>
      </c>
      <c r="D147" s="218" t="s">
        <v>142</v>
      </c>
      <c r="E147" s="219" t="s">
        <v>691</v>
      </c>
      <c r="F147" s="220" t="s">
        <v>692</v>
      </c>
      <c r="G147" s="221" t="s">
        <v>391</v>
      </c>
      <c r="H147" s="222">
        <v>4</v>
      </c>
      <c r="I147" s="223"/>
      <c r="J147" s="224">
        <f>ROUND(I147*H147,2)</f>
        <v>0</v>
      </c>
      <c r="K147" s="220" t="s">
        <v>19</v>
      </c>
      <c r="L147" s="225"/>
      <c r="M147" s="226" t="s">
        <v>19</v>
      </c>
      <c r="N147" s="227" t="s">
        <v>42</v>
      </c>
      <c r="O147" s="85"/>
      <c r="P147" s="214">
        <f>O147*H147</f>
        <v>0</v>
      </c>
      <c r="Q147" s="214">
        <v>0</v>
      </c>
      <c r="R147" s="214">
        <f>Q147*H147</f>
        <v>0</v>
      </c>
      <c r="S147" s="214">
        <v>0</v>
      </c>
      <c r="T147" s="215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16" t="s">
        <v>178</v>
      </c>
      <c r="AT147" s="216" t="s">
        <v>142</v>
      </c>
      <c r="AU147" s="216" t="s">
        <v>81</v>
      </c>
      <c r="AY147" s="18" t="s">
        <v>126</v>
      </c>
      <c r="BE147" s="217">
        <f>IF(N147="základní",J147,0)</f>
        <v>0</v>
      </c>
      <c r="BF147" s="217">
        <f>IF(N147="snížená",J147,0)</f>
        <v>0</v>
      </c>
      <c r="BG147" s="217">
        <f>IF(N147="zákl. přenesená",J147,0)</f>
        <v>0</v>
      </c>
      <c r="BH147" s="217">
        <f>IF(N147="sníž. přenesená",J147,0)</f>
        <v>0</v>
      </c>
      <c r="BI147" s="217">
        <f>IF(N147="nulová",J147,0)</f>
        <v>0</v>
      </c>
      <c r="BJ147" s="18" t="s">
        <v>79</v>
      </c>
      <c r="BK147" s="217">
        <f>ROUND(I147*H147,2)</f>
        <v>0</v>
      </c>
      <c r="BL147" s="18" t="s">
        <v>153</v>
      </c>
      <c r="BM147" s="216" t="s">
        <v>491</v>
      </c>
    </row>
    <row r="148" s="2" customFormat="1">
      <c r="A148" s="39"/>
      <c r="B148" s="40"/>
      <c r="C148" s="41"/>
      <c r="D148" s="230" t="s">
        <v>611</v>
      </c>
      <c r="E148" s="41"/>
      <c r="F148" s="269" t="s">
        <v>693</v>
      </c>
      <c r="G148" s="41"/>
      <c r="H148" s="41"/>
      <c r="I148" s="270"/>
      <c r="J148" s="41"/>
      <c r="K148" s="41"/>
      <c r="L148" s="45"/>
      <c r="M148" s="271"/>
      <c r="N148" s="272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611</v>
      </c>
      <c r="AU148" s="18" t="s">
        <v>81</v>
      </c>
    </row>
    <row r="149" s="2" customFormat="1" ht="14.4" customHeight="1">
      <c r="A149" s="39"/>
      <c r="B149" s="40"/>
      <c r="C149" s="218" t="s">
        <v>376</v>
      </c>
      <c r="D149" s="218" t="s">
        <v>142</v>
      </c>
      <c r="E149" s="219" t="s">
        <v>694</v>
      </c>
      <c r="F149" s="220" t="s">
        <v>695</v>
      </c>
      <c r="G149" s="221" t="s">
        <v>164</v>
      </c>
      <c r="H149" s="222">
        <v>18</v>
      </c>
      <c r="I149" s="223"/>
      <c r="J149" s="224">
        <f>ROUND(I149*H149,2)</f>
        <v>0</v>
      </c>
      <c r="K149" s="220" t="s">
        <v>19</v>
      </c>
      <c r="L149" s="225"/>
      <c r="M149" s="226" t="s">
        <v>19</v>
      </c>
      <c r="N149" s="227" t="s">
        <v>42</v>
      </c>
      <c r="O149" s="85"/>
      <c r="P149" s="214">
        <f>O149*H149</f>
        <v>0</v>
      </c>
      <c r="Q149" s="214">
        <v>0</v>
      </c>
      <c r="R149" s="214">
        <f>Q149*H149</f>
        <v>0</v>
      </c>
      <c r="S149" s="214">
        <v>0</v>
      </c>
      <c r="T149" s="215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16" t="s">
        <v>178</v>
      </c>
      <c r="AT149" s="216" t="s">
        <v>142</v>
      </c>
      <c r="AU149" s="216" t="s">
        <v>81</v>
      </c>
      <c r="AY149" s="18" t="s">
        <v>126</v>
      </c>
      <c r="BE149" s="217">
        <f>IF(N149="základní",J149,0)</f>
        <v>0</v>
      </c>
      <c r="BF149" s="217">
        <f>IF(N149="snížená",J149,0)</f>
        <v>0</v>
      </c>
      <c r="BG149" s="217">
        <f>IF(N149="zákl. přenesená",J149,0)</f>
        <v>0</v>
      </c>
      <c r="BH149" s="217">
        <f>IF(N149="sníž. přenesená",J149,0)</f>
        <v>0</v>
      </c>
      <c r="BI149" s="217">
        <f>IF(N149="nulová",J149,0)</f>
        <v>0</v>
      </c>
      <c r="BJ149" s="18" t="s">
        <v>79</v>
      </c>
      <c r="BK149" s="217">
        <f>ROUND(I149*H149,2)</f>
        <v>0</v>
      </c>
      <c r="BL149" s="18" t="s">
        <v>153</v>
      </c>
      <c r="BM149" s="216" t="s">
        <v>151</v>
      </c>
    </row>
    <row r="150" s="2" customFormat="1" ht="14.4" customHeight="1">
      <c r="A150" s="39"/>
      <c r="B150" s="40"/>
      <c r="C150" s="218" t="s">
        <v>380</v>
      </c>
      <c r="D150" s="218" t="s">
        <v>142</v>
      </c>
      <c r="E150" s="219" t="s">
        <v>696</v>
      </c>
      <c r="F150" s="220" t="s">
        <v>697</v>
      </c>
      <c r="G150" s="221" t="s">
        <v>391</v>
      </c>
      <c r="H150" s="222">
        <v>16</v>
      </c>
      <c r="I150" s="223"/>
      <c r="J150" s="224">
        <f>ROUND(I150*H150,2)</f>
        <v>0</v>
      </c>
      <c r="K150" s="220" t="s">
        <v>19</v>
      </c>
      <c r="L150" s="225"/>
      <c r="M150" s="226" t="s">
        <v>19</v>
      </c>
      <c r="N150" s="227" t="s">
        <v>42</v>
      </c>
      <c r="O150" s="85"/>
      <c r="P150" s="214">
        <f>O150*H150</f>
        <v>0</v>
      </c>
      <c r="Q150" s="214">
        <v>0</v>
      </c>
      <c r="R150" s="214">
        <f>Q150*H150</f>
        <v>0</v>
      </c>
      <c r="S150" s="214">
        <v>0</v>
      </c>
      <c r="T150" s="215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16" t="s">
        <v>178</v>
      </c>
      <c r="AT150" s="216" t="s">
        <v>142</v>
      </c>
      <c r="AU150" s="216" t="s">
        <v>81</v>
      </c>
      <c r="AY150" s="18" t="s">
        <v>126</v>
      </c>
      <c r="BE150" s="217">
        <f>IF(N150="základní",J150,0)</f>
        <v>0</v>
      </c>
      <c r="BF150" s="217">
        <f>IF(N150="snížená",J150,0)</f>
        <v>0</v>
      </c>
      <c r="BG150" s="217">
        <f>IF(N150="zákl. přenesená",J150,0)</f>
        <v>0</v>
      </c>
      <c r="BH150" s="217">
        <f>IF(N150="sníž. přenesená",J150,0)</f>
        <v>0</v>
      </c>
      <c r="BI150" s="217">
        <f>IF(N150="nulová",J150,0)</f>
        <v>0</v>
      </c>
      <c r="BJ150" s="18" t="s">
        <v>79</v>
      </c>
      <c r="BK150" s="217">
        <f>ROUND(I150*H150,2)</f>
        <v>0</v>
      </c>
      <c r="BL150" s="18" t="s">
        <v>153</v>
      </c>
      <c r="BM150" s="216" t="s">
        <v>698</v>
      </c>
    </row>
    <row r="151" s="2" customFormat="1">
      <c r="A151" s="39"/>
      <c r="B151" s="40"/>
      <c r="C151" s="41"/>
      <c r="D151" s="230" t="s">
        <v>611</v>
      </c>
      <c r="E151" s="41"/>
      <c r="F151" s="269" t="s">
        <v>699</v>
      </c>
      <c r="G151" s="41"/>
      <c r="H151" s="41"/>
      <c r="I151" s="270"/>
      <c r="J151" s="41"/>
      <c r="K151" s="41"/>
      <c r="L151" s="45"/>
      <c r="M151" s="271"/>
      <c r="N151" s="272"/>
      <c r="O151" s="85"/>
      <c r="P151" s="85"/>
      <c r="Q151" s="85"/>
      <c r="R151" s="85"/>
      <c r="S151" s="85"/>
      <c r="T151" s="86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611</v>
      </c>
      <c r="AU151" s="18" t="s">
        <v>81</v>
      </c>
    </row>
    <row r="152" s="2" customFormat="1" ht="14.4" customHeight="1">
      <c r="A152" s="39"/>
      <c r="B152" s="40"/>
      <c r="C152" s="218" t="s">
        <v>384</v>
      </c>
      <c r="D152" s="218" t="s">
        <v>142</v>
      </c>
      <c r="E152" s="219" t="s">
        <v>700</v>
      </c>
      <c r="F152" s="220" t="s">
        <v>701</v>
      </c>
      <c r="G152" s="221" t="s">
        <v>391</v>
      </c>
      <c r="H152" s="222">
        <v>18</v>
      </c>
      <c r="I152" s="223"/>
      <c r="J152" s="224">
        <f>ROUND(I152*H152,2)</f>
        <v>0</v>
      </c>
      <c r="K152" s="220" t="s">
        <v>19</v>
      </c>
      <c r="L152" s="225"/>
      <c r="M152" s="226" t="s">
        <v>19</v>
      </c>
      <c r="N152" s="227" t="s">
        <v>42</v>
      </c>
      <c r="O152" s="85"/>
      <c r="P152" s="214">
        <f>O152*H152</f>
        <v>0</v>
      </c>
      <c r="Q152" s="214">
        <v>0</v>
      </c>
      <c r="R152" s="214">
        <f>Q152*H152</f>
        <v>0</v>
      </c>
      <c r="S152" s="214">
        <v>0</v>
      </c>
      <c r="T152" s="215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16" t="s">
        <v>178</v>
      </c>
      <c r="AT152" s="216" t="s">
        <v>142</v>
      </c>
      <c r="AU152" s="216" t="s">
        <v>81</v>
      </c>
      <c r="AY152" s="18" t="s">
        <v>126</v>
      </c>
      <c r="BE152" s="217">
        <f>IF(N152="základní",J152,0)</f>
        <v>0</v>
      </c>
      <c r="BF152" s="217">
        <f>IF(N152="snížená",J152,0)</f>
        <v>0</v>
      </c>
      <c r="BG152" s="217">
        <f>IF(N152="zákl. přenesená",J152,0)</f>
        <v>0</v>
      </c>
      <c r="BH152" s="217">
        <f>IF(N152="sníž. přenesená",J152,0)</f>
        <v>0</v>
      </c>
      <c r="BI152" s="217">
        <f>IF(N152="nulová",J152,0)</f>
        <v>0</v>
      </c>
      <c r="BJ152" s="18" t="s">
        <v>79</v>
      </c>
      <c r="BK152" s="217">
        <f>ROUND(I152*H152,2)</f>
        <v>0</v>
      </c>
      <c r="BL152" s="18" t="s">
        <v>153</v>
      </c>
      <c r="BM152" s="216" t="s">
        <v>702</v>
      </c>
    </row>
    <row r="153" s="2" customFormat="1">
      <c r="A153" s="39"/>
      <c r="B153" s="40"/>
      <c r="C153" s="41"/>
      <c r="D153" s="230" t="s">
        <v>611</v>
      </c>
      <c r="E153" s="41"/>
      <c r="F153" s="269" t="s">
        <v>703</v>
      </c>
      <c r="G153" s="41"/>
      <c r="H153" s="41"/>
      <c r="I153" s="270"/>
      <c r="J153" s="41"/>
      <c r="K153" s="41"/>
      <c r="L153" s="45"/>
      <c r="M153" s="271"/>
      <c r="N153" s="272"/>
      <c r="O153" s="85"/>
      <c r="P153" s="85"/>
      <c r="Q153" s="85"/>
      <c r="R153" s="85"/>
      <c r="S153" s="85"/>
      <c r="T153" s="86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611</v>
      </c>
      <c r="AU153" s="18" t="s">
        <v>81</v>
      </c>
    </row>
    <row r="154" s="14" customFormat="1">
      <c r="A154" s="14"/>
      <c r="B154" s="239"/>
      <c r="C154" s="240"/>
      <c r="D154" s="230" t="s">
        <v>192</v>
      </c>
      <c r="E154" s="241" t="s">
        <v>19</v>
      </c>
      <c r="F154" s="242" t="s">
        <v>704</v>
      </c>
      <c r="G154" s="240"/>
      <c r="H154" s="243">
        <v>18</v>
      </c>
      <c r="I154" s="244"/>
      <c r="J154" s="240"/>
      <c r="K154" s="240"/>
      <c r="L154" s="245"/>
      <c r="M154" s="246"/>
      <c r="N154" s="247"/>
      <c r="O154" s="247"/>
      <c r="P154" s="247"/>
      <c r="Q154" s="247"/>
      <c r="R154" s="247"/>
      <c r="S154" s="247"/>
      <c r="T154" s="248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49" t="s">
        <v>192</v>
      </c>
      <c r="AU154" s="249" t="s">
        <v>81</v>
      </c>
      <c r="AV154" s="14" t="s">
        <v>81</v>
      </c>
      <c r="AW154" s="14" t="s">
        <v>33</v>
      </c>
      <c r="AX154" s="14" t="s">
        <v>71</v>
      </c>
      <c r="AY154" s="249" t="s">
        <v>126</v>
      </c>
    </row>
    <row r="155" s="15" customFormat="1">
      <c r="A155" s="15"/>
      <c r="B155" s="250"/>
      <c r="C155" s="251"/>
      <c r="D155" s="230" t="s">
        <v>192</v>
      </c>
      <c r="E155" s="252" t="s">
        <v>19</v>
      </c>
      <c r="F155" s="253" t="s">
        <v>194</v>
      </c>
      <c r="G155" s="251"/>
      <c r="H155" s="254">
        <v>18</v>
      </c>
      <c r="I155" s="255"/>
      <c r="J155" s="251"/>
      <c r="K155" s="251"/>
      <c r="L155" s="256"/>
      <c r="M155" s="257"/>
      <c r="N155" s="258"/>
      <c r="O155" s="258"/>
      <c r="P155" s="258"/>
      <c r="Q155" s="258"/>
      <c r="R155" s="258"/>
      <c r="S155" s="258"/>
      <c r="T155" s="259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60" t="s">
        <v>192</v>
      </c>
      <c r="AU155" s="260" t="s">
        <v>81</v>
      </c>
      <c r="AV155" s="15" t="s">
        <v>153</v>
      </c>
      <c r="AW155" s="15" t="s">
        <v>33</v>
      </c>
      <c r="AX155" s="15" t="s">
        <v>79</v>
      </c>
      <c r="AY155" s="260" t="s">
        <v>126</v>
      </c>
    </row>
    <row r="156" s="2" customFormat="1" ht="14.4" customHeight="1">
      <c r="A156" s="39"/>
      <c r="B156" s="40"/>
      <c r="C156" s="218" t="s">
        <v>388</v>
      </c>
      <c r="D156" s="218" t="s">
        <v>142</v>
      </c>
      <c r="E156" s="219" t="s">
        <v>705</v>
      </c>
      <c r="F156" s="220" t="s">
        <v>706</v>
      </c>
      <c r="G156" s="221" t="s">
        <v>294</v>
      </c>
      <c r="H156" s="222">
        <v>300</v>
      </c>
      <c r="I156" s="223"/>
      <c r="J156" s="224">
        <f>ROUND(I156*H156,2)</f>
        <v>0</v>
      </c>
      <c r="K156" s="220" t="s">
        <v>19</v>
      </c>
      <c r="L156" s="225"/>
      <c r="M156" s="226" t="s">
        <v>19</v>
      </c>
      <c r="N156" s="227" t="s">
        <v>42</v>
      </c>
      <c r="O156" s="85"/>
      <c r="P156" s="214">
        <f>O156*H156</f>
        <v>0</v>
      </c>
      <c r="Q156" s="214">
        <v>0</v>
      </c>
      <c r="R156" s="214">
        <f>Q156*H156</f>
        <v>0</v>
      </c>
      <c r="S156" s="214">
        <v>0</v>
      </c>
      <c r="T156" s="215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16" t="s">
        <v>178</v>
      </c>
      <c r="AT156" s="216" t="s">
        <v>142</v>
      </c>
      <c r="AU156" s="216" t="s">
        <v>81</v>
      </c>
      <c r="AY156" s="18" t="s">
        <v>126</v>
      </c>
      <c r="BE156" s="217">
        <f>IF(N156="základní",J156,0)</f>
        <v>0</v>
      </c>
      <c r="BF156" s="217">
        <f>IF(N156="snížená",J156,0)</f>
        <v>0</v>
      </c>
      <c r="BG156" s="217">
        <f>IF(N156="zákl. přenesená",J156,0)</f>
        <v>0</v>
      </c>
      <c r="BH156" s="217">
        <f>IF(N156="sníž. přenesená",J156,0)</f>
        <v>0</v>
      </c>
      <c r="BI156" s="217">
        <f>IF(N156="nulová",J156,0)</f>
        <v>0</v>
      </c>
      <c r="BJ156" s="18" t="s">
        <v>79</v>
      </c>
      <c r="BK156" s="217">
        <f>ROUND(I156*H156,2)</f>
        <v>0</v>
      </c>
      <c r="BL156" s="18" t="s">
        <v>153</v>
      </c>
      <c r="BM156" s="216" t="s">
        <v>707</v>
      </c>
    </row>
    <row r="157" s="2" customFormat="1" ht="14.4" customHeight="1">
      <c r="A157" s="39"/>
      <c r="B157" s="40"/>
      <c r="C157" s="218" t="s">
        <v>397</v>
      </c>
      <c r="D157" s="218" t="s">
        <v>142</v>
      </c>
      <c r="E157" s="219" t="s">
        <v>708</v>
      </c>
      <c r="F157" s="220" t="s">
        <v>709</v>
      </c>
      <c r="G157" s="221" t="s">
        <v>391</v>
      </c>
      <c r="H157" s="222">
        <v>4</v>
      </c>
      <c r="I157" s="223"/>
      <c r="J157" s="224">
        <f>ROUND(I157*H157,2)</f>
        <v>0</v>
      </c>
      <c r="K157" s="220" t="s">
        <v>19</v>
      </c>
      <c r="L157" s="225"/>
      <c r="M157" s="226" t="s">
        <v>19</v>
      </c>
      <c r="N157" s="227" t="s">
        <v>42</v>
      </c>
      <c r="O157" s="85"/>
      <c r="P157" s="214">
        <f>O157*H157</f>
        <v>0</v>
      </c>
      <c r="Q157" s="214">
        <v>0</v>
      </c>
      <c r="R157" s="214">
        <f>Q157*H157</f>
        <v>0</v>
      </c>
      <c r="S157" s="214">
        <v>0</v>
      </c>
      <c r="T157" s="215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16" t="s">
        <v>178</v>
      </c>
      <c r="AT157" s="216" t="s">
        <v>142</v>
      </c>
      <c r="AU157" s="216" t="s">
        <v>81</v>
      </c>
      <c r="AY157" s="18" t="s">
        <v>126</v>
      </c>
      <c r="BE157" s="217">
        <f>IF(N157="základní",J157,0)</f>
        <v>0</v>
      </c>
      <c r="BF157" s="217">
        <f>IF(N157="snížená",J157,0)</f>
        <v>0</v>
      </c>
      <c r="BG157" s="217">
        <f>IF(N157="zákl. přenesená",J157,0)</f>
        <v>0</v>
      </c>
      <c r="BH157" s="217">
        <f>IF(N157="sníž. přenesená",J157,0)</f>
        <v>0</v>
      </c>
      <c r="BI157" s="217">
        <f>IF(N157="nulová",J157,0)</f>
        <v>0</v>
      </c>
      <c r="BJ157" s="18" t="s">
        <v>79</v>
      </c>
      <c r="BK157" s="217">
        <f>ROUND(I157*H157,2)</f>
        <v>0</v>
      </c>
      <c r="BL157" s="18" t="s">
        <v>153</v>
      </c>
      <c r="BM157" s="216" t="s">
        <v>710</v>
      </c>
    </row>
    <row r="158" s="2" customFormat="1">
      <c r="A158" s="39"/>
      <c r="B158" s="40"/>
      <c r="C158" s="41"/>
      <c r="D158" s="230" t="s">
        <v>611</v>
      </c>
      <c r="E158" s="41"/>
      <c r="F158" s="269" t="s">
        <v>711</v>
      </c>
      <c r="G158" s="41"/>
      <c r="H158" s="41"/>
      <c r="I158" s="270"/>
      <c r="J158" s="41"/>
      <c r="K158" s="41"/>
      <c r="L158" s="45"/>
      <c r="M158" s="271"/>
      <c r="N158" s="272"/>
      <c r="O158" s="85"/>
      <c r="P158" s="85"/>
      <c r="Q158" s="85"/>
      <c r="R158" s="85"/>
      <c r="S158" s="85"/>
      <c r="T158" s="8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611</v>
      </c>
      <c r="AU158" s="18" t="s">
        <v>81</v>
      </c>
    </row>
    <row r="159" s="12" customFormat="1" ht="22.8" customHeight="1">
      <c r="A159" s="12"/>
      <c r="B159" s="189"/>
      <c r="C159" s="190"/>
      <c r="D159" s="191" t="s">
        <v>70</v>
      </c>
      <c r="E159" s="203" t="s">
        <v>712</v>
      </c>
      <c r="F159" s="203" t="s">
        <v>713</v>
      </c>
      <c r="G159" s="190"/>
      <c r="H159" s="190"/>
      <c r="I159" s="193"/>
      <c r="J159" s="204">
        <f>BK159</f>
        <v>0</v>
      </c>
      <c r="K159" s="190"/>
      <c r="L159" s="195"/>
      <c r="M159" s="196"/>
      <c r="N159" s="197"/>
      <c r="O159" s="197"/>
      <c r="P159" s="198">
        <f>SUM(P160:P161)</f>
        <v>0</v>
      </c>
      <c r="Q159" s="197"/>
      <c r="R159" s="198">
        <f>SUM(R160:R161)</f>
        <v>0</v>
      </c>
      <c r="S159" s="197"/>
      <c r="T159" s="199">
        <f>SUM(T160:T161)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00" t="s">
        <v>79</v>
      </c>
      <c r="AT159" s="201" t="s">
        <v>70</v>
      </c>
      <c r="AU159" s="201" t="s">
        <v>79</v>
      </c>
      <c r="AY159" s="200" t="s">
        <v>126</v>
      </c>
      <c r="BK159" s="202">
        <f>SUM(BK160:BK161)</f>
        <v>0</v>
      </c>
    </row>
    <row r="160" s="2" customFormat="1" ht="14.4" customHeight="1">
      <c r="A160" s="39"/>
      <c r="B160" s="40"/>
      <c r="C160" s="205" t="s">
        <v>393</v>
      </c>
      <c r="D160" s="205" t="s">
        <v>129</v>
      </c>
      <c r="E160" s="206" t="s">
        <v>714</v>
      </c>
      <c r="F160" s="207" t="s">
        <v>715</v>
      </c>
      <c r="G160" s="208" t="s">
        <v>190</v>
      </c>
      <c r="H160" s="209">
        <v>2</v>
      </c>
      <c r="I160" s="210"/>
      <c r="J160" s="211">
        <f>ROUND(I160*H160,2)</f>
        <v>0</v>
      </c>
      <c r="K160" s="207" t="s">
        <v>19</v>
      </c>
      <c r="L160" s="45"/>
      <c r="M160" s="212" t="s">
        <v>19</v>
      </c>
      <c r="N160" s="213" t="s">
        <v>42</v>
      </c>
      <c r="O160" s="85"/>
      <c r="P160" s="214">
        <f>O160*H160</f>
        <v>0</v>
      </c>
      <c r="Q160" s="214">
        <v>0</v>
      </c>
      <c r="R160" s="214">
        <f>Q160*H160</f>
        <v>0</v>
      </c>
      <c r="S160" s="214">
        <v>0</v>
      </c>
      <c r="T160" s="215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16" t="s">
        <v>153</v>
      </c>
      <c r="AT160" s="216" t="s">
        <v>129</v>
      </c>
      <c r="AU160" s="216" t="s">
        <v>81</v>
      </c>
      <c r="AY160" s="18" t="s">
        <v>126</v>
      </c>
      <c r="BE160" s="217">
        <f>IF(N160="základní",J160,0)</f>
        <v>0</v>
      </c>
      <c r="BF160" s="217">
        <f>IF(N160="snížená",J160,0)</f>
        <v>0</v>
      </c>
      <c r="BG160" s="217">
        <f>IF(N160="zákl. přenesená",J160,0)</f>
        <v>0</v>
      </c>
      <c r="BH160" s="217">
        <f>IF(N160="sníž. přenesená",J160,0)</f>
        <v>0</v>
      </c>
      <c r="BI160" s="217">
        <f>IF(N160="nulová",J160,0)</f>
        <v>0</v>
      </c>
      <c r="BJ160" s="18" t="s">
        <v>79</v>
      </c>
      <c r="BK160" s="217">
        <f>ROUND(I160*H160,2)</f>
        <v>0</v>
      </c>
      <c r="BL160" s="18" t="s">
        <v>153</v>
      </c>
      <c r="BM160" s="216" t="s">
        <v>716</v>
      </c>
    </row>
    <row r="161" s="2" customFormat="1" ht="14.4" customHeight="1">
      <c r="A161" s="39"/>
      <c r="B161" s="40"/>
      <c r="C161" s="205" t="s">
        <v>409</v>
      </c>
      <c r="D161" s="205" t="s">
        <v>129</v>
      </c>
      <c r="E161" s="206" t="s">
        <v>717</v>
      </c>
      <c r="F161" s="207" t="s">
        <v>718</v>
      </c>
      <c r="G161" s="208" t="s">
        <v>294</v>
      </c>
      <c r="H161" s="209">
        <v>300</v>
      </c>
      <c r="I161" s="210"/>
      <c r="J161" s="211">
        <f>ROUND(I161*H161,2)</f>
        <v>0</v>
      </c>
      <c r="K161" s="207" t="s">
        <v>19</v>
      </c>
      <c r="L161" s="45"/>
      <c r="M161" s="212" t="s">
        <v>19</v>
      </c>
      <c r="N161" s="213" t="s">
        <v>42</v>
      </c>
      <c r="O161" s="85"/>
      <c r="P161" s="214">
        <f>O161*H161</f>
        <v>0</v>
      </c>
      <c r="Q161" s="214">
        <v>0</v>
      </c>
      <c r="R161" s="214">
        <f>Q161*H161</f>
        <v>0</v>
      </c>
      <c r="S161" s="214">
        <v>0</v>
      </c>
      <c r="T161" s="215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16" t="s">
        <v>153</v>
      </c>
      <c r="AT161" s="216" t="s">
        <v>129</v>
      </c>
      <c r="AU161" s="216" t="s">
        <v>81</v>
      </c>
      <c r="AY161" s="18" t="s">
        <v>126</v>
      </c>
      <c r="BE161" s="217">
        <f>IF(N161="základní",J161,0)</f>
        <v>0</v>
      </c>
      <c r="BF161" s="217">
        <f>IF(N161="snížená",J161,0)</f>
        <v>0</v>
      </c>
      <c r="BG161" s="217">
        <f>IF(N161="zákl. přenesená",J161,0)</f>
        <v>0</v>
      </c>
      <c r="BH161" s="217">
        <f>IF(N161="sníž. přenesená",J161,0)</f>
        <v>0</v>
      </c>
      <c r="BI161" s="217">
        <f>IF(N161="nulová",J161,0)</f>
        <v>0</v>
      </c>
      <c r="BJ161" s="18" t="s">
        <v>79</v>
      </c>
      <c r="BK161" s="217">
        <f>ROUND(I161*H161,2)</f>
        <v>0</v>
      </c>
      <c r="BL161" s="18" t="s">
        <v>153</v>
      </c>
      <c r="BM161" s="216" t="s">
        <v>719</v>
      </c>
    </row>
    <row r="162" s="12" customFormat="1" ht="22.8" customHeight="1">
      <c r="A162" s="12"/>
      <c r="B162" s="189"/>
      <c r="C162" s="190"/>
      <c r="D162" s="191" t="s">
        <v>70</v>
      </c>
      <c r="E162" s="203" t="s">
        <v>720</v>
      </c>
      <c r="F162" s="203" t="s">
        <v>721</v>
      </c>
      <c r="G162" s="190"/>
      <c r="H162" s="190"/>
      <c r="I162" s="193"/>
      <c r="J162" s="204">
        <f>BK162</f>
        <v>0</v>
      </c>
      <c r="K162" s="190"/>
      <c r="L162" s="195"/>
      <c r="M162" s="196"/>
      <c r="N162" s="197"/>
      <c r="O162" s="197"/>
      <c r="P162" s="198">
        <f>SUM(P163:P174)</f>
        <v>0</v>
      </c>
      <c r="Q162" s="197"/>
      <c r="R162" s="198">
        <f>SUM(R163:R174)</f>
        <v>0</v>
      </c>
      <c r="S162" s="197"/>
      <c r="T162" s="199">
        <f>SUM(T163:T174)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00" t="s">
        <v>79</v>
      </c>
      <c r="AT162" s="201" t="s">
        <v>70</v>
      </c>
      <c r="AU162" s="201" t="s">
        <v>79</v>
      </c>
      <c r="AY162" s="200" t="s">
        <v>126</v>
      </c>
      <c r="BK162" s="202">
        <f>SUM(BK163:BK174)</f>
        <v>0</v>
      </c>
    </row>
    <row r="163" s="2" customFormat="1" ht="14.4" customHeight="1">
      <c r="A163" s="39"/>
      <c r="B163" s="40"/>
      <c r="C163" s="205" t="s">
        <v>413</v>
      </c>
      <c r="D163" s="205" t="s">
        <v>129</v>
      </c>
      <c r="E163" s="206" t="s">
        <v>722</v>
      </c>
      <c r="F163" s="207" t="s">
        <v>723</v>
      </c>
      <c r="G163" s="208" t="s">
        <v>190</v>
      </c>
      <c r="H163" s="209">
        <v>1</v>
      </c>
      <c r="I163" s="210"/>
      <c r="J163" s="211">
        <f>ROUND(I163*H163,2)</f>
        <v>0</v>
      </c>
      <c r="K163" s="207" t="s">
        <v>19</v>
      </c>
      <c r="L163" s="45"/>
      <c r="M163" s="212" t="s">
        <v>19</v>
      </c>
      <c r="N163" s="213" t="s">
        <v>42</v>
      </c>
      <c r="O163" s="85"/>
      <c r="P163" s="214">
        <f>O163*H163</f>
        <v>0</v>
      </c>
      <c r="Q163" s="214">
        <v>0</v>
      </c>
      <c r="R163" s="214">
        <f>Q163*H163</f>
        <v>0</v>
      </c>
      <c r="S163" s="214">
        <v>0</v>
      </c>
      <c r="T163" s="215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16" t="s">
        <v>153</v>
      </c>
      <c r="AT163" s="216" t="s">
        <v>129</v>
      </c>
      <c r="AU163" s="216" t="s">
        <v>81</v>
      </c>
      <c r="AY163" s="18" t="s">
        <v>126</v>
      </c>
      <c r="BE163" s="217">
        <f>IF(N163="základní",J163,0)</f>
        <v>0</v>
      </c>
      <c r="BF163" s="217">
        <f>IF(N163="snížená",J163,0)</f>
        <v>0</v>
      </c>
      <c r="BG163" s="217">
        <f>IF(N163="zákl. přenesená",J163,0)</f>
        <v>0</v>
      </c>
      <c r="BH163" s="217">
        <f>IF(N163="sníž. přenesená",J163,0)</f>
        <v>0</v>
      </c>
      <c r="BI163" s="217">
        <f>IF(N163="nulová",J163,0)</f>
        <v>0</v>
      </c>
      <c r="BJ163" s="18" t="s">
        <v>79</v>
      </c>
      <c r="BK163" s="217">
        <f>ROUND(I163*H163,2)</f>
        <v>0</v>
      </c>
      <c r="BL163" s="18" t="s">
        <v>153</v>
      </c>
      <c r="BM163" s="216" t="s">
        <v>724</v>
      </c>
    </row>
    <row r="164" s="2" customFormat="1">
      <c r="A164" s="39"/>
      <c r="B164" s="40"/>
      <c r="C164" s="41"/>
      <c r="D164" s="230" t="s">
        <v>611</v>
      </c>
      <c r="E164" s="41"/>
      <c r="F164" s="269" t="s">
        <v>725</v>
      </c>
      <c r="G164" s="41"/>
      <c r="H164" s="41"/>
      <c r="I164" s="270"/>
      <c r="J164" s="41"/>
      <c r="K164" s="41"/>
      <c r="L164" s="45"/>
      <c r="M164" s="271"/>
      <c r="N164" s="272"/>
      <c r="O164" s="85"/>
      <c r="P164" s="85"/>
      <c r="Q164" s="85"/>
      <c r="R164" s="85"/>
      <c r="S164" s="85"/>
      <c r="T164" s="86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611</v>
      </c>
      <c r="AU164" s="18" t="s">
        <v>81</v>
      </c>
    </row>
    <row r="165" s="2" customFormat="1" ht="14.4" customHeight="1">
      <c r="A165" s="39"/>
      <c r="B165" s="40"/>
      <c r="C165" s="205" t="s">
        <v>417</v>
      </c>
      <c r="D165" s="205" t="s">
        <v>129</v>
      </c>
      <c r="E165" s="206" t="s">
        <v>726</v>
      </c>
      <c r="F165" s="207" t="s">
        <v>727</v>
      </c>
      <c r="G165" s="208" t="s">
        <v>728</v>
      </c>
      <c r="H165" s="209">
        <v>40</v>
      </c>
      <c r="I165" s="210"/>
      <c r="J165" s="211">
        <f>ROUND(I165*H165,2)</f>
        <v>0</v>
      </c>
      <c r="K165" s="207" t="s">
        <v>19</v>
      </c>
      <c r="L165" s="45"/>
      <c r="M165" s="212" t="s">
        <v>19</v>
      </c>
      <c r="N165" s="213" t="s">
        <v>42</v>
      </c>
      <c r="O165" s="85"/>
      <c r="P165" s="214">
        <f>O165*H165</f>
        <v>0</v>
      </c>
      <c r="Q165" s="214">
        <v>0</v>
      </c>
      <c r="R165" s="214">
        <f>Q165*H165</f>
        <v>0</v>
      </c>
      <c r="S165" s="214">
        <v>0</v>
      </c>
      <c r="T165" s="215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16" t="s">
        <v>153</v>
      </c>
      <c r="AT165" s="216" t="s">
        <v>129</v>
      </c>
      <c r="AU165" s="216" t="s">
        <v>81</v>
      </c>
      <c r="AY165" s="18" t="s">
        <v>126</v>
      </c>
      <c r="BE165" s="217">
        <f>IF(N165="základní",J165,0)</f>
        <v>0</v>
      </c>
      <c r="BF165" s="217">
        <f>IF(N165="snížená",J165,0)</f>
        <v>0</v>
      </c>
      <c r="BG165" s="217">
        <f>IF(N165="zákl. přenesená",J165,0)</f>
        <v>0</v>
      </c>
      <c r="BH165" s="217">
        <f>IF(N165="sníž. přenesená",J165,0)</f>
        <v>0</v>
      </c>
      <c r="BI165" s="217">
        <f>IF(N165="nulová",J165,0)</f>
        <v>0</v>
      </c>
      <c r="BJ165" s="18" t="s">
        <v>79</v>
      </c>
      <c r="BK165" s="217">
        <f>ROUND(I165*H165,2)</f>
        <v>0</v>
      </c>
      <c r="BL165" s="18" t="s">
        <v>153</v>
      </c>
      <c r="BM165" s="216" t="s">
        <v>729</v>
      </c>
    </row>
    <row r="166" s="2" customFormat="1" ht="14.4" customHeight="1">
      <c r="A166" s="39"/>
      <c r="B166" s="40"/>
      <c r="C166" s="205" t="s">
        <v>421</v>
      </c>
      <c r="D166" s="205" t="s">
        <v>129</v>
      </c>
      <c r="E166" s="206" t="s">
        <v>730</v>
      </c>
      <c r="F166" s="207" t="s">
        <v>731</v>
      </c>
      <c r="G166" s="208" t="s">
        <v>728</v>
      </c>
      <c r="H166" s="209">
        <v>20</v>
      </c>
      <c r="I166" s="210"/>
      <c r="J166" s="211">
        <f>ROUND(I166*H166,2)</f>
        <v>0</v>
      </c>
      <c r="K166" s="207" t="s">
        <v>19</v>
      </c>
      <c r="L166" s="45"/>
      <c r="M166" s="212" t="s">
        <v>19</v>
      </c>
      <c r="N166" s="213" t="s">
        <v>42</v>
      </c>
      <c r="O166" s="85"/>
      <c r="P166" s="214">
        <f>O166*H166</f>
        <v>0</v>
      </c>
      <c r="Q166" s="214">
        <v>0</v>
      </c>
      <c r="R166" s="214">
        <f>Q166*H166</f>
        <v>0</v>
      </c>
      <c r="S166" s="214">
        <v>0</v>
      </c>
      <c r="T166" s="215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16" t="s">
        <v>153</v>
      </c>
      <c r="AT166" s="216" t="s">
        <v>129</v>
      </c>
      <c r="AU166" s="216" t="s">
        <v>81</v>
      </c>
      <c r="AY166" s="18" t="s">
        <v>126</v>
      </c>
      <c r="BE166" s="217">
        <f>IF(N166="základní",J166,0)</f>
        <v>0</v>
      </c>
      <c r="BF166" s="217">
        <f>IF(N166="snížená",J166,0)</f>
        <v>0</v>
      </c>
      <c r="BG166" s="217">
        <f>IF(N166="zákl. přenesená",J166,0)</f>
        <v>0</v>
      </c>
      <c r="BH166" s="217">
        <f>IF(N166="sníž. přenesená",J166,0)</f>
        <v>0</v>
      </c>
      <c r="BI166" s="217">
        <f>IF(N166="nulová",J166,0)</f>
        <v>0</v>
      </c>
      <c r="BJ166" s="18" t="s">
        <v>79</v>
      </c>
      <c r="BK166" s="217">
        <f>ROUND(I166*H166,2)</f>
        <v>0</v>
      </c>
      <c r="BL166" s="18" t="s">
        <v>153</v>
      </c>
      <c r="BM166" s="216" t="s">
        <v>732</v>
      </c>
    </row>
    <row r="167" s="2" customFormat="1" ht="14.4" customHeight="1">
      <c r="A167" s="39"/>
      <c r="B167" s="40"/>
      <c r="C167" s="205" t="s">
        <v>425</v>
      </c>
      <c r="D167" s="205" t="s">
        <v>129</v>
      </c>
      <c r="E167" s="206" t="s">
        <v>733</v>
      </c>
      <c r="F167" s="207" t="s">
        <v>734</v>
      </c>
      <c r="G167" s="208" t="s">
        <v>728</v>
      </c>
      <c r="H167" s="209">
        <v>160</v>
      </c>
      <c r="I167" s="210"/>
      <c r="J167" s="211">
        <f>ROUND(I167*H167,2)</f>
        <v>0</v>
      </c>
      <c r="K167" s="207" t="s">
        <v>19</v>
      </c>
      <c r="L167" s="45"/>
      <c r="M167" s="212" t="s">
        <v>19</v>
      </c>
      <c r="N167" s="213" t="s">
        <v>42</v>
      </c>
      <c r="O167" s="85"/>
      <c r="P167" s="214">
        <f>O167*H167</f>
        <v>0</v>
      </c>
      <c r="Q167" s="214">
        <v>0</v>
      </c>
      <c r="R167" s="214">
        <f>Q167*H167</f>
        <v>0</v>
      </c>
      <c r="S167" s="214">
        <v>0</v>
      </c>
      <c r="T167" s="215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16" t="s">
        <v>153</v>
      </c>
      <c r="AT167" s="216" t="s">
        <v>129</v>
      </c>
      <c r="AU167" s="216" t="s">
        <v>81</v>
      </c>
      <c r="AY167" s="18" t="s">
        <v>126</v>
      </c>
      <c r="BE167" s="217">
        <f>IF(N167="základní",J167,0)</f>
        <v>0</v>
      </c>
      <c r="BF167" s="217">
        <f>IF(N167="snížená",J167,0)</f>
        <v>0</v>
      </c>
      <c r="BG167" s="217">
        <f>IF(N167="zákl. přenesená",J167,0)</f>
        <v>0</v>
      </c>
      <c r="BH167" s="217">
        <f>IF(N167="sníž. přenesená",J167,0)</f>
        <v>0</v>
      </c>
      <c r="BI167" s="217">
        <f>IF(N167="nulová",J167,0)</f>
        <v>0</v>
      </c>
      <c r="BJ167" s="18" t="s">
        <v>79</v>
      </c>
      <c r="BK167" s="217">
        <f>ROUND(I167*H167,2)</f>
        <v>0</v>
      </c>
      <c r="BL167" s="18" t="s">
        <v>153</v>
      </c>
      <c r="BM167" s="216" t="s">
        <v>735</v>
      </c>
    </row>
    <row r="168" s="14" customFormat="1">
      <c r="A168" s="14"/>
      <c r="B168" s="239"/>
      <c r="C168" s="240"/>
      <c r="D168" s="230" t="s">
        <v>192</v>
      </c>
      <c r="E168" s="241" t="s">
        <v>19</v>
      </c>
      <c r="F168" s="242" t="s">
        <v>736</v>
      </c>
      <c r="G168" s="240"/>
      <c r="H168" s="243">
        <v>160</v>
      </c>
      <c r="I168" s="244"/>
      <c r="J168" s="240"/>
      <c r="K168" s="240"/>
      <c r="L168" s="245"/>
      <c r="M168" s="246"/>
      <c r="N168" s="247"/>
      <c r="O168" s="247"/>
      <c r="P168" s="247"/>
      <c r="Q168" s="247"/>
      <c r="R168" s="247"/>
      <c r="S168" s="247"/>
      <c r="T168" s="248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49" t="s">
        <v>192</v>
      </c>
      <c r="AU168" s="249" t="s">
        <v>81</v>
      </c>
      <c r="AV168" s="14" t="s">
        <v>81</v>
      </c>
      <c r="AW168" s="14" t="s">
        <v>33</v>
      </c>
      <c r="AX168" s="14" t="s">
        <v>71</v>
      </c>
      <c r="AY168" s="249" t="s">
        <v>126</v>
      </c>
    </row>
    <row r="169" s="15" customFormat="1">
      <c r="A169" s="15"/>
      <c r="B169" s="250"/>
      <c r="C169" s="251"/>
      <c r="D169" s="230" t="s">
        <v>192</v>
      </c>
      <c r="E169" s="252" t="s">
        <v>19</v>
      </c>
      <c r="F169" s="253" t="s">
        <v>194</v>
      </c>
      <c r="G169" s="251"/>
      <c r="H169" s="254">
        <v>160</v>
      </c>
      <c r="I169" s="255"/>
      <c r="J169" s="251"/>
      <c r="K169" s="251"/>
      <c r="L169" s="256"/>
      <c r="M169" s="257"/>
      <c r="N169" s="258"/>
      <c r="O169" s="258"/>
      <c r="P169" s="258"/>
      <c r="Q169" s="258"/>
      <c r="R169" s="258"/>
      <c r="S169" s="258"/>
      <c r="T169" s="259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60" t="s">
        <v>192</v>
      </c>
      <c r="AU169" s="260" t="s">
        <v>81</v>
      </c>
      <c r="AV169" s="15" t="s">
        <v>153</v>
      </c>
      <c r="AW169" s="15" t="s">
        <v>33</v>
      </c>
      <c r="AX169" s="15" t="s">
        <v>79</v>
      </c>
      <c r="AY169" s="260" t="s">
        <v>126</v>
      </c>
    </row>
    <row r="170" s="2" customFormat="1" ht="14.4" customHeight="1">
      <c r="A170" s="39"/>
      <c r="B170" s="40"/>
      <c r="C170" s="205" t="s">
        <v>429</v>
      </c>
      <c r="D170" s="205" t="s">
        <v>129</v>
      </c>
      <c r="E170" s="206" t="s">
        <v>737</v>
      </c>
      <c r="F170" s="207" t="s">
        <v>738</v>
      </c>
      <c r="G170" s="208" t="s">
        <v>728</v>
      </c>
      <c r="H170" s="209">
        <v>64</v>
      </c>
      <c r="I170" s="210"/>
      <c r="J170" s="211">
        <f>ROUND(I170*H170,2)</f>
        <v>0</v>
      </c>
      <c r="K170" s="207" t="s">
        <v>19</v>
      </c>
      <c r="L170" s="45"/>
      <c r="M170" s="212" t="s">
        <v>19</v>
      </c>
      <c r="N170" s="213" t="s">
        <v>42</v>
      </c>
      <c r="O170" s="85"/>
      <c r="P170" s="214">
        <f>O170*H170</f>
        <v>0</v>
      </c>
      <c r="Q170" s="214">
        <v>0</v>
      </c>
      <c r="R170" s="214">
        <f>Q170*H170</f>
        <v>0</v>
      </c>
      <c r="S170" s="214">
        <v>0</v>
      </c>
      <c r="T170" s="215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16" t="s">
        <v>153</v>
      </c>
      <c r="AT170" s="216" t="s">
        <v>129</v>
      </c>
      <c r="AU170" s="216" t="s">
        <v>81</v>
      </c>
      <c r="AY170" s="18" t="s">
        <v>126</v>
      </c>
      <c r="BE170" s="217">
        <f>IF(N170="základní",J170,0)</f>
        <v>0</v>
      </c>
      <c r="BF170" s="217">
        <f>IF(N170="snížená",J170,0)</f>
        <v>0</v>
      </c>
      <c r="BG170" s="217">
        <f>IF(N170="zákl. přenesená",J170,0)</f>
        <v>0</v>
      </c>
      <c r="BH170" s="217">
        <f>IF(N170="sníž. přenesená",J170,0)</f>
        <v>0</v>
      </c>
      <c r="BI170" s="217">
        <f>IF(N170="nulová",J170,0)</f>
        <v>0</v>
      </c>
      <c r="BJ170" s="18" t="s">
        <v>79</v>
      </c>
      <c r="BK170" s="217">
        <f>ROUND(I170*H170,2)</f>
        <v>0</v>
      </c>
      <c r="BL170" s="18" t="s">
        <v>153</v>
      </c>
      <c r="BM170" s="216" t="s">
        <v>739</v>
      </c>
    </row>
    <row r="171" s="2" customFormat="1" ht="14.4" customHeight="1">
      <c r="A171" s="39"/>
      <c r="B171" s="40"/>
      <c r="C171" s="205" t="s">
        <v>433</v>
      </c>
      <c r="D171" s="205" t="s">
        <v>129</v>
      </c>
      <c r="E171" s="206" t="s">
        <v>740</v>
      </c>
      <c r="F171" s="207" t="s">
        <v>741</v>
      </c>
      <c r="G171" s="208" t="s">
        <v>728</v>
      </c>
      <c r="H171" s="209">
        <v>20</v>
      </c>
      <c r="I171" s="210"/>
      <c r="J171" s="211">
        <f>ROUND(I171*H171,2)</f>
        <v>0</v>
      </c>
      <c r="K171" s="207" t="s">
        <v>19</v>
      </c>
      <c r="L171" s="45"/>
      <c r="M171" s="212" t="s">
        <v>19</v>
      </c>
      <c r="N171" s="213" t="s">
        <v>42</v>
      </c>
      <c r="O171" s="85"/>
      <c r="P171" s="214">
        <f>O171*H171</f>
        <v>0</v>
      </c>
      <c r="Q171" s="214">
        <v>0</v>
      </c>
      <c r="R171" s="214">
        <f>Q171*H171</f>
        <v>0</v>
      </c>
      <c r="S171" s="214">
        <v>0</v>
      </c>
      <c r="T171" s="215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16" t="s">
        <v>153</v>
      </c>
      <c r="AT171" s="216" t="s">
        <v>129</v>
      </c>
      <c r="AU171" s="216" t="s">
        <v>81</v>
      </c>
      <c r="AY171" s="18" t="s">
        <v>126</v>
      </c>
      <c r="BE171" s="217">
        <f>IF(N171="základní",J171,0)</f>
        <v>0</v>
      </c>
      <c r="BF171" s="217">
        <f>IF(N171="snížená",J171,0)</f>
        <v>0</v>
      </c>
      <c r="BG171" s="217">
        <f>IF(N171="zákl. přenesená",J171,0)</f>
        <v>0</v>
      </c>
      <c r="BH171" s="217">
        <f>IF(N171="sníž. přenesená",J171,0)</f>
        <v>0</v>
      </c>
      <c r="BI171" s="217">
        <f>IF(N171="nulová",J171,0)</f>
        <v>0</v>
      </c>
      <c r="BJ171" s="18" t="s">
        <v>79</v>
      </c>
      <c r="BK171" s="217">
        <f>ROUND(I171*H171,2)</f>
        <v>0</v>
      </c>
      <c r="BL171" s="18" t="s">
        <v>153</v>
      </c>
      <c r="BM171" s="216" t="s">
        <v>742</v>
      </c>
    </row>
    <row r="172" s="2" customFormat="1" ht="14.4" customHeight="1">
      <c r="A172" s="39"/>
      <c r="B172" s="40"/>
      <c r="C172" s="205" t="s">
        <v>743</v>
      </c>
      <c r="D172" s="205" t="s">
        <v>129</v>
      </c>
      <c r="E172" s="206" t="s">
        <v>744</v>
      </c>
      <c r="F172" s="207" t="s">
        <v>745</v>
      </c>
      <c r="G172" s="208" t="s">
        <v>728</v>
      </c>
      <c r="H172" s="209">
        <v>64</v>
      </c>
      <c r="I172" s="210"/>
      <c r="J172" s="211">
        <f>ROUND(I172*H172,2)</f>
        <v>0</v>
      </c>
      <c r="K172" s="207" t="s">
        <v>19</v>
      </c>
      <c r="L172" s="45"/>
      <c r="M172" s="212" t="s">
        <v>19</v>
      </c>
      <c r="N172" s="213" t="s">
        <v>42</v>
      </c>
      <c r="O172" s="85"/>
      <c r="P172" s="214">
        <f>O172*H172</f>
        <v>0</v>
      </c>
      <c r="Q172" s="214">
        <v>0</v>
      </c>
      <c r="R172" s="214">
        <f>Q172*H172</f>
        <v>0</v>
      </c>
      <c r="S172" s="214">
        <v>0</v>
      </c>
      <c r="T172" s="215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16" t="s">
        <v>153</v>
      </c>
      <c r="AT172" s="216" t="s">
        <v>129</v>
      </c>
      <c r="AU172" s="216" t="s">
        <v>81</v>
      </c>
      <c r="AY172" s="18" t="s">
        <v>126</v>
      </c>
      <c r="BE172" s="217">
        <f>IF(N172="základní",J172,0)</f>
        <v>0</v>
      </c>
      <c r="BF172" s="217">
        <f>IF(N172="snížená",J172,0)</f>
        <v>0</v>
      </c>
      <c r="BG172" s="217">
        <f>IF(N172="zákl. přenesená",J172,0)</f>
        <v>0</v>
      </c>
      <c r="BH172" s="217">
        <f>IF(N172="sníž. přenesená",J172,0)</f>
        <v>0</v>
      </c>
      <c r="BI172" s="217">
        <f>IF(N172="nulová",J172,0)</f>
        <v>0</v>
      </c>
      <c r="BJ172" s="18" t="s">
        <v>79</v>
      </c>
      <c r="BK172" s="217">
        <f>ROUND(I172*H172,2)</f>
        <v>0</v>
      </c>
      <c r="BL172" s="18" t="s">
        <v>153</v>
      </c>
      <c r="BM172" s="216" t="s">
        <v>746</v>
      </c>
    </row>
    <row r="173" s="2" customFormat="1" ht="14.4" customHeight="1">
      <c r="A173" s="39"/>
      <c r="B173" s="40"/>
      <c r="C173" s="205" t="s">
        <v>445</v>
      </c>
      <c r="D173" s="205" t="s">
        <v>129</v>
      </c>
      <c r="E173" s="206" t="s">
        <v>747</v>
      </c>
      <c r="F173" s="207" t="s">
        <v>748</v>
      </c>
      <c r="G173" s="208" t="s">
        <v>749</v>
      </c>
      <c r="H173" s="209">
        <v>16</v>
      </c>
      <c r="I173" s="210"/>
      <c r="J173" s="211">
        <f>ROUND(I173*H173,2)</f>
        <v>0</v>
      </c>
      <c r="K173" s="207" t="s">
        <v>19</v>
      </c>
      <c r="L173" s="45"/>
      <c r="M173" s="212" t="s">
        <v>19</v>
      </c>
      <c r="N173" s="213" t="s">
        <v>42</v>
      </c>
      <c r="O173" s="85"/>
      <c r="P173" s="214">
        <f>O173*H173</f>
        <v>0</v>
      </c>
      <c r="Q173" s="214">
        <v>0</v>
      </c>
      <c r="R173" s="214">
        <f>Q173*H173</f>
        <v>0</v>
      </c>
      <c r="S173" s="214">
        <v>0</v>
      </c>
      <c r="T173" s="215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16" t="s">
        <v>153</v>
      </c>
      <c r="AT173" s="216" t="s">
        <v>129</v>
      </c>
      <c r="AU173" s="216" t="s">
        <v>81</v>
      </c>
      <c r="AY173" s="18" t="s">
        <v>126</v>
      </c>
      <c r="BE173" s="217">
        <f>IF(N173="základní",J173,0)</f>
        <v>0</v>
      </c>
      <c r="BF173" s="217">
        <f>IF(N173="snížená",J173,0)</f>
        <v>0</v>
      </c>
      <c r="BG173" s="217">
        <f>IF(N173="zákl. přenesená",J173,0)</f>
        <v>0</v>
      </c>
      <c r="BH173" s="217">
        <f>IF(N173="sníž. přenesená",J173,0)</f>
        <v>0</v>
      </c>
      <c r="BI173" s="217">
        <f>IF(N173="nulová",J173,0)</f>
        <v>0</v>
      </c>
      <c r="BJ173" s="18" t="s">
        <v>79</v>
      </c>
      <c r="BK173" s="217">
        <f>ROUND(I173*H173,2)</f>
        <v>0</v>
      </c>
      <c r="BL173" s="18" t="s">
        <v>153</v>
      </c>
      <c r="BM173" s="216" t="s">
        <v>750</v>
      </c>
    </row>
    <row r="174" s="2" customFormat="1" ht="14.4" customHeight="1">
      <c r="A174" s="39"/>
      <c r="B174" s="40"/>
      <c r="C174" s="205" t="s">
        <v>437</v>
      </c>
      <c r="D174" s="205" t="s">
        <v>129</v>
      </c>
      <c r="E174" s="206" t="s">
        <v>751</v>
      </c>
      <c r="F174" s="207" t="s">
        <v>752</v>
      </c>
      <c r="G174" s="208" t="s">
        <v>164</v>
      </c>
      <c r="H174" s="209">
        <v>1</v>
      </c>
      <c r="I174" s="210"/>
      <c r="J174" s="211">
        <f>ROUND(I174*H174,2)</f>
        <v>0</v>
      </c>
      <c r="K174" s="207" t="s">
        <v>19</v>
      </c>
      <c r="L174" s="45"/>
      <c r="M174" s="212" t="s">
        <v>19</v>
      </c>
      <c r="N174" s="213" t="s">
        <v>42</v>
      </c>
      <c r="O174" s="85"/>
      <c r="P174" s="214">
        <f>O174*H174</f>
        <v>0</v>
      </c>
      <c r="Q174" s="214">
        <v>0</v>
      </c>
      <c r="R174" s="214">
        <f>Q174*H174</f>
        <v>0</v>
      </c>
      <c r="S174" s="214">
        <v>0</v>
      </c>
      <c r="T174" s="215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16" t="s">
        <v>153</v>
      </c>
      <c r="AT174" s="216" t="s">
        <v>129</v>
      </c>
      <c r="AU174" s="216" t="s">
        <v>81</v>
      </c>
      <c r="AY174" s="18" t="s">
        <v>126</v>
      </c>
      <c r="BE174" s="217">
        <f>IF(N174="základní",J174,0)</f>
        <v>0</v>
      </c>
      <c r="BF174" s="217">
        <f>IF(N174="snížená",J174,0)</f>
        <v>0</v>
      </c>
      <c r="BG174" s="217">
        <f>IF(N174="zákl. přenesená",J174,0)</f>
        <v>0</v>
      </c>
      <c r="BH174" s="217">
        <f>IF(N174="sníž. přenesená",J174,0)</f>
        <v>0</v>
      </c>
      <c r="BI174" s="217">
        <f>IF(N174="nulová",J174,0)</f>
        <v>0</v>
      </c>
      <c r="BJ174" s="18" t="s">
        <v>79</v>
      </c>
      <c r="BK174" s="217">
        <f>ROUND(I174*H174,2)</f>
        <v>0</v>
      </c>
      <c r="BL174" s="18" t="s">
        <v>153</v>
      </c>
      <c r="BM174" s="216" t="s">
        <v>753</v>
      </c>
    </row>
    <row r="175" s="12" customFormat="1" ht="25.92" customHeight="1">
      <c r="A175" s="12"/>
      <c r="B175" s="189"/>
      <c r="C175" s="190"/>
      <c r="D175" s="191" t="s">
        <v>70</v>
      </c>
      <c r="E175" s="192" t="s">
        <v>249</v>
      </c>
      <c r="F175" s="192" t="s">
        <v>250</v>
      </c>
      <c r="G175" s="190"/>
      <c r="H175" s="190"/>
      <c r="I175" s="193"/>
      <c r="J175" s="194">
        <f>BK175</f>
        <v>0</v>
      </c>
      <c r="K175" s="190"/>
      <c r="L175" s="195"/>
      <c r="M175" s="196"/>
      <c r="N175" s="197"/>
      <c r="O175" s="197"/>
      <c r="P175" s="198">
        <f>SUM(P176:P177)</f>
        <v>0</v>
      </c>
      <c r="Q175" s="197"/>
      <c r="R175" s="198">
        <f>SUM(R176:R177)</f>
        <v>0</v>
      </c>
      <c r="S175" s="197"/>
      <c r="T175" s="199">
        <f>SUM(T176:T177)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00" t="s">
        <v>153</v>
      </c>
      <c r="AT175" s="201" t="s">
        <v>70</v>
      </c>
      <c r="AU175" s="201" t="s">
        <v>71</v>
      </c>
      <c r="AY175" s="200" t="s">
        <v>126</v>
      </c>
      <c r="BK175" s="202">
        <f>SUM(BK176:BK177)</f>
        <v>0</v>
      </c>
    </row>
    <row r="176" s="2" customFormat="1" ht="14.4" customHeight="1">
      <c r="A176" s="39"/>
      <c r="B176" s="40"/>
      <c r="C176" s="205" t="s">
        <v>441</v>
      </c>
      <c r="D176" s="205" t="s">
        <v>129</v>
      </c>
      <c r="E176" s="206" t="s">
        <v>195</v>
      </c>
      <c r="F176" s="207" t="s">
        <v>196</v>
      </c>
      <c r="G176" s="208" t="s">
        <v>190</v>
      </c>
      <c r="H176" s="209">
        <v>1</v>
      </c>
      <c r="I176" s="210"/>
      <c r="J176" s="211">
        <f>ROUND(I176*H176,2)</f>
        <v>0</v>
      </c>
      <c r="K176" s="207" t="s">
        <v>19</v>
      </c>
      <c r="L176" s="45"/>
      <c r="M176" s="212" t="s">
        <v>19</v>
      </c>
      <c r="N176" s="213" t="s">
        <v>42</v>
      </c>
      <c r="O176" s="85"/>
      <c r="P176" s="214">
        <f>O176*H176</f>
        <v>0</v>
      </c>
      <c r="Q176" s="214">
        <v>0</v>
      </c>
      <c r="R176" s="214">
        <f>Q176*H176</f>
        <v>0</v>
      </c>
      <c r="S176" s="214">
        <v>0</v>
      </c>
      <c r="T176" s="215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16" t="s">
        <v>754</v>
      </c>
      <c r="AT176" s="216" t="s">
        <v>129</v>
      </c>
      <c r="AU176" s="216" t="s">
        <v>79</v>
      </c>
      <c r="AY176" s="18" t="s">
        <v>126</v>
      </c>
      <c r="BE176" s="217">
        <f>IF(N176="základní",J176,0)</f>
        <v>0</v>
      </c>
      <c r="BF176" s="217">
        <f>IF(N176="snížená",J176,0)</f>
        <v>0</v>
      </c>
      <c r="BG176" s="217">
        <f>IF(N176="zákl. přenesená",J176,0)</f>
        <v>0</v>
      </c>
      <c r="BH176" s="217">
        <f>IF(N176="sníž. přenesená",J176,0)</f>
        <v>0</v>
      </c>
      <c r="BI176" s="217">
        <f>IF(N176="nulová",J176,0)</f>
        <v>0</v>
      </c>
      <c r="BJ176" s="18" t="s">
        <v>79</v>
      </c>
      <c r="BK176" s="217">
        <f>ROUND(I176*H176,2)</f>
        <v>0</v>
      </c>
      <c r="BL176" s="18" t="s">
        <v>754</v>
      </c>
      <c r="BM176" s="216" t="s">
        <v>755</v>
      </c>
    </row>
    <row r="177" s="2" customFormat="1" ht="14.4" customHeight="1">
      <c r="A177" s="39"/>
      <c r="B177" s="40"/>
      <c r="C177" s="205" t="s">
        <v>405</v>
      </c>
      <c r="D177" s="205" t="s">
        <v>129</v>
      </c>
      <c r="E177" s="206" t="s">
        <v>756</v>
      </c>
      <c r="F177" s="207" t="s">
        <v>757</v>
      </c>
      <c r="G177" s="208" t="s">
        <v>190</v>
      </c>
      <c r="H177" s="209">
        <v>1</v>
      </c>
      <c r="I177" s="210"/>
      <c r="J177" s="211">
        <f>ROUND(I177*H177,2)</f>
        <v>0</v>
      </c>
      <c r="K177" s="207" t="s">
        <v>19</v>
      </c>
      <c r="L177" s="45"/>
      <c r="M177" s="264" t="s">
        <v>19</v>
      </c>
      <c r="N177" s="265" t="s">
        <v>42</v>
      </c>
      <c r="O177" s="266"/>
      <c r="P177" s="267">
        <f>O177*H177</f>
        <v>0</v>
      </c>
      <c r="Q177" s="267">
        <v>0</v>
      </c>
      <c r="R177" s="267">
        <f>Q177*H177</f>
        <v>0</v>
      </c>
      <c r="S177" s="267">
        <v>0</v>
      </c>
      <c r="T177" s="268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16" t="s">
        <v>754</v>
      </c>
      <c r="AT177" s="216" t="s">
        <v>129</v>
      </c>
      <c r="AU177" s="216" t="s">
        <v>79</v>
      </c>
      <c r="AY177" s="18" t="s">
        <v>126</v>
      </c>
      <c r="BE177" s="217">
        <f>IF(N177="základní",J177,0)</f>
        <v>0</v>
      </c>
      <c r="BF177" s="217">
        <f>IF(N177="snížená",J177,0)</f>
        <v>0</v>
      </c>
      <c r="BG177" s="217">
        <f>IF(N177="zákl. přenesená",J177,0)</f>
        <v>0</v>
      </c>
      <c r="BH177" s="217">
        <f>IF(N177="sníž. přenesená",J177,0)</f>
        <v>0</v>
      </c>
      <c r="BI177" s="217">
        <f>IF(N177="nulová",J177,0)</f>
        <v>0</v>
      </c>
      <c r="BJ177" s="18" t="s">
        <v>79</v>
      </c>
      <c r="BK177" s="217">
        <f>ROUND(I177*H177,2)</f>
        <v>0</v>
      </c>
      <c r="BL177" s="18" t="s">
        <v>754</v>
      </c>
      <c r="BM177" s="216" t="s">
        <v>758</v>
      </c>
    </row>
    <row r="178" s="2" customFormat="1" ht="6.96" customHeight="1">
      <c r="A178" s="39"/>
      <c r="B178" s="60"/>
      <c r="C178" s="61"/>
      <c r="D178" s="61"/>
      <c r="E178" s="61"/>
      <c r="F178" s="61"/>
      <c r="G178" s="61"/>
      <c r="H178" s="61"/>
      <c r="I178" s="61"/>
      <c r="J178" s="61"/>
      <c r="K178" s="61"/>
      <c r="L178" s="45"/>
      <c r="M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</row>
  </sheetData>
  <sheetProtection sheet="1" autoFilter="0" formatColumns="0" formatRows="0" objects="1" scenarios="1" spinCount="100000" saltValue="mnUJ/HEijvKgHgRcBmXvhmT57VexWKFB1g4HD2M7KIZJWIwhyw2yZIXgz1WmmPMyQG+3ByU0JhrbKAg7kL6O+Q==" hashValue="PyDeqb9ekFTaUU1Rd6s3yn0C8uQWuW4ZDIXPjrMC8OsA15/B32D5aHmnGvKMgHI3ZNmobR0j0pTO5LefpP4aZA==" algorithmName="SHA-512" password="CC35"/>
  <autoFilter ref="C85:K177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274" customWidth="1"/>
    <col min="2" max="2" width="1.667969" style="274" customWidth="1"/>
    <col min="3" max="4" width="5" style="274" customWidth="1"/>
    <col min="5" max="5" width="11.66016" style="274" customWidth="1"/>
    <col min="6" max="6" width="9.160156" style="274" customWidth="1"/>
    <col min="7" max="7" width="5" style="274" customWidth="1"/>
    <col min="8" max="8" width="77.83203" style="274" customWidth="1"/>
    <col min="9" max="10" width="20" style="274" customWidth="1"/>
    <col min="11" max="11" width="1.667969" style="274" customWidth="1"/>
  </cols>
  <sheetData>
    <row r="1" s="1" customFormat="1" ht="37.5" customHeight="1"/>
    <row r="2" s="1" customFormat="1" ht="7.5" customHeight="1">
      <c r="B2" s="275"/>
      <c r="C2" s="276"/>
      <c r="D2" s="276"/>
      <c r="E2" s="276"/>
      <c r="F2" s="276"/>
      <c r="G2" s="276"/>
      <c r="H2" s="276"/>
      <c r="I2" s="276"/>
      <c r="J2" s="276"/>
      <c r="K2" s="277"/>
    </row>
    <row r="3" s="16" customFormat="1" ht="45" customHeight="1">
      <c r="B3" s="278"/>
      <c r="C3" s="279" t="s">
        <v>759</v>
      </c>
      <c r="D3" s="279"/>
      <c r="E3" s="279"/>
      <c r="F3" s="279"/>
      <c r="G3" s="279"/>
      <c r="H3" s="279"/>
      <c r="I3" s="279"/>
      <c r="J3" s="279"/>
      <c r="K3" s="280"/>
    </row>
    <row r="4" s="1" customFormat="1" ht="25.5" customHeight="1">
      <c r="B4" s="281"/>
      <c r="C4" s="282" t="s">
        <v>760</v>
      </c>
      <c r="D4" s="282"/>
      <c r="E4" s="282"/>
      <c r="F4" s="282"/>
      <c r="G4" s="282"/>
      <c r="H4" s="282"/>
      <c r="I4" s="282"/>
      <c r="J4" s="282"/>
      <c r="K4" s="283"/>
    </row>
    <row r="5" s="1" customFormat="1" ht="5.25" customHeight="1">
      <c r="B5" s="281"/>
      <c r="C5" s="284"/>
      <c r="D5" s="284"/>
      <c r="E5" s="284"/>
      <c r="F5" s="284"/>
      <c r="G5" s="284"/>
      <c r="H5" s="284"/>
      <c r="I5" s="284"/>
      <c r="J5" s="284"/>
      <c r="K5" s="283"/>
    </row>
    <row r="6" s="1" customFormat="1" ht="15" customHeight="1">
      <c r="B6" s="281"/>
      <c r="C6" s="285" t="s">
        <v>761</v>
      </c>
      <c r="D6" s="285"/>
      <c r="E6" s="285"/>
      <c r="F6" s="285"/>
      <c r="G6" s="285"/>
      <c r="H6" s="285"/>
      <c r="I6" s="285"/>
      <c r="J6" s="285"/>
      <c r="K6" s="283"/>
    </row>
    <row r="7" s="1" customFormat="1" ht="15" customHeight="1">
      <c r="B7" s="286"/>
      <c r="C7" s="285" t="s">
        <v>762</v>
      </c>
      <c r="D7" s="285"/>
      <c r="E7" s="285"/>
      <c r="F7" s="285"/>
      <c r="G7" s="285"/>
      <c r="H7" s="285"/>
      <c r="I7" s="285"/>
      <c r="J7" s="285"/>
      <c r="K7" s="283"/>
    </row>
    <row r="8" s="1" customFormat="1" ht="12.75" customHeight="1">
      <c r="B8" s="286"/>
      <c r="C8" s="285"/>
      <c r="D8" s="285"/>
      <c r="E8" s="285"/>
      <c r="F8" s="285"/>
      <c r="G8" s="285"/>
      <c r="H8" s="285"/>
      <c r="I8" s="285"/>
      <c r="J8" s="285"/>
      <c r="K8" s="283"/>
    </row>
    <row r="9" s="1" customFormat="1" ht="15" customHeight="1">
      <c r="B9" s="286"/>
      <c r="C9" s="285" t="s">
        <v>763</v>
      </c>
      <c r="D9" s="285"/>
      <c r="E9" s="285"/>
      <c r="F9" s="285"/>
      <c r="G9" s="285"/>
      <c r="H9" s="285"/>
      <c r="I9" s="285"/>
      <c r="J9" s="285"/>
      <c r="K9" s="283"/>
    </row>
    <row r="10" s="1" customFormat="1" ht="15" customHeight="1">
      <c r="B10" s="286"/>
      <c r="C10" s="285"/>
      <c r="D10" s="285" t="s">
        <v>764</v>
      </c>
      <c r="E10" s="285"/>
      <c r="F10" s="285"/>
      <c r="G10" s="285"/>
      <c r="H10" s="285"/>
      <c r="I10" s="285"/>
      <c r="J10" s="285"/>
      <c r="K10" s="283"/>
    </row>
    <row r="11" s="1" customFormat="1" ht="15" customHeight="1">
      <c r="B11" s="286"/>
      <c r="C11" s="287"/>
      <c r="D11" s="285" t="s">
        <v>765</v>
      </c>
      <c r="E11" s="285"/>
      <c r="F11" s="285"/>
      <c r="G11" s="285"/>
      <c r="H11" s="285"/>
      <c r="I11" s="285"/>
      <c r="J11" s="285"/>
      <c r="K11" s="283"/>
    </row>
    <row r="12" s="1" customFormat="1" ht="15" customHeight="1">
      <c r="B12" s="286"/>
      <c r="C12" s="287"/>
      <c r="D12" s="285"/>
      <c r="E12" s="285"/>
      <c r="F12" s="285"/>
      <c r="G12" s="285"/>
      <c r="H12" s="285"/>
      <c r="I12" s="285"/>
      <c r="J12" s="285"/>
      <c r="K12" s="283"/>
    </row>
    <row r="13" s="1" customFormat="1" ht="15" customHeight="1">
      <c r="B13" s="286"/>
      <c r="C13" s="287"/>
      <c r="D13" s="288" t="s">
        <v>766</v>
      </c>
      <c r="E13" s="285"/>
      <c r="F13" s="285"/>
      <c r="G13" s="285"/>
      <c r="H13" s="285"/>
      <c r="I13" s="285"/>
      <c r="J13" s="285"/>
      <c r="K13" s="283"/>
    </row>
    <row r="14" s="1" customFormat="1" ht="12.75" customHeight="1">
      <c r="B14" s="286"/>
      <c r="C14" s="287"/>
      <c r="D14" s="287"/>
      <c r="E14" s="287"/>
      <c r="F14" s="287"/>
      <c r="G14" s="287"/>
      <c r="H14" s="287"/>
      <c r="I14" s="287"/>
      <c r="J14" s="287"/>
      <c r="K14" s="283"/>
    </row>
    <row r="15" s="1" customFormat="1" ht="15" customHeight="1">
      <c r="B15" s="286"/>
      <c r="C15" s="287"/>
      <c r="D15" s="285" t="s">
        <v>767</v>
      </c>
      <c r="E15" s="285"/>
      <c r="F15" s="285"/>
      <c r="G15" s="285"/>
      <c r="H15" s="285"/>
      <c r="I15" s="285"/>
      <c r="J15" s="285"/>
      <c r="K15" s="283"/>
    </row>
    <row r="16" s="1" customFormat="1" ht="15" customHeight="1">
      <c r="B16" s="286"/>
      <c r="C16" s="287"/>
      <c r="D16" s="285" t="s">
        <v>768</v>
      </c>
      <c r="E16" s="285"/>
      <c r="F16" s="285"/>
      <c r="G16" s="285"/>
      <c r="H16" s="285"/>
      <c r="I16" s="285"/>
      <c r="J16" s="285"/>
      <c r="K16" s="283"/>
    </row>
    <row r="17" s="1" customFormat="1" ht="15" customHeight="1">
      <c r="B17" s="286"/>
      <c r="C17" s="287"/>
      <c r="D17" s="285" t="s">
        <v>769</v>
      </c>
      <c r="E17" s="285"/>
      <c r="F17" s="285"/>
      <c r="G17" s="285"/>
      <c r="H17" s="285"/>
      <c r="I17" s="285"/>
      <c r="J17" s="285"/>
      <c r="K17" s="283"/>
    </row>
    <row r="18" s="1" customFormat="1" ht="15" customHeight="1">
      <c r="B18" s="286"/>
      <c r="C18" s="287"/>
      <c r="D18" s="287"/>
      <c r="E18" s="289" t="s">
        <v>93</v>
      </c>
      <c r="F18" s="285" t="s">
        <v>770</v>
      </c>
      <c r="G18" s="285"/>
      <c r="H18" s="285"/>
      <c r="I18" s="285"/>
      <c r="J18" s="285"/>
      <c r="K18" s="283"/>
    </row>
    <row r="19" s="1" customFormat="1" ht="15" customHeight="1">
      <c r="B19" s="286"/>
      <c r="C19" s="287"/>
      <c r="D19" s="287"/>
      <c r="E19" s="289" t="s">
        <v>771</v>
      </c>
      <c r="F19" s="285" t="s">
        <v>772</v>
      </c>
      <c r="G19" s="285"/>
      <c r="H19" s="285"/>
      <c r="I19" s="285"/>
      <c r="J19" s="285"/>
      <c r="K19" s="283"/>
    </row>
    <row r="20" s="1" customFormat="1" ht="15" customHeight="1">
      <c r="B20" s="286"/>
      <c r="C20" s="287"/>
      <c r="D20" s="287"/>
      <c r="E20" s="289" t="s">
        <v>78</v>
      </c>
      <c r="F20" s="285" t="s">
        <v>773</v>
      </c>
      <c r="G20" s="285"/>
      <c r="H20" s="285"/>
      <c r="I20" s="285"/>
      <c r="J20" s="285"/>
      <c r="K20" s="283"/>
    </row>
    <row r="21" s="1" customFormat="1" ht="15" customHeight="1">
      <c r="B21" s="286"/>
      <c r="C21" s="287"/>
      <c r="D21" s="287"/>
      <c r="E21" s="289" t="s">
        <v>774</v>
      </c>
      <c r="F21" s="285" t="s">
        <v>775</v>
      </c>
      <c r="G21" s="285"/>
      <c r="H21" s="285"/>
      <c r="I21" s="285"/>
      <c r="J21" s="285"/>
      <c r="K21" s="283"/>
    </row>
    <row r="22" s="1" customFormat="1" ht="15" customHeight="1">
      <c r="B22" s="286"/>
      <c r="C22" s="287"/>
      <c r="D22" s="287"/>
      <c r="E22" s="289" t="s">
        <v>249</v>
      </c>
      <c r="F22" s="285" t="s">
        <v>250</v>
      </c>
      <c r="G22" s="285"/>
      <c r="H22" s="285"/>
      <c r="I22" s="285"/>
      <c r="J22" s="285"/>
      <c r="K22" s="283"/>
    </row>
    <row r="23" s="1" customFormat="1" ht="15" customHeight="1">
      <c r="B23" s="286"/>
      <c r="C23" s="287"/>
      <c r="D23" s="287"/>
      <c r="E23" s="289" t="s">
        <v>776</v>
      </c>
      <c r="F23" s="285" t="s">
        <v>777</v>
      </c>
      <c r="G23" s="285"/>
      <c r="H23" s="285"/>
      <c r="I23" s="285"/>
      <c r="J23" s="285"/>
      <c r="K23" s="283"/>
    </row>
    <row r="24" s="1" customFormat="1" ht="12.75" customHeight="1">
      <c r="B24" s="286"/>
      <c r="C24" s="287"/>
      <c r="D24" s="287"/>
      <c r="E24" s="287"/>
      <c r="F24" s="287"/>
      <c r="G24" s="287"/>
      <c r="H24" s="287"/>
      <c r="I24" s="287"/>
      <c r="J24" s="287"/>
      <c r="K24" s="283"/>
    </row>
    <row r="25" s="1" customFormat="1" ht="15" customHeight="1">
      <c r="B25" s="286"/>
      <c r="C25" s="285" t="s">
        <v>778</v>
      </c>
      <c r="D25" s="285"/>
      <c r="E25" s="285"/>
      <c r="F25" s="285"/>
      <c r="G25" s="285"/>
      <c r="H25" s="285"/>
      <c r="I25" s="285"/>
      <c r="J25" s="285"/>
      <c r="K25" s="283"/>
    </row>
    <row r="26" s="1" customFormat="1" ht="15" customHeight="1">
      <c r="B26" s="286"/>
      <c r="C26" s="285" t="s">
        <v>779</v>
      </c>
      <c r="D26" s="285"/>
      <c r="E26" s="285"/>
      <c r="F26" s="285"/>
      <c r="G26" s="285"/>
      <c r="H26" s="285"/>
      <c r="I26" s="285"/>
      <c r="J26" s="285"/>
      <c r="K26" s="283"/>
    </row>
    <row r="27" s="1" customFormat="1" ht="15" customHeight="1">
      <c r="B27" s="286"/>
      <c r="C27" s="285"/>
      <c r="D27" s="285" t="s">
        <v>780</v>
      </c>
      <c r="E27" s="285"/>
      <c r="F27" s="285"/>
      <c r="G27" s="285"/>
      <c r="H27" s="285"/>
      <c r="I27" s="285"/>
      <c r="J27" s="285"/>
      <c r="K27" s="283"/>
    </row>
    <row r="28" s="1" customFormat="1" ht="15" customHeight="1">
      <c r="B28" s="286"/>
      <c r="C28" s="287"/>
      <c r="D28" s="285" t="s">
        <v>781</v>
      </c>
      <c r="E28" s="285"/>
      <c r="F28" s="285"/>
      <c r="G28" s="285"/>
      <c r="H28" s="285"/>
      <c r="I28" s="285"/>
      <c r="J28" s="285"/>
      <c r="K28" s="283"/>
    </row>
    <row r="29" s="1" customFormat="1" ht="12.75" customHeight="1">
      <c r="B29" s="286"/>
      <c r="C29" s="287"/>
      <c r="D29" s="287"/>
      <c r="E29" s="287"/>
      <c r="F29" s="287"/>
      <c r="G29" s="287"/>
      <c r="H29" s="287"/>
      <c r="I29" s="287"/>
      <c r="J29" s="287"/>
      <c r="K29" s="283"/>
    </row>
    <row r="30" s="1" customFormat="1" ht="15" customHeight="1">
      <c r="B30" s="286"/>
      <c r="C30" s="287"/>
      <c r="D30" s="285" t="s">
        <v>782</v>
      </c>
      <c r="E30" s="285"/>
      <c r="F30" s="285"/>
      <c r="G30" s="285"/>
      <c r="H30" s="285"/>
      <c r="I30" s="285"/>
      <c r="J30" s="285"/>
      <c r="K30" s="283"/>
    </row>
    <row r="31" s="1" customFormat="1" ht="15" customHeight="1">
      <c r="B31" s="286"/>
      <c r="C31" s="287"/>
      <c r="D31" s="285" t="s">
        <v>783</v>
      </c>
      <c r="E31" s="285"/>
      <c r="F31" s="285"/>
      <c r="G31" s="285"/>
      <c r="H31" s="285"/>
      <c r="I31" s="285"/>
      <c r="J31" s="285"/>
      <c r="K31" s="283"/>
    </row>
    <row r="32" s="1" customFormat="1" ht="12.75" customHeight="1">
      <c r="B32" s="286"/>
      <c r="C32" s="287"/>
      <c r="D32" s="287"/>
      <c r="E32" s="287"/>
      <c r="F32" s="287"/>
      <c r="G32" s="287"/>
      <c r="H32" s="287"/>
      <c r="I32" s="287"/>
      <c r="J32" s="287"/>
      <c r="K32" s="283"/>
    </row>
    <row r="33" s="1" customFormat="1" ht="15" customHeight="1">
      <c r="B33" s="286"/>
      <c r="C33" s="287"/>
      <c r="D33" s="285" t="s">
        <v>784</v>
      </c>
      <c r="E33" s="285"/>
      <c r="F33" s="285"/>
      <c r="G33" s="285"/>
      <c r="H33" s="285"/>
      <c r="I33" s="285"/>
      <c r="J33" s="285"/>
      <c r="K33" s="283"/>
    </row>
    <row r="34" s="1" customFormat="1" ht="15" customHeight="1">
      <c r="B34" s="286"/>
      <c r="C34" s="287"/>
      <c r="D34" s="285" t="s">
        <v>785</v>
      </c>
      <c r="E34" s="285"/>
      <c r="F34" s="285"/>
      <c r="G34" s="285"/>
      <c r="H34" s="285"/>
      <c r="I34" s="285"/>
      <c r="J34" s="285"/>
      <c r="K34" s="283"/>
    </row>
    <row r="35" s="1" customFormat="1" ht="15" customHeight="1">
      <c r="B35" s="286"/>
      <c r="C35" s="287"/>
      <c r="D35" s="285" t="s">
        <v>786</v>
      </c>
      <c r="E35" s="285"/>
      <c r="F35" s="285"/>
      <c r="G35" s="285"/>
      <c r="H35" s="285"/>
      <c r="I35" s="285"/>
      <c r="J35" s="285"/>
      <c r="K35" s="283"/>
    </row>
    <row r="36" s="1" customFormat="1" ht="15" customHeight="1">
      <c r="B36" s="286"/>
      <c r="C36" s="287"/>
      <c r="D36" s="285"/>
      <c r="E36" s="288" t="s">
        <v>112</v>
      </c>
      <c r="F36" s="285"/>
      <c r="G36" s="285" t="s">
        <v>787</v>
      </c>
      <c r="H36" s="285"/>
      <c r="I36" s="285"/>
      <c r="J36" s="285"/>
      <c r="K36" s="283"/>
    </row>
    <row r="37" s="1" customFormat="1" ht="30.75" customHeight="1">
      <c r="B37" s="286"/>
      <c r="C37" s="287"/>
      <c r="D37" s="285"/>
      <c r="E37" s="288" t="s">
        <v>788</v>
      </c>
      <c r="F37" s="285"/>
      <c r="G37" s="285" t="s">
        <v>789</v>
      </c>
      <c r="H37" s="285"/>
      <c r="I37" s="285"/>
      <c r="J37" s="285"/>
      <c r="K37" s="283"/>
    </row>
    <row r="38" s="1" customFormat="1" ht="15" customHeight="1">
      <c r="B38" s="286"/>
      <c r="C38" s="287"/>
      <c r="D38" s="285"/>
      <c r="E38" s="288" t="s">
        <v>52</v>
      </c>
      <c r="F38" s="285"/>
      <c r="G38" s="285" t="s">
        <v>790</v>
      </c>
      <c r="H38" s="285"/>
      <c r="I38" s="285"/>
      <c r="J38" s="285"/>
      <c r="K38" s="283"/>
    </row>
    <row r="39" s="1" customFormat="1" ht="15" customHeight="1">
      <c r="B39" s="286"/>
      <c r="C39" s="287"/>
      <c r="D39" s="285"/>
      <c r="E39" s="288" t="s">
        <v>53</v>
      </c>
      <c r="F39" s="285"/>
      <c r="G39" s="285" t="s">
        <v>791</v>
      </c>
      <c r="H39" s="285"/>
      <c r="I39" s="285"/>
      <c r="J39" s="285"/>
      <c r="K39" s="283"/>
    </row>
    <row r="40" s="1" customFormat="1" ht="15" customHeight="1">
      <c r="B40" s="286"/>
      <c r="C40" s="287"/>
      <c r="D40" s="285"/>
      <c r="E40" s="288" t="s">
        <v>113</v>
      </c>
      <c r="F40" s="285"/>
      <c r="G40" s="285" t="s">
        <v>792</v>
      </c>
      <c r="H40" s="285"/>
      <c r="I40" s="285"/>
      <c r="J40" s="285"/>
      <c r="K40" s="283"/>
    </row>
    <row r="41" s="1" customFormat="1" ht="15" customHeight="1">
      <c r="B41" s="286"/>
      <c r="C41" s="287"/>
      <c r="D41" s="285"/>
      <c r="E41" s="288" t="s">
        <v>114</v>
      </c>
      <c r="F41" s="285"/>
      <c r="G41" s="285" t="s">
        <v>793</v>
      </c>
      <c r="H41" s="285"/>
      <c r="I41" s="285"/>
      <c r="J41" s="285"/>
      <c r="K41" s="283"/>
    </row>
    <row r="42" s="1" customFormat="1" ht="15" customHeight="1">
      <c r="B42" s="286"/>
      <c r="C42" s="287"/>
      <c r="D42" s="285"/>
      <c r="E42" s="288" t="s">
        <v>794</v>
      </c>
      <c r="F42" s="285"/>
      <c r="G42" s="285" t="s">
        <v>795</v>
      </c>
      <c r="H42" s="285"/>
      <c r="I42" s="285"/>
      <c r="J42" s="285"/>
      <c r="K42" s="283"/>
    </row>
    <row r="43" s="1" customFormat="1" ht="15" customHeight="1">
      <c r="B43" s="286"/>
      <c r="C43" s="287"/>
      <c r="D43" s="285"/>
      <c r="E43" s="288"/>
      <c r="F43" s="285"/>
      <c r="G43" s="285" t="s">
        <v>796</v>
      </c>
      <c r="H43" s="285"/>
      <c r="I43" s="285"/>
      <c r="J43" s="285"/>
      <c r="K43" s="283"/>
    </row>
    <row r="44" s="1" customFormat="1" ht="15" customHeight="1">
      <c r="B44" s="286"/>
      <c r="C44" s="287"/>
      <c r="D44" s="285"/>
      <c r="E44" s="288" t="s">
        <v>797</v>
      </c>
      <c r="F44" s="285"/>
      <c r="G44" s="285" t="s">
        <v>798</v>
      </c>
      <c r="H44" s="285"/>
      <c r="I44" s="285"/>
      <c r="J44" s="285"/>
      <c r="K44" s="283"/>
    </row>
    <row r="45" s="1" customFormat="1" ht="15" customHeight="1">
      <c r="B45" s="286"/>
      <c r="C45" s="287"/>
      <c r="D45" s="285"/>
      <c r="E45" s="288" t="s">
        <v>116</v>
      </c>
      <c r="F45" s="285"/>
      <c r="G45" s="285" t="s">
        <v>799</v>
      </c>
      <c r="H45" s="285"/>
      <c r="I45" s="285"/>
      <c r="J45" s="285"/>
      <c r="K45" s="283"/>
    </row>
    <row r="46" s="1" customFormat="1" ht="12.75" customHeight="1">
      <c r="B46" s="286"/>
      <c r="C46" s="287"/>
      <c r="D46" s="285"/>
      <c r="E46" s="285"/>
      <c r="F46" s="285"/>
      <c r="G46" s="285"/>
      <c r="H46" s="285"/>
      <c r="I46" s="285"/>
      <c r="J46" s="285"/>
      <c r="K46" s="283"/>
    </row>
    <row r="47" s="1" customFormat="1" ht="15" customHeight="1">
      <c r="B47" s="286"/>
      <c r="C47" s="287"/>
      <c r="D47" s="285" t="s">
        <v>800</v>
      </c>
      <c r="E47" s="285"/>
      <c r="F47" s="285"/>
      <c r="G47" s="285"/>
      <c r="H47" s="285"/>
      <c r="I47" s="285"/>
      <c r="J47" s="285"/>
      <c r="K47" s="283"/>
    </row>
    <row r="48" s="1" customFormat="1" ht="15" customHeight="1">
      <c r="B48" s="286"/>
      <c r="C48" s="287"/>
      <c r="D48" s="287"/>
      <c r="E48" s="285" t="s">
        <v>801</v>
      </c>
      <c r="F48" s="285"/>
      <c r="G48" s="285"/>
      <c r="H48" s="285"/>
      <c r="I48" s="285"/>
      <c r="J48" s="285"/>
      <c r="K48" s="283"/>
    </row>
    <row r="49" s="1" customFormat="1" ht="15" customHeight="1">
      <c r="B49" s="286"/>
      <c r="C49" s="287"/>
      <c r="D49" s="287"/>
      <c r="E49" s="285" t="s">
        <v>802</v>
      </c>
      <c r="F49" s="285"/>
      <c r="G49" s="285"/>
      <c r="H49" s="285"/>
      <c r="I49" s="285"/>
      <c r="J49" s="285"/>
      <c r="K49" s="283"/>
    </row>
    <row r="50" s="1" customFormat="1" ht="15" customHeight="1">
      <c r="B50" s="286"/>
      <c r="C50" s="287"/>
      <c r="D50" s="287"/>
      <c r="E50" s="285" t="s">
        <v>803</v>
      </c>
      <c r="F50" s="285"/>
      <c r="G50" s="285"/>
      <c r="H50" s="285"/>
      <c r="I50" s="285"/>
      <c r="J50" s="285"/>
      <c r="K50" s="283"/>
    </row>
    <row r="51" s="1" customFormat="1" ht="15" customHeight="1">
      <c r="B51" s="286"/>
      <c r="C51" s="287"/>
      <c r="D51" s="285" t="s">
        <v>804</v>
      </c>
      <c r="E51" s="285"/>
      <c r="F51" s="285"/>
      <c r="G51" s="285"/>
      <c r="H51" s="285"/>
      <c r="I51" s="285"/>
      <c r="J51" s="285"/>
      <c r="K51" s="283"/>
    </row>
    <row r="52" s="1" customFormat="1" ht="25.5" customHeight="1">
      <c r="B52" s="281"/>
      <c r="C52" s="282" t="s">
        <v>805</v>
      </c>
      <c r="D52" s="282"/>
      <c r="E52" s="282"/>
      <c r="F52" s="282"/>
      <c r="G52" s="282"/>
      <c r="H52" s="282"/>
      <c r="I52" s="282"/>
      <c r="J52" s="282"/>
      <c r="K52" s="283"/>
    </row>
    <row r="53" s="1" customFormat="1" ht="5.25" customHeight="1">
      <c r="B53" s="281"/>
      <c r="C53" s="284"/>
      <c r="D53" s="284"/>
      <c r="E53" s="284"/>
      <c r="F53" s="284"/>
      <c r="G53" s="284"/>
      <c r="H53" s="284"/>
      <c r="I53" s="284"/>
      <c r="J53" s="284"/>
      <c r="K53" s="283"/>
    </row>
    <row r="54" s="1" customFormat="1" ht="15" customHeight="1">
      <c r="B54" s="281"/>
      <c r="C54" s="285" t="s">
        <v>806</v>
      </c>
      <c r="D54" s="285"/>
      <c r="E54" s="285"/>
      <c r="F54" s="285"/>
      <c r="G54" s="285"/>
      <c r="H54" s="285"/>
      <c r="I54" s="285"/>
      <c r="J54" s="285"/>
      <c r="K54" s="283"/>
    </row>
    <row r="55" s="1" customFormat="1" ht="15" customHeight="1">
      <c r="B55" s="281"/>
      <c r="C55" s="285" t="s">
        <v>807</v>
      </c>
      <c r="D55" s="285"/>
      <c r="E55" s="285"/>
      <c r="F55" s="285"/>
      <c r="G55" s="285"/>
      <c r="H55" s="285"/>
      <c r="I55" s="285"/>
      <c r="J55" s="285"/>
      <c r="K55" s="283"/>
    </row>
    <row r="56" s="1" customFormat="1" ht="12.75" customHeight="1">
      <c r="B56" s="281"/>
      <c r="C56" s="285"/>
      <c r="D56" s="285"/>
      <c r="E56" s="285"/>
      <c r="F56" s="285"/>
      <c r="G56" s="285"/>
      <c r="H56" s="285"/>
      <c r="I56" s="285"/>
      <c r="J56" s="285"/>
      <c r="K56" s="283"/>
    </row>
    <row r="57" s="1" customFormat="1" ht="15" customHeight="1">
      <c r="B57" s="281"/>
      <c r="C57" s="285" t="s">
        <v>808</v>
      </c>
      <c r="D57" s="285"/>
      <c r="E57" s="285"/>
      <c r="F57" s="285"/>
      <c r="G57" s="285"/>
      <c r="H57" s="285"/>
      <c r="I57" s="285"/>
      <c r="J57" s="285"/>
      <c r="K57" s="283"/>
    </row>
    <row r="58" s="1" customFormat="1" ht="15" customHeight="1">
      <c r="B58" s="281"/>
      <c r="C58" s="287"/>
      <c r="D58" s="285" t="s">
        <v>809</v>
      </c>
      <c r="E58" s="285"/>
      <c r="F58" s="285"/>
      <c r="G58" s="285"/>
      <c r="H58" s="285"/>
      <c r="I58" s="285"/>
      <c r="J58" s="285"/>
      <c r="K58" s="283"/>
    </row>
    <row r="59" s="1" customFormat="1" ht="15" customHeight="1">
      <c r="B59" s="281"/>
      <c r="C59" s="287"/>
      <c r="D59" s="285" t="s">
        <v>810</v>
      </c>
      <c r="E59" s="285"/>
      <c r="F59" s="285"/>
      <c r="G59" s="285"/>
      <c r="H59" s="285"/>
      <c r="I59" s="285"/>
      <c r="J59" s="285"/>
      <c r="K59" s="283"/>
    </row>
    <row r="60" s="1" customFormat="1" ht="15" customHeight="1">
      <c r="B60" s="281"/>
      <c r="C60" s="287"/>
      <c r="D60" s="285" t="s">
        <v>811</v>
      </c>
      <c r="E60" s="285"/>
      <c r="F60" s="285"/>
      <c r="G60" s="285"/>
      <c r="H60" s="285"/>
      <c r="I60" s="285"/>
      <c r="J60" s="285"/>
      <c r="K60" s="283"/>
    </row>
    <row r="61" s="1" customFormat="1" ht="15" customHeight="1">
      <c r="B61" s="281"/>
      <c r="C61" s="287"/>
      <c r="D61" s="285" t="s">
        <v>812</v>
      </c>
      <c r="E61" s="285"/>
      <c r="F61" s="285"/>
      <c r="G61" s="285"/>
      <c r="H61" s="285"/>
      <c r="I61" s="285"/>
      <c r="J61" s="285"/>
      <c r="K61" s="283"/>
    </row>
    <row r="62" s="1" customFormat="1" ht="15" customHeight="1">
      <c r="B62" s="281"/>
      <c r="C62" s="287"/>
      <c r="D62" s="290" t="s">
        <v>813</v>
      </c>
      <c r="E62" s="290"/>
      <c r="F62" s="290"/>
      <c r="G62" s="290"/>
      <c r="H62" s="290"/>
      <c r="I62" s="290"/>
      <c r="J62" s="290"/>
      <c r="K62" s="283"/>
    </row>
    <row r="63" s="1" customFormat="1" ht="15" customHeight="1">
      <c r="B63" s="281"/>
      <c r="C63" s="287"/>
      <c r="D63" s="285" t="s">
        <v>814</v>
      </c>
      <c r="E63" s="285"/>
      <c r="F63" s="285"/>
      <c r="G63" s="285"/>
      <c r="H63" s="285"/>
      <c r="I63" s="285"/>
      <c r="J63" s="285"/>
      <c r="K63" s="283"/>
    </row>
    <row r="64" s="1" customFormat="1" ht="12.75" customHeight="1">
      <c r="B64" s="281"/>
      <c r="C64" s="287"/>
      <c r="D64" s="287"/>
      <c r="E64" s="291"/>
      <c r="F64" s="287"/>
      <c r="G64" s="287"/>
      <c r="H64" s="287"/>
      <c r="I64" s="287"/>
      <c r="J64" s="287"/>
      <c r="K64" s="283"/>
    </row>
    <row r="65" s="1" customFormat="1" ht="15" customHeight="1">
      <c r="B65" s="281"/>
      <c r="C65" s="287"/>
      <c r="D65" s="285" t="s">
        <v>815</v>
      </c>
      <c r="E65" s="285"/>
      <c r="F65" s="285"/>
      <c r="G65" s="285"/>
      <c r="H65" s="285"/>
      <c r="I65" s="285"/>
      <c r="J65" s="285"/>
      <c r="K65" s="283"/>
    </row>
    <row r="66" s="1" customFormat="1" ht="15" customHeight="1">
      <c r="B66" s="281"/>
      <c r="C66" s="287"/>
      <c r="D66" s="290" t="s">
        <v>816</v>
      </c>
      <c r="E66" s="290"/>
      <c r="F66" s="290"/>
      <c r="G66" s="290"/>
      <c r="H66" s="290"/>
      <c r="I66" s="290"/>
      <c r="J66" s="290"/>
      <c r="K66" s="283"/>
    </row>
    <row r="67" s="1" customFormat="1" ht="15" customHeight="1">
      <c r="B67" s="281"/>
      <c r="C67" s="287"/>
      <c r="D67" s="285" t="s">
        <v>817</v>
      </c>
      <c r="E67" s="285"/>
      <c r="F67" s="285"/>
      <c r="G67" s="285"/>
      <c r="H67" s="285"/>
      <c r="I67" s="285"/>
      <c r="J67" s="285"/>
      <c r="K67" s="283"/>
    </row>
    <row r="68" s="1" customFormat="1" ht="15" customHeight="1">
      <c r="B68" s="281"/>
      <c r="C68" s="287"/>
      <c r="D68" s="285" t="s">
        <v>818</v>
      </c>
      <c r="E68" s="285"/>
      <c r="F68" s="285"/>
      <c r="G68" s="285"/>
      <c r="H68" s="285"/>
      <c r="I68" s="285"/>
      <c r="J68" s="285"/>
      <c r="K68" s="283"/>
    </row>
    <row r="69" s="1" customFormat="1" ht="15" customHeight="1">
      <c r="B69" s="281"/>
      <c r="C69" s="287"/>
      <c r="D69" s="285" t="s">
        <v>819</v>
      </c>
      <c r="E69" s="285"/>
      <c r="F69" s="285"/>
      <c r="G69" s="285"/>
      <c r="H69" s="285"/>
      <c r="I69" s="285"/>
      <c r="J69" s="285"/>
      <c r="K69" s="283"/>
    </row>
    <row r="70" s="1" customFormat="1" ht="15" customHeight="1">
      <c r="B70" s="281"/>
      <c r="C70" s="287"/>
      <c r="D70" s="285" t="s">
        <v>820</v>
      </c>
      <c r="E70" s="285"/>
      <c r="F70" s="285"/>
      <c r="G70" s="285"/>
      <c r="H70" s="285"/>
      <c r="I70" s="285"/>
      <c r="J70" s="285"/>
      <c r="K70" s="283"/>
    </row>
    <row r="71" s="1" customFormat="1" ht="12.75" customHeight="1">
      <c r="B71" s="292"/>
      <c r="C71" s="293"/>
      <c r="D71" s="293"/>
      <c r="E71" s="293"/>
      <c r="F71" s="293"/>
      <c r="G71" s="293"/>
      <c r="H71" s="293"/>
      <c r="I71" s="293"/>
      <c r="J71" s="293"/>
      <c r="K71" s="294"/>
    </row>
    <row r="72" s="1" customFormat="1" ht="18.75" customHeight="1">
      <c r="B72" s="295"/>
      <c r="C72" s="295"/>
      <c r="D72" s="295"/>
      <c r="E72" s="295"/>
      <c r="F72" s="295"/>
      <c r="G72" s="295"/>
      <c r="H72" s="295"/>
      <c r="I72" s="295"/>
      <c r="J72" s="295"/>
      <c r="K72" s="296"/>
    </row>
    <row r="73" s="1" customFormat="1" ht="18.75" customHeight="1">
      <c r="B73" s="296"/>
      <c r="C73" s="296"/>
      <c r="D73" s="296"/>
      <c r="E73" s="296"/>
      <c r="F73" s="296"/>
      <c r="G73" s="296"/>
      <c r="H73" s="296"/>
      <c r="I73" s="296"/>
      <c r="J73" s="296"/>
      <c r="K73" s="296"/>
    </row>
    <row r="74" s="1" customFormat="1" ht="7.5" customHeight="1">
      <c r="B74" s="297"/>
      <c r="C74" s="298"/>
      <c r="D74" s="298"/>
      <c r="E74" s="298"/>
      <c r="F74" s="298"/>
      <c r="G74" s="298"/>
      <c r="H74" s="298"/>
      <c r="I74" s="298"/>
      <c r="J74" s="298"/>
      <c r="K74" s="299"/>
    </row>
    <row r="75" s="1" customFormat="1" ht="45" customHeight="1">
      <c r="B75" s="300"/>
      <c r="C75" s="301" t="s">
        <v>821</v>
      </c>
      <c r="D75" s="301"/>
      <c r="E75" s="301"/>
      <c r="F75" s="301"/>
      <c r="G75" s="301"/>
      <c r="H75" s="301"/>
      <c r="I75" s="301"/>
      <c r="J75" s="301"/>
      <c r="K75" s="302"/>
    </row>
    <row r="76" s="1" customFormat="1" ht="17.25" customHeight="1">
      <c r="B76" s="300"/>
      <c r="C76" s="303" t="s">
        <v>822</v>
      </c>
      <c r="D76" s="303"/>
      <c r="E76" s="303"/>
      <c r="F76" s="303" t="s">
        <v>823</v>
      </c>
      <c r="G76" s="304"/>
      <c r="H76" s="303" t="s">
        <v>53</v>
      </c>
      <c r="I76" s="303" t="s">
        <v>56</v>
      </c>
      <c r="J76" s="303" t="s">
        <v>824</v>
      </c>
      <c r="K76" s="302"/>
    </row>
    <row r="77" s="1" customFormat="1" ht="17.25" customHeight="1">
      <c r="B77" s="300"/>
      <c r="C77" s="305" t="s">
        <v>825</v>
      </c>
      <c r="D77" s="305"/>
      <c r="E77" s="305"/>
      <c r="F77" s="306" t="s">
        <v>826</v>
      </c>
      <c r="G77" s="307"/>
      <c r="H77" s="305"/>
      <c r="I77" s="305"/>
      <c r="J77" s="305" t="s">
        <v>827</v>
      </c>
      <c r="K77" s="302"/>
    </row>
    <row r="78" s="1" customFormat="1" ht="5.25" customHeight="1">
      <c r="B78" s="300"/>
      <c r="C78" s="308"/>
      <c r="D78" s="308"/>
      <c r="E78" s="308"/>
      <c r="F78" s="308"/>
      <c r="G78" s="309"/>
      <c r="H78" s="308"/>
      <c r="I78" s="308"/>
      <c r="J78" s="308"/>
      <c r="K78" s="302"/>
    </row>
    <row r="79" s="1" customFormat="1" ht="15" customHeight="1">
      <c r="B79" s="300"/>
      <c r="C79" s="288" t="s">
        <v>52</v>
      </c>
      <c r="D79" s="310"/>
      <c r="E79" s="310"/>
      <c r="F79" s="311" t="s">
        <v>828</v>
      </c>
      <c r="G79" s="312"/>
      <c r="H79" s="288" t="s">
        <v>829</v>
      </c>
      <c r="I79" s="288" t="s">
        <v>830</v>
      </c>
      <c r="J79" s="288">
        <v>20</v>
      </c>
      <c r="K79" s="302"/>
    </row>
    <row r="80" s="1" customFormat="1" ht="15" customHeight="1">
      <c r="B80" s="300"/>
      <c r="C80" s="288" t="s">
        <v>831</v>
      </c>
      <c r="D80" s="288"/>
      <c r="E80" s="288"/>
      <c r="F80" s="311" t="s">
        <v>828</v>
      </c>
      <c r="G80" s="312"/>
      <c r="H80" s="288" t="s">
        <v>832</v>
      </c>
      <c r="I80" s="288" t="s">
        <v>830</v>
      </c>
      <c r="J80" s="288">
        <v>120</v>
      </c>
      <c r="K80" s="302"/>
    </row>
    <row r="81" s="1" customFormat="1" ht="15" customHeight="1">
      <c r="B81" s="313"/>
      <c r="C81" s="288" t="s">
        <v>833</v>
      </c>
      <c r="D81" s="288"/>
      <c r="E81" s="288"/>
      <c r="F81" s="311" t="s">
        <v>834</v>
      </c>
      <c r="G81" s="312"/>
      <c r="H81" s="288" t="s">
        <v>835</v>
      </c>
      <c r="I81" s="288" t="s">
        <v>830</v>
      </c>
      <c r="J81" s="288">
        <v>50</v>
      </c>
      <c r="K81" s="302"/>
    </row>
    <row r="82" s="1" customFormat="1" ht="15" customHeight="1">
      <c r="B82" s="313"/>
      <c r="C82" s="288" t="s">
        <v>836</v>
      </c>
      <c r="D82" s="288"/>
      <c r="E82" s="288"/>
      <c r="F82" s="311" t="s">
        <v>828</v>
      </c>
      <c r="G82" s="312"/>
      <c r="H82" s="288" t="s">
        <v>837</v>
      </c>
      <c r="I82" s="288" t="s">
        <v>838</v>
      </c>
      <c r="J82" s="288"/>
      <c r="K82" s="302"/>
    </row>
    <row r="83" s="1" customFormat="1" ht="15" customHeight="1">
      <c r="B83" s="313"/>
      <c r="C83" s="314" t="s">
        <v>839</v>
      </c>
      <c r="D83" s="314"/>
      <c r="E83" s="314"/>
      <c r="F83" s="315" t="s">
        <v>834</v>
      </c>
      <c r="G83" s="314"/>
      <c r="H83" s="314" t="s">
        <v>840</v>
      </c>
      <c r="I83" s="314" t="s">
        <v>830</v>
      </c>
      <c r="J83" s="314">
        <v>15</v>
      </c>
      <c r="K83" s="302"/>
    </row>
    <row r="84" s="1" customFormat="1" ht="15" customHeight="1">
      <c r="B84" s="313"/>
      <c r="C84" s="314" t="s">
        <v>841</v>
      </c>
      <c r="D84" s="314"/>
      <c r="E84" s="314"/>
      <c r="F84" s="315" t="s">
        <v>834</v>
      </c>
      <c r="G84" s="314"/>
      <c r="H84" s="314" t="s">
        <v>842</v>
      </c>
      <c r="I84" s="314" t="s">
        <v>830</v>
      </c>
      <c r="J84" s="314">
        <v>15</v>
      </c>
      <c r="K84" s="302"/>
    </row>
    <row r="85" s="1" customFormat="1" ht="15" customHeight="1">
      <c r="B85" s="313"/>
      <c r="C85" s="314" t="s">
        <v>843</v>
      </c>
      <c r="D85" s="314"/>
      <c r="E85" s="314"/>
      <c r="F85" s="315" t="s">
        <v>834</v>
      </c>
      <c r="G85" s="314"/>
      <c r="H85" s="314" t="s">
        <v>844</v>
      </c>
      <c r="I85" s="314" t="s">
        <v>830</v>
      </c>
      <c r="J85" s="314">
        <v>20</v>
      </c>
      <c r="K85" s="302"/>
    </row>
    <row r="86" s="1" customFormat="1" ht="15" customHeight="1">
      <c r="B86" s="313"/>
      <c r="C86" s="314" t="s">
        <v>845</v>
      </c>
      <c r="D86" s="314"/>
      <c r="E86" s="314"/>
      <c r="F86" s="315" t="s">
        <v>834</v>
      </c>
      <c r="G86" s="314"/>
      <c r="H86" s="314" t="s">
        <v>846</v>
      </c>
      <c r="I86" s="314" t="s">
        <v>830</v>
      </c>
      <c r="J86" s="314">
        <v>20</v>
      </c>
      <c r="K86" s="302"/>
    </row>
    <row r="87" s="1" customFormat="1" ht="15" customHeight="1">
      <c r="B87" s="313"/>
      <c r="C87" s="288" t="s">
        <v>847</v>
      </c>
      <c r="D87" s="288"/>
      <c r="E87" s="288"/>
      <c r="F87" s="311" t="s">
        <v>834</v>
      </c>
      <c r="G87" s="312"/>
      <c r="H87" s="288" t="s">
        <v>848</v>
      </c>
      <c r="I87" s="288" t="s">
        <v>830</v>
      </c>
      <c r="J87" s="288">
        <v>50</v>
      </c>
      <c r="K87" s="302"/>
    </row>
    <row r="88" s="1" customFormat="1" ht="15" customHeight="1">
      <c r="B88" s="313"/>
      <c r="C88" s="288" t="s">
        <v>849</v>
      </c>
      <c r="D88" s="288"/>
      <c r="E88" s="288"/>
      <c r="F88" s="311" t="s">
        <v>834</v>
      </c>
      <c r="G88" s="312"/>
      <c r="H88" s="288" t="s">
        <v>850</v>
      </c>
      <c r="I88" s="288" t="s">
        <v>830</v>
      </c>
      <c r="J88" s="288">
        <v>20</v>
      </c>
      <c r="K88" s="302"/>
    </row>
    <row r="89" s="1" customFormat="1" ht="15" customHeight="1">
      <c r="B89" s="313"/>
      <c r="C89" s="288" t="s">
        <v>851</v>
      </c>
      <c r="D89" s="288"/>
      <c r="E89" s="288"/>
      <c r="F89" s="311" t="s">
        <v>834</v>
      </c>
      <c r="G89" s="312"/>
      <c r="H89" s="288" t="s">
        <v>852</v>
      </c>
      <c r="I89" s="288" t="s">
        <v>830</v>
      </c>
      <c r="J89" s="288">
        <v>20</v>
      </c>
      <c r="K89" s="302"/>
    </row>
    <row r="90" s="1" customFormat="1" ht="15" customHeight="1">
      <c r="B90" s="313"/>
      <c r="C90" s="288" t="s">
        <v>853</v>
      </c>
      <c r="D90" s="288"/>
      <c r="E90" s="288"/>
      <c r="F90" s="311" t="s">
        <v>834</v>
      </c>
      <c r="G90" s="312"/>
      <c r="H90" s="288" t="s">
        <v>854</v>
      </c>
      <c r="I90" s="288" t="s">
        <v>830</v>
      </c>
      <c r="J90" s="288">
        <v>50</v>
      </c>
      <c r="K90" s="302"/>
    </row>
    <row r="91" s="1" customFormat="1" ht="15" customHeight="1">
      <c r="B91" s="313"/>
      <c r="C91" s="288" t="s">
        <v>855</v>
      </c>
      <c r="D91" s="288"/>
      <c r="E91" s="288"/>
      <c r="F91" s="311" t="s">
        <v>834</v>
      </c>
      <c r="G91" s="312"/>
      <c r="H91" s="288" t="s">
        <v>855</v>
      </c>
      <c r="I91" s="288" t="s">
        <v>830</v>
      </c>
      <c r="J91" s="288">
        <v>50</v>
      </c>
      <c r="K91" s="302"/>
    </row>
    <row r="92" s="1" customFormat="1" ht="15" customHeight="1">
      <c r="B92" s="313"/>
      <c r="C92" s="288" t="s">
        <v>856</v>
      </c>
      <c r="D92" s="288"/>
      <c r="E92" s="288"/>
      <c r="F92" s="311" t="s">
        <v>834</v>
      </c>
      <c r="G92" s="312"/>
      <c r="H92" s="288" t="s">
        <v>857</v>
      </c>
      <c r="I92" s="288" t="s">
        <v>830</v>
      </c>
      <c r="J92" s="288">
        <v>255</v>
      </c>
      <c r="K92" s="302"/>
    </row>
    <row r="93" s="1" customFormat="1" ht="15" customHeight="1">
      <c r="B93" s="313"/>
      <c r="C93" s="288" t="s">
        <v>858</v>
      </c>
      <c r="D93" s="288"/>
      <c r="E93" s="288"/>
      <c r="F93" s="311" t="s">
        <v>828</v>
      </c>
      <c r="G93" s="312"/>
      <c r="H93" s="288" t="s">
        <v>859</v>
      </c>
      <c r="I93" s="288" t="s">
        <v>860</v>
      </c>
      <c r="J93" s="288"/>
      <c r="K93" s="302"/>
    </row>
    <row r="94" s="1" customFormat="1" ht="15" customHeight="1">
      <c r="B94" s="313"/>
      <c r="C94" s="288" t="s">
        <v>861</v>
      </c>
      <c r="D94" s="288"/>
      <c r="E94" s="288"/>
      <c r="F94" s="311" t="s">
        <v>828</v>
      </c>
      <c r="G94" s="312"/>
      <c r="H94" s="288" t="s">
        <v>862</v>
      </c>
      <c r="I94" s="288" t="s">
        <v>863</v>
      </c>
      <c r="J94" s="288"/>
      <c r="K94" s="302"/>
    </row>
    <row r="95" s="1" customFormat="1" ht="15" customHeight="1">
      <c r="B95" s="313"/>
      <c r="C95" s="288" t="s">
        <v>864</v>
      </c>
      <c r="D95" s="288"/>
      <c r="E95" s="288"/>
      <c r="F95" s="311" t="s">
        <v>828</v>
      </c>
      <c r="G95" s="312"/>
      <c r="H95" s="288" t="s">
        <v>864</v>
      </c>
      <c r="I95" s="288" t="s">
        <v>863</v>
      </c>
      <c r="J95" s="288"/>
      <c r="K95" s="302"/>
    </row>
    <row r="96" s="1" customFormat="1" ht="15" customHeight="1">
      <c r="B96" s="313"/>
      <c r="C96" s="288" t="s">
        <v>37</v>
      </c>
      <c r="D96" s="288"/>
      <c r="E96" s="288"/>
      <c r="F96" s="311" t="s">
        <v>828</v>
      </c>
      <c r="G96" s="312"/>
      <c r="H96" s="288" t="s">
        <v>865</v>
      </c>
      <c r="I96" s="288" t="s">
        <v>863</v>
      </c>
      <c r="J96" s="288"/>
      <c r="K96" s="302"/>
    </row>
    <row r="97" s="1" customFormat="1" ht="15" customHeight="1">
      <c r="B97" s="313"/>
      <c r="C97" s="288" t="s">
        <v>47</v>
      </c>
      <c r="D97" s="288"/>
      <c r="E97" s="288"/>
      <c r="F97" s="311" t="s">
        <v>828</v>
      </c>
      <c r="G97" s="312"/>
      <c r="H97" s="288" t="s">
        <v>866</v>
      </c>
      <c r="I97" s="288" t="s">
        <v>863</v>
      </c>
      <c r="J97" s="288"/>
      <c r="K97" s="302"/>
    </row>
    <row r="98" s="1" customFormat="1" ht="15" customHeight="1">
      <c r="B98" s="316"/>
      <c r="C98" s="317"/>
      <c r="D98" s="317"/>
      <c r="E98" s="317"/>
      <c r="F98" s="317"/>
      <c r="G98" s="317"/>
      <c r="H98" s="317"/>
      <c r="I98" s="317"/>
      <c r="J98" s="317"/>
      <c r="K98" s="318"/>
    </row>
    <row r="99" s="1" customFormat="1" ht="18.75" customHeight="1">
      <c r="B99" s="319"/>
      <c r="C99" s="320"/>
      <c r="D99" s="320"/>
      <c r="E99" s="320"/>
      <c r="F99" s="320"/>
      <c r="G99" s="320"/>
      <c r="H99" s="320"/>
      <c r="I99" s="320"/>
      <c r="J99" s="320"/>
      <c r="K99" s="319"/>
    </row>
    <row r="100" s="1" customFormat="1" ht="18.75" customHeight="1">
      <c r="B100" s="296"/>
      <c r="C100" s="296"/>
      <c r="D100" s="296"/>
      <c r="E100" s="296"/>
      <c r="F100" s="296"/>
      <c r="G100" s="296"/>
      <c r="H100" s="296"/>
      <c r="I100" s="296"/>
      <c r="J100" s="296"/>
      <c r="K100" s="296"/>
    </row>
    <row r="101" s="1" customFormat="1" ht="7.5" customHeight="1">
      <c r="B101" s="297"/>
      <c r="C101" s="298"/>
      <c r="D101" s="298"/>
      <c r="E101" s="298"/>
      <c r="F101" s="298"/>
      <c r="G101" s="298"/>
      <c r="H101" s="298"/>
      <c r="I101" s="298"/>
      <c r="J101" s="298"/>
      <c r="K101" s="299"/>
    </row>
    <row r="102" s="1" customFormat="1" ht="45" customHeight="1">
      <c r="B102" s="300"/>
      <c r="C102" s="301" t="s">
        <v>867</v>
      </c>
      <c r="D102" s="301"/>
      <c r="E102" s="301"/>
      <c r="F102" s="301"/>
      <c r="G102" s="301"/>
      <c r="H102" s="301"/>
      <c r="I102" s="301"/>
      <c r="J102" s="301"/>
      <c r="K102" s="302"/>
    </row>
    <row r="103" s="1" customFormat="1" ht="17.25" customHeight="1">
      <c r="B103" s="300"/>
      <c r="C103" s="303" t="s">
        <v>822</v>
      </c>
      <c r="D103" s="303"/>
      <c r="E103" s="303"/>
      <c r="F103" s="303" t="s">
        <v>823</v>
      </c>
      <c r="G103" s="304"/>
      <c r="H103" s="303" t="s">
        <v>53</v>
      </c>
      <c r="I103" s="303" t="s">
        <v>56</v>
      </c>
      <c r="J103" s="303" t="s">
        <v>824</v>
      </c>
      <c r="K103" s="302"/>
    </row>
    <row r="104" s="1" customFormat="1" ht="17.25" customHeight="1">
      <c r="B104" s="300"/>
      <c r="C104" s="305" t="s">
        <v>825</v>
      </c>
      <c r="D104" s="305"/>
      <c r="E104" s="305"/>
      <c r="F104" s="306" t="s">
        <v>826</v>
      </c>
      <c r="G104" s="307"/>
      <c r="H104" s="305"/>
      <c r="I104" s="305"/>
      <c r="J104" s="305" t="s">
        <v>827</v>
      </c>
      <c r="K104" s="302"/>
    </row>
    <row r="105" s="1" customFormat="1" ht="5.25" customHeight="1">
      <c r="B105" s="300"/>
      <c r="C105" s="303"/>
      <c r="D105" s="303"/>
      <c r="E105" s="303"/>
      <c r="F105" s="303"/>
      <c r="G105" s="321"/>
      <c r="H105" s="303"/>
      <c r="I105" s="303"/>
      <c r="J105" s="303"/>
      <c r="K105" s="302"/>
    </row>
    <row r="106" s="1" customFormat="1" ht="15" customHeight="1">
      <c r="B106" s="300"/>
      <c r="C106" s="288" t="s">
        <v>52</v>
      </c>
      <c r="D106" s="310"/>
      <c r="E106" s="310"/>
      <c r="F106" s="311" t="s">
        <v>828</v>
      </c>
      <c r="G106" s="288"/>
      <c r="H106" s="288" t="s">
        <v>868</v>
      </c>
      <c r="I106" s="288" t="s">
        <v>830</v>
      </c>
      <c r="J106" s="288">
        <v>20</v>
      </c>
      <c r="K106" s="302"/>
    </row>
    <row r="107" s="1" customFormat="1" ht="15" customHeight="1">
      <c r="B107" s="300"/>
      <c r="C107" s="288" t="s">
        <v>831</v>
      </c>
      <c r="D107" s="288"/>
      <c r="E107" s="288"/>
      <c r="F107" s="311" t="s">
        <v>828</v>
      </c>
      <c r="G107" s="288"/>
      <c r="H107" s="288" t="s">
        <v>868</v>
      </c>
      <c r="I107" s="288" t="s">
        <v>830</v>
      </c>
      <c r="J107" s="288">
        <v>120</v>
      </c>
      <c r="K107" s="302"/>
    </row>
    <row r="108" s="1" customFormat="1" ht="15" customHeight="1">
      <c r="B108" s="313"/>
      <c r="C108" s="288" t="s">
        <v>833</v>
      </c>
      <c r="D108" s="288"/>
      <c r="E108" s="288"/>
      <c r="F108" s="311" t="s">
        <v>834</v>
      </c>
      <c r="G108" s="288"/>
      <c r="H108" s="288" t="s">
        <v>868</v>
      </c>
      <c r="I108" s="288" t="s">
        <v>830</v>
      </c>
      <c r="J108" s="288">
        <v>50</v>
      </c>
      <c r="K108" s="302"/>
    </row>
    <row r="109" s="1" customFormat="1" ht="15" customHeight="1">
      <c r="B109" s="313"/>
      <c r="C109" s="288" t="s">
        <v>836</v>
      </c>
      <c r="D109" s="288"/>
      <c r="E109" s="288"/>
      <c r="F109" s="311" t="s">
        <v>828</v>
      </c>
      <c r="G109" s="288"/>
      <c r="H109" s="288" t="s">
        <v>868</v>
      </c>
      <c r="I109" s="288" t="s">
        <v>838</v>
      </c>
      <c r="J109" s="288"/>
      <c r="K109" s="302"/>
    </row>
    <row r="110" s="1" customFormat="1" ht="15" customHeight="1">
      <c r="B110" s="313"/>
      <c r="C110" s="288" t="s">
        <v>847</v>
      </c>
      <c r="D110" s="288"/>
      <c r="E110" s="288"/>
      <c r="F110" s="311" t="s">
        <v>834</v>
      </c>
      <c r="G110" s="288"/>
      <c r="H110" s="288" t="s">
        <v>868</v>
      </c>
      <c r="I110" s="288" t="s">
        <v>830</v>
      </c>
      <c r="J110" s="288">
        <v>50</v>
      </c>
      <c r="K110" s="302"/>
    </row>
    <row r="111" s="1" customFormat="1" ht="15" customHeight="1">
      <c r="B111" s="313"/>
      <c r="C111" s="288" t="s">
        <v>855</v>
      </c>
      <c r="D111" s="288"/>
      <c r="E111" s="288"/>
      <c r="F111" s="311" t="s">
        <v>834</v>
      </c>
      <c r="G111" s="288"/>
      <c r="H111" s="288" t="s">
        <v>868</v>
      </c>
      <c r="I111" s="288" t="s">
        <v>830</v>
      </c>
      <c r="J111" s="288">
        <v>50</v>
      </c>
      <c r="K111" s="302"/>
    </row>
    <row r="112" s="1" customFormat="1" ht="15" customHeight="1">
      <c r="B112" s="313"/>
      <c r="C112" s="288" t="s">
        <v>853</v>
      </c>
      <c r="D112" s="288"/>
      <c r="E112" s="288"/>
      <c r="F112" s="311" t="s">
        <v>834</v>
      </c>
      <c r="G112" s="288"/>
      <c r="H112" s="288" t="s">
        <v>868</v>
      </c>
      <c r="I112" s="288" t="s">
        <v>830</v>
      </c>
      <c r="J112" s="288">
        <v>50</v>
      </c>
      <c r="K112" s="302"/>
    </row>
    <row r="113" s="1" customFormat="1" ht="15" customHeight="1">
      <c r="B113" s="313"/>
      <c r="C113" s="288" t="s">
        <v>52</v>
      </c>
      <c r="D113" s="288"/>
      <c r="E113" s="288"/>
      <c r="F113" s="311" t="s">
        <v>828</v>
      </c>
      <c r="G113" s="288"/>
      <c r="H113" s="288" t="s">
        <v>869</v>
      </c>
      <c r="I113" s="288" t="s">
        <v>830</v>
      </c>
      <c r="J113" s="288">
        <v>20</v>
      </c>
      <c r="K113" s="302"/>
    </row>
    <row r="114" s="1" customFormat="1" ht="15" customHeight="1">
      <c r="B114" s="313"/>
      <c r="C114" s="288" t="s">
        <v>870</v>
      </c>
      <c r="D114" s="288"/>
      <c r="E114" s="288"/>
      <c r="F114" s="311" t="s">
        <v>828</v>
      </c>
      <c r="G114" s="288"/>
      <c r="H114" s="288" t="s">
        <v>871</v>
      </c>
      <c r="I114" s="288" t="s">
        <v>830</v>
      </c>
      <c r="J114" s="288">
        <v>120</v>
      </c>
      <c r="K114" s="302"/>
    </row>
    <row r="115" s="1" customFormat="1" ht="15" customHeight="1">
      <c r="B115" s="313"/>
      <c r="C115" s="288" t="s">
        <v>37</v>
      </c>
      <c r="D115" s="288"/>
      <c r="E115" s="288"/>
      <c r="F115" s="311" t="s">
        <v>828</v>
      </c>
      <c r="G115" s="288"/>
      <c r="H115" s="288" t="s">
        <v>872</v>
      </c>
      <c r="I115" s="288" t="s">
        <v>863</v>
      </c>
      <c r="J115" s="288"/>
      <c r="K115" s="302"/>
    </row>
    <row r="116" s="1" customFormat="1" ht="15" customHeight="1">
      <c r="B116" s="313"/>
      <c r="C116" s="288" t="s">
        <v>47</v>
      </c>
      <c r="D116" s="288"/>
      <c r="E116" s="288"/>
      <c r="F116" s="311" t="s">
        <v>828</v>
      </c>
      <c r="G116" s="288"/>
      <c r="H116" s="288" t="s">
        <v>873</v>
      </c>
      <c r="I116" s="288" t="s">
        <v>863</v>
      </c>
      <c r="J116" s="288"/>
      <c r="K116" s="302"/>
    </row>
    <row r="117" s="1" customFormat="1" ht="15" customHeight="1">
      <c r="B117" s="313"/>
      <c r="C117" s="288" t="s">
        <v>56</v>
      </c>
      <c r="D117" s="288"/>
      <c r="E117" s="288"/>
      <c r="F117" s="311" t="s">
        <v>828</v>
      </c>
      <c r="G117" s="288"/>
      <c r="H117" s="288" t="s">
        <v>874</v>
      </c>
      <c r="I117" s="288" t="s">
        <v>875</v>
      </c>
      <c r="J117" s="288"/>
      <c r="K117" s="302"/>
    </row>
    <row r="118" s="1" customFormat="1" ht="15" customHeight="1">
      <c r="B118" s="316"/>
      <c r="C118" s="322"/>
      <c r="D118" s="322"/>
      <c r="E118" s="322"/>
      <c r="F118" s="322"/>
      <c r="G118" s="322"/>
      <c r="H118" s="322"/>
      <c r="I118" s="322"/>
      <c r="J118" s="322"/>
      <c r="K118" s="318"/>
    </row>
    <row r="119" s="1" customFormat="1" ht="18.75" customHeight="1">
      <c r="B119" s="323"/>
      <c r="C119" s="324"/>
      <c r="D119" s="324"/>
      <c r="E119" s="324"/>
      <c r="F119" s="325"/>
      <c r="G119" s="324"/>
      <c r="H119" s="324"/>
      <c r="I119" s="324"/>
      <c r="J119" s="324"/>
      <c r="K119" s="323"/>
    </row>
    <row r="120" s="1" customFormat="1" ht="18.75" customHeight="1">
      <c r="B120" s="296"/>
      <c r="C120" s="296"/>
      <c r="D120" s="296"/>
      <c r="E120" s="296"/>
      <c r="F120" s="296"/>
      <c r="G120" s="296"/>
      <c r="H120" s="296"/>
      <c r="I120" s="296"/>
      <c r="J120" s="296"/>
      <c r="K120" s="296"/>
    </row>
    <row r="121" s="1" customFormat="1" ht="7.5" customHeight="1">
      <c r="B121" s="326"/>
      <c r="C121" s="327"/>
      <c r="D121" s="327"/>
      <c r="E121" s="327"/>
      <c r="F121" s="327"/>
      <c r="G121" s="327"/>
      <c r="H121" s="327"/>
      <c r="I121" s="327"/>
      <c r="J121" s="327"/>
      <c r="K121" s="328"/>
    </row>
    <row r="122" s="1" customFormat="1" ht="45" customHeight="1">
      <c r="B122" s="329"/>
      <c r="C122" s="279" t="s">
        <v>876</v>
      </c>
      <c r="D122" s="279"/>
      <c r="E122" s="279"/>
      <c r="F122" s="279"/>
      <c r="G122" s="279"/>
      <c r="H122" s="279"/>
      <c r="I122" s="279"/>
      <c r="J122" s="279"/>
      <c r="K122" s="330"/>
    </row>
    <row r="123" s="1" customFormat="1" ht="17.25" customHeight="1">
      <c r="B123" s="331"/>
      <c r="C123" s="303" t="s">
        <v>822</v>
      </c>
      <c r="D123" s="303"/>
      <c r="E123" s="303"/>
      <c r="F123" s="303" t="s">
        <v>823</v>
      </c>
      <c r="G123" s="304"/>
      <c r="H123" s="303" t="s">
        <v>53</v>
      </c>
      <c r="I123" s="303" t="s">
        <v>56</v>
      </c>
      <c r="J123" s="303" t="s">
        <v>824</v>
      </c>
      <c r="K123" s="332"/>
    </row>
    <row r="124" s="1" customFormat="1" ht="17.25" customHeight="1">
      <c r="B124" s="331"/>
      <c r="C124" s="305" t="s">
        <v>825</v>
      </c>
      <c r="D124" s="305"/>
      <c r="E124" s="305"/>
      <c r="F124" s="306" t="s">
        <v>826</v>
      </c>
      <c r="G124" s="307"/>
      <c r="H124" s="305"/>
      <c r="I124" s="305"/>
      <c r="J124" s="305" t="s">
        <v>827</v>
      </c>
      <c r="K124" s="332"/>
    </row>
    <row r="125" s="1" customFormat="1" ht="5.25" customHeight="1">
      <c r="B125" s="333"/>
      <c r="C125" s="308"/>
      <c r="D125" s="308"/>
      <c r="E125" s="308"/>
      <c r="F125" s="308"/>
      <c r="G125" s="334"/>
      <c r="H125" s="308"/>
      <c r="I125" s="308"/>
      <c r="J125" s="308"/>
      <c r="K125" s="335"/>
    </row>
    <row r="126" s="1" customFormat="1" ht="15" customHeight="1">
      <c r="B126" s="333"/>
      <c r="C126" s="288" t="s">
        <v>831</v>
      </c>
      <c r="D126" s="310"/>
      <c r="E126" s="310"/>
      <c r="F126" s="311" t="s">
        <v>828</v>
      </c>
      <c r="G126" s="288"/>
      <c r="H126" s="288" t="s">
        <v>868</v>
      </c>
      <c r="I126" s="288" t="s">
        <v>830</v>
      </c>
      <c r="J126" s="288">
        <v>120</v>
      </c>
      <c r="K126" s="336"/>
    </row>
    <row r="127" s="1" customFormat="1" ht="15" customHeight="1">
      <c r="B127" s="333"/>
      <c r="C127" s="288" t="s">
        <v>877</v>
      </c>
      <c r="D127" s="288"/>
      <c r="E127" s="288"/>
      <c r="F127" s="311" t="s">
        <v>828</v>
      </c>
      <c r="G127" s="288"/>
      <c r="H127" s="288" t="s">
        <v>878</v>
      </c>
      <c r="I127" s="288" t="s">
        <v>830</v>
      </c>
      <c r="J127" s="288" t="s">
        <v>879</v>
      </c>
      <c r="K127" s="336"/>
    </row>
    <row r="128" s="1" customFormat="1" ht="15" customHeight="1">
      <c r="B128" s="333"/>
      <c r="C128" s="288" t="s">
        <v>776</v>
      </c>
      <c r="D128" s="288"/>
      <c r="E128" s="288"/>
      <c r="F128" s="311" t="s">
        <v>828</v>
      </c>
      <c r="G128" s="288"/>
      <c r="H128" s="288" t="s">
        <v>880</v>
      </c>
      <c r="I128" s="288" t="s">
        <v>830</v>
      </c>
      <c r="J128" s="288" t="s">
        <v>879</v>
      </c>
      <c r="K128" s="336"/>
    </row>
    <row r="129" s="1" customFormat="1" ht="15" customHeight="1">
      <c r="B129" s="333"/>
      <c r="C129" s="288" t="s">
        <v>839</v>
      </c>
      <c r="D129" s="288"/>
      <c r="E129" s="288"/>
      <c r="F129" s="311" t="s">
        <v>834</v>
      </c>
      <c r="G129" s="288"/>
      <c r="H129" s="288" t="s">
        <v>840</v>
      </c>
      <c r="I129" s="288" t="s">
        <v>830</v>
      </c>
      <c r="J129" s="288">
        <v>15</v>
      </c>
      <c r="K129" s="336"/>
    </row>
    <row r="130" s="1" customFormat="1" ht="15" customHeight="1">
      <c r="B130" s="333"/>
      <c r="C130" s="314" t="s">
        <v>841</v>
      </c>
      <c r="D130" s="314"/>
      <c r="E130" s="314"/>
      <c r="F130" s="315" t="s">
        <v>834</v>
      </c>
      <c r="G130" s="314"/>
      <c r="H130" s="314" t="s">
        <v>842</v>
      </c>
      <c r="I130" s="314" t="s">
        <v>830</v>
      </c>
      <c r="J130" s="314">
        <v>15</v>
      </c>
      <c r="K130" s="336"/>
    </row>
    <row r="131" s="1" customFormat="1" ht="15" customHeight="1">
      <c r="B131" s="333"/>
      <c r="C131" s="314" t="s">
        <v>843</v>
      </c>
      <c r="D131" s="314"/>
      <c r="E131" s="314"/>
      <c r="F131" s="315" t="s">
        <v>834</v>
      </c>
      <c r="G131" s="314"/>
      <c r="H131" s="314" t="s">
        <v>844</v>
      </c>
      <c r="I131" s="314" t="s">
        <v>830</v>
      </c>
      <c r="J131" s="314">
        <v>20</v>
      </c>
      <c r="K131" s="336"/>
    </row>
    <row r="132" s="1" customFormat="1" ht="15" customHeight="1">
      <c r="B132" s="333"/>
      <c r="C132" s="314" t="s">
        <v>845</v>
      </c>
      <c r="D132" s="314"/>
      <c r="E132" s="314"/>
      <c r="F132" s="315" t="s">
        <v>834</v>
      </c>
      <c r="G132" s="314"/>
      <c r="H132" s="314" t="s">
        <v>846</v>
      </c>
      <c r="I132" s="314" t="s">
        <v>830</v>
      </c>
      <c r="J132" s="314">
        <v>20</v>
      </c>
      <c r="K132" s="336"/>
    </row>
    <row r="133" s="1" customFormat="1" ht="15" customHeight="1">
      <c r="B133" s="333"/>
      <c r="C133" s="288" t="s">
        <v>833</v>
      </c>
      <c r="D133" s="288"/>
      <c r="E133" s="288"/>
      <c r="F133" s="311" t="s">
        <v>834</v>
      </c>
      <c r="G133" s="288"/>
      <c r="H133" s="288" t="s">
        <v>868</v>
      </c>
      <c r="I133" s="288" t="s">
        <v>830</v>
      </c>
      <c r="J133" s="288">
        <v>50</v>
      </c>
      <c r="K133" s="336"/>
    </row>
    <row r="134" s="1" customFormat="1" ht="15" customHeight="1">
      <c r="B134" s="333"/>
      <c r="C134" s="288" t="s">
        <v>847</v>
      </c>
      <c r="D134" s="288"/>
      <c r="E134" s="288"/>
      <c r="F134" s="311" t="s">
        <v>834</v>
      </c>
      <c r="G134" s="288"/>
      <c r="H134" s="288" t="s">
        <v>868</v>
      </c>
      <c r="I134" s="288" t="s">
        <v>830</v>
      </c>
      <c r="J134" s="288">
        <v>50</v>
      </c>
      <c r="K134" s="336"/>
    </row>
    <row r="135" s="1" customFormat="1" ht="15" customHeight="1">
      <c r="B135" s="333"/>
      <c r="C135" s="288" t="s">
        <v>853</v>
      </c>
      <c r="D135" s="288"/>
      <c r="E135" s="288"/>
      <c r="F135" s="311" t="s">
        <v>834</v>
      </c>
      <c r="G135" s="288"/>
      <c r="H135" s="288" t="s">
        <v>868</v>
      </c>
      <c r="I135" s="288" t="s">
        <v>830</v>
      </c>
      <c r="J135" s="288">
        <v>50</v>
      </c>
      <c r="K135" s="336"/>
    </row>
    <row r="136" s="1" customFormat="1" ht="15" customHeight="1">
      <c r="B136" s="333"/>
      <c r="C136" s="288" t="s">
        <v>855</v>
      </c>
      <c r="D136" s="288"/>
      <c r="E136" s="288"/>
      <c r="F136" s="311" t="s">
        <v>834</v>
      </c>
      <c r="G136" s="288"/>
      <c r="H136" s="288" t="s">
        <v>868</v>
      </c>
      <c r="I136" s="288" t="s">
        <v>830</v>
      </c>
      <c r="J136" s="288">
        <v>50</v>
      </c>
      <c r="K136" s="336"/>
    </row>
    <row r="137" s="1" customFormat="1" ht="15" customHeight="1">
      <c r="B137" s="333"/>
      <c r="C137" s="288" t="s">
        <v>856</v>
      </c>
      <c r="D137" s="288"/>
      <c r="E137" s="288"/>
      <c r="F137" s="311" t="s">
        <v>834</v>
      </c>
      <c r="G137" s="288"/>
      <c r="H137" s="288" t="s">
        <v>881</v>
      </c>
      <c r="I137" s="288" t="s">
        <v>830</v>
      </c>
      <c r="J137" s="288">
        <v>255</v>
      </c>
      <c r="K137" s="336"/>
    </row>
    <row r="138" s="1" customFormat="1" ht="15" customHeight="1">
      <c r="B138" s="333"/>
      <c r="C138" s="288" t="s">
        <v>858</v>
      </c>
      <c r="D138" s="288"/>
      <c r="E138" s="288"/>
      <c r="F138" s="311" t="s">
        <v>828</v>
      </c>
      <c r="G138" s="288"/>
      <c r="H138" s="288" t="s">
        <v>882</v>
      </c>
      <c r="I138" s="288" t="s">
        <v>860</v>
      </c>
      <c r="J138" s="288"/>
      <c r="K138" s="336"/>
    </row>
    <row r="139" s="1" customFormat="1" ht="15" customHeight="1">
      <c r="B139" s="333"/>
      <c r="C139" s="288" t="s">
        <v>861</v>
      </c>
      <c r="D139" s="288"/>
      <c r="E139" s="288"/>
      <c r="F139" s="311" t="s">
        <v>828</v>
      </c>
      <c r="G139" s="288"/>
      <c r="H139" s="288" t="s">
        <v>883</v>
      </c>
      <c r="I139" s="288" t="s">
        <v>863</v>
      </c>
      <c r="J139" s="288"/>
      <c r="K139" s="336"/>
    </row>
    <row r="140" s="1" customFormat="1" ht="15" customHeight="1">
      <c r="B140" s="333"/>
      <c r="C140" s="288" t="s">
        <v>864</v>
      </c>
      <c r="D140" s="288"/>
      <c r="E140" s="288"/>
      <c r="F140" s="311" t="s">
        <v>828</v>
      </c>
      <c r="G140" s="288"/>
      <c r="H140" s="288" t="s">
        <v>864</v>
      </c>
      <c r="I140" s="288" t="s">
        <v>863</v>
      </c>
      <c r="J140" s="288"/>
      <c r="K140" s="336"/>
    </row>
    <row r="141" s="1" customFormat="1" ht="15" customHeight="1">
      <c r="B141" s="333"/>
      <c r="C141" s="288" t="s">
        <v>37</v>
      </c>
      <c r="D141" s="288"/>
      <c r="E141" s="288"/>
      <c r="F141" s="311" t="s">
        <v>828</v>
      </c>
      <c r="G141" s="288"/>
      <c r="H141" s="288" t="s">
        <v>884</v>
      </c>
      <c r="I141" s="288" t="s">
        <v>863</v>
      </c>
      <c r="J141" s="288"/>
      <c r="K141" s="336"/>
    </row>
    <row r="142" s="1" customFormat="1" ht="15" customHeight="1">
      <c r="B142" s="333"/>
      <c r="C142" s="288" t="s">
        <v>885</v>
      </c>
      <c r="D142" s="288"/>
      <c r="E142" s="288"/>
      <c r="F142" s="311" t="s">
        <v>828</v>
      </c>
      <c r="G142" s="288"/>
      <c r="H142" s="288" t="s">
        <v>886</v>
      </c>
      <c r="I142" s="288" t="s">
        <v>863</v>
      </c>
      <c r="J142" s="288"/>
      <c r="K142" s="336"/>
    </row>
    <row r="143" s="1" customFormat="1" ht="15" customHeight="1">
      <c r="B143" s="337"/>
      <c r="C143" s="338"/>
      <c r="D143" s="338"/>
      <c r="E143" s="338"/>
      <c r="F143" s="338"/>
      <c r="G143" s="338"/>
      <c r="H143" s="338"/>
      <c r="I143" s="338"/>
      <c r="J143" s="338"/>
      <c r="K143" s="339"/>
    </row>
    <row r="144" s="1" customFormat="1" ht="18.75" customHeight="1">
      <c r="B144" s="324"/>
      <c r="C144" s="324"/>
      <c r="D144" s="324"/>
      <c r="E144" s="324"/>
      <c r="F144" s="325"/>
      <c r="G144" s="324"/>
      <c r="H144" s="324"/>
      <c r="I144" s="324"/>
      <c r="J144" s="324"/>
      <c r="K144" s="324"/>
    </row>
    <row r="145" s="1" customFormat="1" ht="18.75" customHeight="1">
      <c r="B145" s="296"/>
      <c r="C145" s="296"/>
      <c r="D145" s="296"/>
      <c r="E145" s="296"/>
      <c r="F145" s="296"/>
      <c r="G145" s="296"/>
      <c r="H145" s="296"/>
      <c r="I145" s="296"/>
      <c r="J145" s="296"/>
      <c r="K145" s="296"/>
    </row>
    <row r="146" s="1" customFormat="1" ht="7.5" customHeight="1">
      <c r="B146" s="297"/>
      <c r="C146" s="298"/>
      <c r="D146" s="298"/>
      <c r="E146" s="298"/>
      <c r="F146" s="298"/>
      <c r="G146" s="298"/>
      <c r="H146" s="298"/>
      <c r="I146" s="298"/>
      <c r="J146" s="298"/>
      <c r="K146" s="299"/>
    </row>
    <row r="147" s="1" customFormat="1" ht="45" customHeight="1">
      <c r="B147" s="300"/>
      <c r="C147" s="301" t="s">
        <v>887</v>
      </c>
      <c r="D147" s="301"/>
      <c r="E147" s="301"/>
      <c r="F147" s="301"/>
      <c r="G147" s="301"/>
      <c r="H147" s="301"/>
      <c r="I147" s="301"/>
      <c r="J147" s="301"/>
      <c r="K147" s="302"/>
    </row>
    <row r="148" s="1" customFormat="1" ht="17.25" customHeight="1">
      <c r="B148" s="300"/>
      <c r="C148" s="303" t="s">
        <v>822</v>
      </c>
      <c r="D148" s="303"/>
      <c r="E148" s="303"/>
      <c r="F148" s="303" t="s">
        <v>823</v>
      </c>
      <c r="G148" s="304"/>
      <c r="H148" s="303" t="s">
        <v>53</v>
      </c>
      <c r="I148" s="303" t="s">
        <v>56</v>
      </c>
      <c r="J148" s="303" t="s">
        <v>824</v>
      </c>
      <c r="K148" s="302"/>
    </row>
    <row r="149" s="1" customFormat="1" ht="17.25" customHeight="1">
      <c r="B149" s="300"/>
      <c r="C149" s="305" t="s">
        <v>825</v>
      </c>
      <c r="D149" s="305"/>
      <c r="E149" s="305"/>
      <c r="F149" s="306" t="s">
        <v>826</v>
      </c>
      <c r="G149" s="307"/>
      <c r="H149" s="305"/>
      <c r="I149" s="305"/>
      <c r="J149" s="305" t="s">
        <v>827</v>
      </c>
      <c r="K149" s="302"/>
    </row>
    <row r="150" s="1" customFormat="1" ht="5.25" customHeight="1">
      <c r="B150" s="313"/>
      <c r="C150" s="308"/>
      <c r="D150" s="308"/>
      <c r="E150" s="308"/>
      <c r="F150" s="308"/>
      <c r="G150" s="309"/>
      <c r="H150" s="308"/>
      <c r="I150" s="308"/>
      <c r="J150" s="308"/>
      <c r="K150" s="336"/>
    </row>
    <row r="151" s="1" customFormat="1" ht="15" customHeight="1">
      <c r="B151" s="313"/>
      <c r="C151" s="340" t="s">
        <v>831</v>
      </c>
      <c r="D151" s="288"/>
      <c r="E151" s="288"/>
      <c r="F151" s="341" t="s">
        <v>828</v>
      </c>
      <c r="G151" s="288"/>
      <c r="H151" s="340" t="s">
        <v>868</v>
      </c>
      <c r="I151" s="340" t="s">
        <v>830</v>
      </c>
      <c r="J151" s="340">
        <v>120</v>
      </c>
      <c r="K151" s="336"/>
    </row>
    <row r="152" s="1" customFormat="1" ht="15" customHeight="1">
      <c r="B152" s="313"/>
      <c r="C152" s="340" t="s">
        <v>877</v>
      </c>
      <c r="D152" s="288"/>
      <c r="E152" s="288"/>
      <c r="F152" s="341" t="s">
        <v>828</v>
      </c>
      <c r="G152" s="288"/>
      <c r="H152" s="340" t="s">
        <v>888</v>
      </c>
      <c r="I152" s="340" t="s">
        <v>830</v>
      </c>
      <c r="J152" s="340" t="s">
        <v>879</v>
      </c>
      <c r="K152" s="336"/>
    </row>
    <row r="153" s="1" customFormat="1" ht="15" customHeight="1">
      <c r="B153" s="313"/>
      <c r="C153" s="340" t="s">
        <v>776</v>
      </c>
      <c r="D153" s="288"/>
      <c r="E153" s="288"/>
      <c r="F153" s="341" t="s">
        <v>828</v>
      </c>
      <c r="G153" s="288"/>
      <c r="H153" s="340" t="s">
        <v>889</v>
      </c>
      <c r="I153" s="340" t="s">
        <v>830</v>
      </c>
      <c r="J153" s="340" t="s">
        <v>879</v>
      </c>
      <c r="K153" s="336"/>
    </row>
    <row r="154" s="1" customFormat="1" ht="15" customHeight="1">
      <c r="B154" s="313"/>
      <c r="C154" s="340" t="s">
        <v>833</v>
      </c>
      <c r="D154" s="288"/>
      <c r="E154" s="288"/>
      <c r="F154" s="341" t="s">
        <v>834</v>
      </c>
      <c r="G154" s="288"/>
      <c r="H154" s="340" t="s">
        <v>868</v>
      </c>
      <c r="I154" s="340" t="s">
        <v>830</v>
      </c>
      <c r="J154" s="340">
        <v>50</v>
      </c>
      <c r="K154" s="336"/>
    </row>
    <row r="155" s="1" customFormat="1" ht="15" customHeight="1">
      <c r="B155" s="313"/>
      <c r="C155" s="340" t="s">
        <v>836</v>
      </c>
      <c r="D155" s="288"/>
      <c r="E155" s="288"/>
      <c r="F155" s="341" t="s">
        <v>828</v>
      </c>
      <c r="G155" s="288"/>
      <c r="H155" s="340" t="s">
        <v>868</v>
      </c>
      <c r="I155" s="340" t="s">
        <v>838</v>
      </c>
      <c r="J155" s="340"/>
      <c r="K155" s="336"/>
    </row>
    <row r="156" s="1" customFormat="1" ht="15" customHeight="1">
      <c r="B156" s="313"/>
      <c r="C156" s="340" t="s">
        <v>847</v>
      </c>
      <c r="D156" s="288"/>
      <c r="E156" s="288"/>
      <c r="F156" s="341" t="s">
        <v>834</v>
      </c>
      <c r="G156" s="288"/>
      <c r="H156" s="340" t="s">
        <v>868</v>
      </c>
      <c r="I156" s="340" t="s">
        <v>830</v>
      </c>
      <c r="J156" s="340">
        <v>50</v>
      </c>
      <c r="K156" s="336"/>
    </row>
    <row r="157" s="1" customFormat="1" ht="15" customHeight="1">
      <c r="B157" s="313"/>
      <c r="C157" s="340" t="s">
        <v>855</v>
      </c>
      <c r="D157" s="288"/>
      <c r="E157" s="288"/>
      <c r="F157" s="341" t="s">
        <v>834</v>
      </c>
      <c r="G157" s="288"/>
      <c r="H157" s="340" t="s">
        <v>868</v>
      </c>
      <c r="I157" s="340" t="s">
        <v>830</v>
      </c>
      <c r="J157" s="340">
        <v>50</v>
      </c>
      <c r="K157" s="336"/>
    </row>
    <row r="158" s="1" customFormat="1" ht="15" customHeight="1">
      <c r="B158" s="313"/>
      <c r="C158" s="340" t="s">
        <v>853</v>
      </c>
      <c r="D158" s="288"/>
      <c r="E158" s="288"/>
      <c r="F158" s="341" t="s">
        <v>834</v>
      </c>
      <c r="G158" s="288"/>
      <c r="H158" s="340" t="s">
        <v>868</v>
      </c>
      <c r="I158" s="340" t="s">
        <v>830</v>
      </c>
      <c r="J158" s="340">
        <v>50</v>
      </c>
      <c r="K158" s="336"/>
    </row>
    <row r="159" s="1" customFormat="1" ht="15" customHeight="1">
      <c r="B159" s="313"/>
      <c r="C159" s="340" t="s">
        <v>99</v>
      </c>
      <c r="D159" s="288"/>
      <c r="E159" s="288"/>
      <c r="F159" s="341" t="s">
        <v>828</v>
      </c>
      <c r="G159" s="288"/>
      <c r="H159" s="340" t="s">
        <v>890</v>
      </c>
      <c r="I159" s="340" t="s">
        <v>830</v>
      </c>
      <c r="J159" s="340" t="s">
        <v>891</v>
      </c>
      <c r="K159" s="336"/>
    </row>
    <row r="160" s="1" customFormat="1" ht="15" customHeight="1">
      <c r="B160" s="313"/>
      <c r="C160" s="340" t="s">
        <v>892</v>
      </c>
      <c r="D160" s="288"/>
      <c r="E160" s="288"/>
      <c r="F160" s="341" t="s">
        <v>828</v>
      </c>
      <c r="G160" s="288"/>
      <c r="H160" s="340" t="s">
        <v>893</v>
      </c>
      <c r="I160" s="340" t="s">
        <v>863</v>
      </c>
      <c r="J160" s="340"/>
      <c r="K160" s="336"/>
    </row>
    <row r="161" s="1" customFormat="1" ht="15" customHeight="1">
      <c r="B161" s="342"/>
      <c r="C161" s="322"/>
      <c r="D161" s="322"/>
      <c r="E161" s="322"/>
      <c r="F161" s="322"/>
      <c r="G161" s="322"/>
      <c r="H161" s="322"/>
      <c r="I161" s="322"/>
      <c r="J161" s="322"/>
      <c r="K161" s="343"/>
    </row>
    <row r="162" s="1" customFormat="1" ht="18.75" customHeight="1">
      <c r="B162" s="324"/>
      <c r="C162" s="334"/>
      <c r="D162" s="334"/>
      <c r="E162" s="334"/>
      <c r="F162" s="344"/>
      <c r="G162" s="334"/>
      <c r="H162" s="334"/>
      <c r="I162" s="334"/>
      <c r="J162" s="334"/>
      <c r="K162" s="324"/>
    </row>
    <row r="163" s="1" customFormat="1" ht="18.75" customHeight="1">
      <c r="B163" s="296"/>
      <c r="C163" s="296"/>
      <c r="D163" s="296"/>
      <c r="E163" s="296"/>
      <c r="F163" s="296"/>
      <c r="G163" s="296"/>
      <c r="H163" s="296"/>
      <c r="I163" s="296"/>
      <c r="J163" s="296"/>
      <c r="K163" s="296"/>
    </row>
    <row r="164" s="1" customFormat="1" ht="7.5" customHeight="1">
      <c r="B164" s="275"/>
      <c r="C164" s="276"/>
      <c r="D164" s="276"/>
      <c r="E164" s="276"/>
      <c r="F164" s="276"/>
      <c r="G164" s="276"/>
      <c r="H164" s="276"/>
      <c r="I164" s="276"/>
      <c r="J164" s="276"/>
      <c r="K164" s="277"/>
    </row>
    <row r="165" s="1" customFormat="1" ht="45" customHeight="1">
      <c r="B165" s="278"/>
      <c r="C165" s="279" t="s">
        <v>894</v>
      </c>
      <c r="D165" s="279"/>
      <c r="E165" s="279"/>
      <c r="F165" s="279"/>
      <c r="G165" s="279"/>
      <c r="H165" s="279"/>
      <c r="I165" s="279"/>
      <c r="J165" s="279"/>
      <c r="K165" s="280"/>
    </row>
    <row r="166" s="1" customFormat="1" ht="17.25" customHeight="1">
      <c r="B166" s="278"/>
      <c r="C166" s="303" t="s">
        <v>822</v>
      </c>
      <c r="D166" s="303"/>
      <c r="E166" s="303"/>
      <c r="F166" s="303" t="s">
        <v>823</v>
      </c>
      <c r="G166" s="345"/>
      <c r="H166" s="346" t="s">
        <v>53</v>
      </c>
      <c r="I166" s="346" t="s">
        <v>56</v>
      </c>
      <c r="J166" s="303" t="s">
        <v>824</v>
      </c>
      <c r="K166" s="280"/>
    </row>
    <row r="167" s="1" customFormat="1" ht="17.25" customHeight="1">
      <c r="B167" s="281"/>
      <c r="C167" s="305" t="s">
        <v>825</v>
      </c>
      <c r="D167" s="305"/>
      <c r="E167" s="305"/>
      <c r="F167" s="306" t="s">
        <v>826</v>
      </c>
      <c r="G167" s="347"/>
      <c r="H167" s="348"/>
      <c r="I167" s="348"/>
      <c r="J167" s="305" t="s">
        <v>827</v>
      </c>
      <c r="K167" s="283"/>
    </row>
    <row r="168" s="1" customFormat="1" ht="5.25" customHeight="1">
      <c r="B168" s="313"/>
      <c r="C168" s="308"/>
      <c r="D168" s="308"/>
      <c r="E168" s="308"/>
      <c r="F168" s="308"/>
      <c r="G168" s="309"/>
      <c r="H168" s="308"/>
      <c r="I168" s="308"/>
      <c r="J168" s="308"/>
      <c r="K168" s="336"/>
    </row>
    <row r="169" s="1" customFormat="1" ht="15" customHeight="1">
      <c r="B169" s="313"/>
      <c r="C169" s="288" t="s">
        <v>831</v>
      </c>
      <c r="D169" s="288"/>
      <c r="E169" s="288"/>
      <c r="F169" s="311" t="s">
        <v>828</v>
      </c>
      <c r="G169" s="288"/>
      <c r="H169" s="288" t="s">
        <v>868</v>
      </c>
      <c r="I169" s="288" t="s">
        <v>830</v>
      </c>
      <c r="J169" s="288">
        <v>120</v>
      </c>
      <c r="K169" s="336"/>
    </row>
    <row r="170" s="1" customFormat="1" ht="15" customHeight="1">
      <c r="B170" s="313"/>
      <c r="C170" s="288" t="s">
        <v>877</v>
      </c>
      <c r="D170" s="288"/>
      <c r="E170" s="288"/>
      <c r="F170" s="311" t="s">
        <v>828</v>
      </c>
      <c r="G170" s="288"/>
      <c r="H170" s="288" t="s">
        <v>878</v>
      </c>
      <c r="I170" s="288" t="s">
        <v>830</v>
      </c>
      <c r="J170" s="288" t="s">
        <v>879</v>
      </c>
      <c r="K170" s="336"/>
    </row>
    <row r="171" s="1" customFormat="1" ht="15" customHeight="1">
      <c r="B171" s="313"/>
      <c r="C171" s="288" t="s">
        <v>776</v>
      </c>
      <c r="D171" s="288"/>
      <c r="E171" s="288"/>
      <c r="F171" s="311" t="s">
        <v>828</v>
      </c>
      <c r="G171" s="288"/>
      <c r="H171" s="288" t="s">
        <v>895</v>
      </c>
      <c r="I171" s="288" t="s">
        <v>830</v>
      </c>
      <c r="J171" s="288" t="s">
        <v>879</v>
      </c>
      <c r="K171" s="336"/>
    </row>
    <row r="172" s="1" customFormat="1" ht="15" customHeight="1">
      <c r="B172" s="313"/>
      <c r="C172" s="288" t="s">
        <v>833</v>
      </c>
      <c r="D172" s="288"/>
      <c r="E172" s="288"/>
      <c r="F172" s="311" t="s">
        <v>834</v>
      </c>
      <c r="G172" s="288"/>
      <c r="H172" s="288" t="s">
        <v>895</v>
      </c>
      <c r="I172" s="288" t="s">
        <v>830</v>
      </c>
      <c r="J172" s="288">
        <v>50</v>
      </c>
      <c r="K172" s="336"/>
    </row>
    <row r="173" s="1" customFormat="1" ht="15" customHeight="1">
      <c r="B173" s="313"/>
      <c r="C173" s="288" t="s">
        <v>836</v>
      </c>
      <c r="D173" s="288"/>
      <c r="E173" s="288"/>
      <c r="F173" s="311" t="s">
        <v>828</v>
      </c>
      <c r="G173" s="288"/>
      <c r="H173" s="288" t="s">
        <v>895</v>
      </c>
      <c r="I173" s="288" t="s">
        <v>838</v>
      </c>
      <c r="J173" s="288"/>
      <c r="K173" s="336"/>
    </row>
    <row r="174" s="1" customFormat="1" ht="15" customHeight="1">
      <c r="B174" s="313"/>
      <c r="C174" s="288" t="s">
        <v>847</v>
      </c>
      <c r="D174" s="288"/>
      <c r="E174" s="288"/>
      <c r="F174" s="311" t="s">
        <v>834</v>
      </c>
      <c r="G174" s="288"/>
      <c r="H174" s="288" t="s">
        <v>895</v>
      </c>
      <c r="I174" s="288" t="s">
        <v>830</v>
      </c>
      <c r="J174" s="288">
        <v>50</v>
      </c>
      <c r="K174" s="336"/>
    </row>
    <row r="175" s="1" customFormat="1" ht="15" customHeight="1">
      <c r="B175" s="313"/>
      <c r="C175" s="288" t="s">
        <v>855</v>
      </c>
      <c r="D175" s="288"/>
      <c r="E175" s="288"/>
      <c r="F175" s="311" t="s">
        <v>834</v>
      </c>
      <c r="G175" s="288"/>
      <c r="H175" s="288" t="s">
        <v>895</v>
      </c>
      <c r="I175" s="288" t="s">
        <v>830</v>
      </c>
      <c r="J175" s="288">
        <v>50</v>
      </c>
      <c r="K175" s="336"/>
    </row>
    <row r="176" s="1" customFormat="1" ht="15" customHeight="1">
      <c r="B176" s="313"/>
      <c r="C176" s="288" t="s">
        <v>853</v>
      </c>
      <c r="D176" s="288"/>
      <c r="E176" s="288"/>
      <c r="F176" s="311" t="s">
        <v>834</v>
      </c>
      <c r="G176" s="288"/>
      <c r="H176" s="288" t="s">
        <v>895</v>
      </c>
      <c r="I176" s="288" t="s">
        <v>830</v>
      </c>
      <c r="J176" s="288">
        <v>50</v>
      </c>
      <c r="K176" s="336"/>
    </row>
    <row r="177" s="1" customFormat="1" ht="15" customHeight="1">
      <c r="B177" s="313"/>
      <c r="C177" s="288" t="s">
        <v>112</v>
      </c>
      <c r="D177" s="288"/>
      <c r="E177" s="288"/>
      <c r="F177" s="311" t="s">
        <v>828</v>
      </c>
      <c r="G177" s="288"/>
      <c r="H177" s="288" t="s">
        <v>896</v>
      </c>
      <c r="I177" s="288" t="s">
        <v>897</v>
      </c>
      <c r="J177" s="288"/>
      <c r="K177" s="336"/>
    </row>
    <row r="178" s="1" customFormat="1" ht="15" customHeight="1">
      <c r="B178" s="313"/>
      <c r="C178" s="288" t="s">
        <v>56</v>
      </c>
      <c r="D178" s="288"/>
      <c r="E178" s="288"/>
      <c r="F178" s="311" t="s">
        <v>828</v>
      </c>
      <c r="G178" s="288"/>
      <c r="H178" s="288" t="s">
        <v>898</v>
      </c>
      <c r="I178" s="288" t="s">
        <v>899</v>
      </c>
      <c r="J178" s="288">
        <v>1</v>
      </c>
      <c r="K178" s="336"/>
    </row>
    <row r="179" s="1" customFormat="1" ht="15" customHeight="1">
      <c r="B179" s="313"/>
      <c r="C179" s="288" t="s">
        <v>52</v>
      </c>
      <c r="D179" s="288"/>
      <c r="E179" s="288"/>
      <c r="F179" s="311" t="s">
        <v>828</v>
      </c>
      <c r="G179" s="288"/>
      <c r="H179" s="288" t="s">
        <v>900</v>
      </c>
      <c r="I179" s="288" t="s">
        <v>830</v>
      </c>
      <c r="J179" s="288">
        <v>20</v>
      </c>
      <c r="K179" s="336"/>
    </row>
    <row r="180" s="1" customFormat="1" ht="15" customHeight="1">
      <c r="B180" s="313"/>
      <c r="C180" s="288" t="s">
        <v>53</v>
      </c>
      <c r="D180" s="288"/>
      <c r="E180" s="288"/>
      <c r="F180" s="311" t="s">
        <v>828</v>
      </c>
      <c r="G180" s="288"/>
      <c r="H180" s="288" t="s">
        <v>901</v>
      </c>
      <c r="I180" s="288" t="s">
        <v>830</v>
      </c>
      <c r="J180" s="288">
        <v>255</v>
      </c>
      <c r="K180" s="336"/>
    </row>
    <row r="181" s="1" customFormat="1" ht="15" customHeight="1">
      <c r="B181" s="313"/>
      <c r="C181" s="288" t="s">
        <v>113</v>
      </c>
      <c r="D181" s="288"/>
      <c r="E181" s="288"/>
      <c r="F181" s="311" t="s">
        <v>828</v>
      </c>
      <c r="G181" s="288"/>
      <c r="H181" s="288" t="s">
        <v>792</v>
      </c>
      <c r="I181" s="288" t="s">
        <v>830</v>
      </c>
      <c r="J181" s="288">
        <v>10</v>
      </c>
      <c r="K181" s="336"/>
    </row>
    <row r="182" s="1" customFormat="1" ht="15" customHeight="1">
      <c r="B182" s="313"/>
      <c r="C182" s="288" t="s">
        <v>114</v>
      </c>
      <c r="D182" s="288"/>
      <c r="E182" s="288"/>
      <c r="F182" s="311" t="s">
        <v>828</v>
      </c>
      <c r="G182" s="288"/>
      <c r="H182" s="288" t="s">
        <v>902</v>
      </c>
      <c r="I182" s="288" t="s">
        <v>863</v>
      </c>
      <c r="J182" s="288"/>
      <c r="K182" s="336"/>
    </row>
    <row r="183" s="1" customFormat="1" ht="15" customHeight="1">
      <c r="B183" s="313"/>
      <c r="C183" s="288" t="s">
        <v>903</v>
      </c>
      <c r="D183" s="288"/>
      <c r="E183" s="288"/>
      <c r="F183" s="311" t="s">
        <v>828</v>
      </c>
      <c r="G183" s="288"/>
      <c r="H183" s="288" t="s">
        <v>904</v>
      </c>
      <c r="I183" s="288" t="s">
        <v>863</v>
      </c>
      <c r="J183" s="288"/>
      <c r="K183" s="336"/>
    </row>
    <row r="184" s="1" customFormat="1" ht="15" customHeight="1">
      <c r="B184" s="313"/>
      <c r="C184" s="288" t="s">
        <v>892</v>
      </c>
      <c r="D184" s="288"/>
      <c r="E184" s="288"/>
      <c r="F184" s="311" t="s">
        <v>828</v>
      </c>
      <c r="G184" s="288"/>
      <c r="H184" s="288" t="s">
        <v>905</v>
      </c>
      <c r="I184" s="288" t="s">
        <v>863</v>
      </c>
      <c r="J184" s="288"/>
      <c r="K184" s="336"/>
    </row>
    <row r="185" s="1" customFormat="1" ht="15" customHeight="1">
      <c r="B185" s="313"/>
      <c r="C185" s="288" t="s">
        <v>116</v>
      </c>
      <c r="D185" s="288"/>
      <c r="E185" s="288"/>
      <c r="F185" s="311" t="s">
        <v>834</v>
      </c>
      <c r="G185" s="288"/>
      <c r="H185" s="288" t="s">
        <v>906</v>
      </c>
      <c r="I185" s="288" t="s">
        <v>830</v>
      </c>
      <c r="J185" s="288">
        <v>50</v>
      </c>
      <c r="K185" s="336"/>
    </row>
    <row r="186" s="1" customFormat="1" ht="15" customHeight="1">
      <c r="B186" s="313"/>
      <c r="C186" s="288" t="s">
        <v>907</v>
      </c>
      <c r="D186" s="288"/>
      <c r="E186" s="288"/>
      <c r="F186" s="311" t="s">
        <v>834</v>
      </c>
      <c r="G186" s="288"/>
      <c r="H186" s="288" t="s">
        <v>908</v>
      </c>
      <c r="I186" s="288" t="s">
        <v>909</v>
      </c>
      <c r="J186" s="288"/>
      <c r="K186" s="336"/>
    </row>
    <row r="187" s="1" customFormat="1" ht="15" customHeight="1">
      <c r="B187" s="313"/>
      <c r="C187" s="288" t="s">
        <v>910</v>
      </c>
      <c r="D187" s="288"/>
      <c r="E187" s="288"/>
      <c r="F187" s="311" t="s">
        <v>834</v>
      </c>
      <c r="G187" s="288"/>
      <c r="H187" s="288" t="s">
        <v>911</v>
      </c>
      <c r="I187" s="288" t="s">
        <v>909</v>
      </c>
      <c r="J187" s="288"/>
      <c r="K187" s="336"/>
    </row>
    <row r="188" s="1" customFormat="1" ht="15" customHeight="1">
      <c r="B188" s="313"/>
      <c r="C188" s="288" t="s">
        <v>912</v>
      </c>
      <c r="D188" s="288"/>
      <c r="E188" s="288"/>
      <c r="F188" s="311" t="s">
        <v>834</v>
      </c>
      <c r="G188" s="288"/>
      <c r="H188" s="288" t="s">
        <v>913</v>
      </c>
      <c r="I188" s="288" t="s">
        <v>909</v>
      </c>
      <c r="J188" s="288"/>
      <c r="K188" s="336"/>
    </row>
    <row r="189" s="1" customFormat="1" ht="15" customHeight="1">
      <c r="B189" s="313"/>
      <c r="C189" s="349" t="s">
        <v>914</v>
      </c>
      <c r="D189" s="288"/>
      <c r="E189" s="288"/>
      <c r="F189" s="311" t="s">
        <v>834</v>
      </c>
      <c r="G189" s="288"/>
      <c r="H189" s="288" t="s">
        <v>915</v>
      </c>
      <c r="I189" s="288" t="s">
        <v>916</v>
      </c>
      <c r="J189" s="350" t="s">
        <v>917</v>
      </c>
      <c r="K189" s="336"/>
    </row>
    <row r="190" s="1" customFormat="1" ht="15" customHeight="1">
      <c r="B190" s="313"/>
      <c r="C190" s="349" t="s">
        <v>41</v>
      </c>
      <c r="D190" s="288"/>
      <c r="E190" s="288"/>
      <c r="F190" s="311" t="s">
        <v>828</v>
      </c>
      <c r="G190" s="288"/>
      <c r="H190" s="285" t="s">
        <v>918</v>
      </c>
      <c r="I190" s="288" t="s">
        <v>919</v>
      </c>
      <c r="J190" s="288"/>
      <c r="K190" s="336"/>
    </row>
    <row r="191" s="1" customFormat="1" ht="15" customHeight="1">
      <c r="B191" s="313"/>
      <c r="C191" s="349" t="s">
        <v>920</v>
      </c>
      <c r="D191" s="288"/>
      <c r="E191" s="288"/>
      <c r="F191" s="311" t="s">
        <v>828</v>
      </c>
      <c r="G191" s="288"/>
      <c r="H191" s="288" t="s">
        <v>921</v>
      </c>
      <c r="I191" s="288" t="s">
        <v>863</v>
      </c>
      <c r="J191" s="288"/>
      <c r="K191" s="336"/>
    </row>
    <row r="192" s="1" customFormat="1" ht="15" customHeight="1">
      <c r="B192" s="313"/>
      <c r="C192" s="349" t="s">
        <v>922</v>
      </c>
      <c r="D192" s="288"/>
      <c r="E192" s="288"/>
      <c r="F192" s="311" t="s">
        <v>828</v>
      </c>
      <c r="G192" s="288"/>
      <c r="H192" s="288" t="s">
        <v>923</v>
      </c>
      <c r="I192" s="288" t="s">
        <v>863</v>
      </c>
      <c r="J192" s="288"/>
      <c r="K192" s="336"/>
    </row>
    <row r="193" s="1" customFormat="1" ht="15" customHeight="1">
      <c r="B193" s="313"/>
      <c r="C193" s="349" t="s">
        <v>924</v>
      </c>
      <c r="D193" s="288"/>
      <c r="E193" s="288"/>
      <c r="F193" s="311" t="s">
        <v>834</v>
      </c>
      <c r="G193" s="288"/>
      <c r="H193" s="288" t="s">
        <v>925</v>
      </c>
      <c r="I193" s="288" t="s">
        <v>863</v>
      </c>
      <c r="J193" s="288"/>
      <c r="K193" s="336"/>
    </row>
    <row r="194" s="1" customFormat="1" ht="15" customHeight="1">
      <c r="B194" s="342"/>
      <c r="C194" s="351"/>
      <c r="D194" s="322"/>
      <c r="E194" s="322"/>
      <c r="F194" s="322"/>
      <c r="G194" s="322"/>
      <c r="H194" s="322"/>
      <c r="I194" s="322"/>
      <c r="J194" s="322"/>
      <c r="K194" s="343"/>
    </row>
    <row r="195" s="1" customFormat="1" ht="18.75" customHeight="1">
      <c r="B195" s="324"/>
      <c r="C195" s="334"/>
      <c r="D195" s="334"/>
      <c r="E195" s="334"/>
      <c r="F195" s="344"/>
      <c r="G195" s="334"/>
      <c r="H195" s="334"/>
      <c r="I195" s="334"/>
      <c r="J195" s="334"/>
      <c r="K195" s="324"/>
    </row>
    <row r="196" s="1" customFormat="1" ht="18.75" customHeight="1">
      <c r="B196" s="324"/>
      <c r="C196" s="334"/>
      <c r="D196" s="334"/>
      <c r="E196" s="334"/>
      <c r="F196" s="344"/>
      <c r="G196" s="334"/>
      <c r="H196" s="334"/>
      <c r="I196" s="334"/>
      <c r="J196" s="334"/>
      <c r="K196" s="324"/>
    </row>
    <row r="197" s="1" customFormat="1" ht="18.75" customHeight="1">
      <c r="B197" s="296"/>
      <c r="C197" s="296"/>
      <c r="D197" s="296"/>
      <c r="E197" s="296"/>
      <c r="F197" s="296"/>
      <c r="G197" s="296"/>
      <c r="H197" s="296"/>
      <c r="I197" s="296"/>
      <c r="J197" s="296"/>
      <c r="K197" s="296"/>
    </row>
    <row r="198" s="1" customFormat="1" ht="13.5">
      <c r="B198" s="275"/>
      <c r="C198" s="276"/>
      <c r="D198" s="276"/>
      <c r="E198" s="276"/>
      <c r="F198" s="276"/>
      <c r="G198" s="276"/>
      <c r="H198" s="276"/>
      <c r="I198" s="276"/>
      <c r="J198" s="276"/>
      <c r="K198" s="277"/>
    </row>
    <row r="199" s="1" customFormat="1" ht="21">
      <c r="B199" s="278"/>
      <c r="C199" s="279" t="s">
        <v>926</v>
      </c>
      <c r="D199" s="279"/>
      <c r="E199" s="279"/>
      <c r="F199" s="279"/>
      <c r="G199" s="279"/>
      <c r="H199" s="279"/>
      <c r="I199" s="279"/>
      <c r="J199" s="279"/>
      <c r="K199" s="280"/>
    </row>
    <row r="200" s="1" customFormat="1" ht="25.5" customHeight="1">
      <c r="B200" s="278"/>
      <c r="C200" s="352" t="s">
        <v>927</v>
      </c>
      <c r="D200" s="352"/>
      <c r="E200" s="352"/>
      <c r="F200" s="352" t="s">
        <v>928</v>
      </c>
      <c r="G200" s="353"/>
      <c r="H200" s="352" t="s">
        <v>929</v>
      </c>
      <c r="I200" s="352"/>
      <c r="J200" s="352"/>
      <c r="K200" s="280"/>
    </row>
    <row r="201" s="1" customFormat="1" ht="5.25" customHeight="1">
      <c r="B201" s="313"/>
      <c r="C201" s="308"/>
      <c r="D201" s="308"/>
      <c r="E201" s="308"/>
      <c r="F201" s="308"/>
      <c r="G201" s="334"/>
      <c r="H201" s="308"/>
      <c r="I201" s="308"/>
      <c r="J201" s="308"/>
      <c r="K201" s="336"/>
    </row>
    <row r="202" s="1" customFormat="1" ht="15" customHeight="1">
      <c r="B202" s="313"/>
      <c r="C202" s="288" t="s">
        <v>919</v>
      </c>
      <c r="D202" s="288"/>
      <c r="E202" s="288"/>
      <c r="F202" s="311" t="s">
        <v>42</v>
      </c>
      <c r="G202" s="288"/>
      <c r="H202" s="288" t="s">
        <v>930</v>
      </c>
      <c r="I202" s="288"/>
      <c r="J202" s="288"/>
      <c r="K202" s="336"/>
    </row>
    <row r="203" s="1" customFormat="1" ht="15" customHeight="1">
      <c r="B203" s="313"/>
      <c r="C203" s="288"/>
      <c r="D203" s="288"/>
      <c r="E203" s="288"/>
      <c r="F203" s="311" t="s">
        <v>43</v>
      </c>
      <c r="G203" s="288"/>
      <c r="H203" s="288" t="s">
        <v>931</v>
      </c>
      <c r="I203" s="288"/>
      <c r="J203" s="288"/>
      <c r="K203" s="336"/>
    </row>
    <row r="204" s="1" customFormat="1" ht="15" customHeight="1">
      <c r="B204" s="313"/>
      <c r="C204" s="288"/>
      <c r="D204" s="288"/>
      <c r="E204" s="288"/>
      <c r="F204" s="311" t="s">
        <v>46</v>
      </c>
      <c r="G204" s="288"/>
      <c r="H204" s="288" t="s">
        <v>932</v>
      </c>
      <c r="I204" s="288"/>
      <c r="J204" s="288"/>
      <c r="K204" s="336"/>
    </row>
    <row r="205" s="1" customFormat="1" ht="15" customHeight="1">
      <c r="B205" s="313"/>
      <c r="C205" s="288"/>
      <c r="D205" s="288"/>
      <c r="E205" s="288"/>
      <c r="F205" s="311" t="s">
        <v>44</v>
      </c>
      <c r="G205" s="288"/>
      <c r="H205" s="288" t="s">
        <v>933</v>
      </c>
      <c r="I205" s="288"/>
      <c r="J205" s="288"/>
      <c r="K205" s="336"/>
    </row>
    <row r="206" s="1" customFormat="1" ht="15" customHeight="1">
      <c r="B206" s="313"/>
      <c r="C206" s="288"/>
      <c r="D206" s="288"/>
      <c r="E206" s="288"/>
      <c r="F206" s="311" t="s">
        <v>45</v>
      </c>
      <c r="G206" s="288"/>
      <c r="H206" s="288" t="s">
        <v>934</v>
      </c>
      <c r="I206" s="288"/>
      <c r="J206" s="288"/>
      <c r="K206" s="336"/>
    </row>
    <row r="207" s="1" customFormat="1" ht="15" customHeight="1">
      <c r="B207" s="313"/>
      <c r="C207" s="288"/>
      <c r="D207" s="288"/>
      <c r="E207" s="288"/>
      <c r="F207" s="311"/>
      <c r="G207" s="288"/>
      <c r="H207" s="288"/>
      <c r="I207" s="288"/>
      <c r="J207" s="288"/>
      <c r="K207" s="336"/>
    </row>
    <row r="208" s="1" customFormat="1" ht="15" customHeight="1">
      <c r="B208" s="313"/>
      <c r="C208" s="288" t="s">
        <v>875</v>
      </c>
      <c r="D208" s="288"/>
      <c r="E208" s="288"/>
      <c r="F208" s="311" t="s">
        <v>93</v>
      </c>
      <c r="G208" s="288"/>
      <c r="H208" s="288" t="s">
        <v>935</v>
      </c>
      <c r="I208" s="288"/>
      <c r="J208" s="288"/>
      <c r="K208" s="336"/>
    </row>
    <row r="209" s="1" customFormat="1" ht="15" customHeight="1">
      <c r="B209" s="313"/>
      <c r="C209" s="288"/>
      <c r="D209" s="288"/>
      <c r="E209" s="288"/>
      <c r="F209" s="311" t="s">
        <v>78</v>
      </c>
      <c r="G209" s="288"/>
      <c r="H209" s="288" t="s">
        <v>773</v>
      </c>
      <c r="I209" s="288"/>
      <c r="J209" s="288"/>
      <c r="K209" s="336"/>
    </row>
    <row r="210" s="1" customFormat="1" ht="15" customHeight="1">
      <c r="B210" s="313"/>
      <c r="C210" s="288"/>
      <c r="D210" s="288"/>
      <c r="E210" s="288"/>
      <c r="F210" s="311" t="s">
        <v>771</v>
      </c>
      <c r="G210" s="288"/>
      <c r="H210" s="288" t="s">
        <v>936</v>
      </c>
      <c r="I210" s="288"/>
      <c r="J210" s="288"/>
      <c r="K210" s="336"/>
    </row>
    <row r="211" s="1" customFormat="1" ht="15" customHeight="1">
      <c r="B211" s="354"/>
      <c r="C211" s="288"/>
      <c r="D211" s="288"/>
      <c r="E211" s="288"/>
      <c r="F211" s="311" t="s">
        <v>774</v>
      </c>
      <c r="G211" s="349"/>
      <c r="H211" s="340" t="s">
        <v>775</v>
      </c>
      <c r="I211" s="340"/>
      <c r="J211" s="340"/>
      <c r="K211" s="355"/>
    </row>
    <row r="212" s="1" customFormat="1" ht="15" customHeight="1">
      <c r="B212" s="354"/>
      <c r="C212" s="288"/>
      <c r="D212" s="288"/>
      <c r="E212" s="288"/>
      <c r="F212" s="311" t="s">
        <v>249</v>
      </c>
      <c r="G212" s="349"/>
      <c r="H212" s="340" t="s">
        <v>217</v>
      </c>
      <c r="I212" s="340"/>
      <c r="J212" s="340"/>
      <c r="K212" s="355"/>
    </row>
    <row r="213" s="1" customFormat="1" ht="15" customHeight="1">
      <c r="B213" s="354"/>
      <c r="C213" s="288"/>
      <c r="D213" s="288"/>
      <c r="E213" s="288"/>
      <c r="F213" s="311"/>
      <c r="G213" s="349"/>
      <c r="H213" s="340"/>
      <c r="I213" s="340"/>
      <c r="J213" s="340"/>
      <c r="K213" s="355"/>
    </row>
    <row r="214" s="1" customFormat="1" ht="15" customHeight="1">
      <c r="B214" s="354"/>
      <c r="C214" s="288" t="s">
        <v>899</v>
      </c>
      <c r="D214" s="288"/>
      <c r="E214" s="288"/>
      <c r="F214" s="311">
        <v>1</v>
      </c>
      <c r="G214" s="349"/>
      <c r="H214" s="340" t="s">
        <v>937</v>
      </c>
      <c r="I214" s="340"/>
      <c r="J214" s="340"/>
      <c r="K214" s="355"/>
    </row>
    <row r="215" s="1" customFormat="1" ht="15" customHeight="1">
      <c r="B215" s="354"/>
      <c r="C215" s="288"/>
      <c r="D215" s="288"/>
      <c r="E215" s="288"/>
      <c r="F215" s="311">
        <v>2</v>
      </c>
      <c r="G215" s="349"/>
      <c r="H215" s="340" t="s">
        <v>938</v>
      </c>
      <c r="I215" s="340"/>
      <c r="J215" s="340"/>
      <c r="K215" s="355"/>
    </row>
    <row r="216" s="1" customFormat="1" ht="15" customHeight="1">
      <c r="B216" s="354"/>
      <c r="C216" s="288"/>
      <c r="D216" s="288"/>
      <c r="E216" s="288"/>
      <c r="F216" s="311">
        <v>3</v>
      </c>
      <c r="G216" s="349"/>
      <c r="H216" s="340" t="s">
        <v>939</v>
      </c>
      <c r="I216" s="340"/>
      <c r="J216" s="340"/>
      <c r="K216" s="355"/>
    </row>
    <row r="217" s="1" customFormat="1" ht="15" customHeight="1">
      <c r="B217" s="354"/>
      <c r="C217" s="288"/>
      <c r="D217" s="288"/>
      <c r="E217" s="288"/>
      <c r="F217" s="311">
        <v>4</v>
      </c>
      <c r="G217" s="349"/>
      <c r="H217" s="340" t="s">
        <v>940</v>
      </c>
      <c r="I217" s="340"/>
      <c r="J217" s="340"/>
      <c r="K217" s="355"/>
    </row>
    <row r="218" s="1" customFormat="1" ht="12.75" customHeight="1">
      <c r="B218" s="356"/>
      <c r="C218" s="357"/>
      <c r="D218" s="357"/>
      <c r="E218" s="357"/>
      <c r="F218" s="357"/>
      <c r="G218" s="357"/>
      <c r="H218" s="357"/>
      <c r="I218" s="357"/>
      <c r="J218" s="357"/>
      <c r="K218" s="358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Jiří Menšík</dc:creator>
  <cp:lastModifiedBy>Jiří Menšík</cp:lastModifiedBy>
  <dcterms:created xsi:type="dcterms:W3CDTF">2021-09-14T10:08:22Z</dcterms:created>
  <dcterms:modified xsi:type="dcterms:W3CDTF">2021-09-14T10:08:28Z</dcterms:modified>
</cp:coreProperties>
</file>