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ka\Desktop\Práce\VZ „Cyklostezka Bystřice pod Hostýnem – Slavkov pod Hostýnem“\03 Vysvetleni ZD\"/>
    </mc:Choice>
  </mc:AlternateContent>
  <bookViews>
    <workbookView xWindow="0" yWindow="0" windowWidth="28800" windowHeight="12435" activeTab="4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  <sheet name="Položky" sheetId="13" r:id="rId5"/>
  </sheets>
  <externalReferences>
    <externalReference r:id="rId6"/>
    <externalReference r:id="rId7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 localSheetId="4">[2]Stavba!$G$26</definedName>
    <definedName name="DPHZakl">Stavba!$G$26</definedName>
    <definedName name="dpsc" localSheetId="1">Stavba!$C$13</definedName>
    <definedName name="IČO" localSheetId="1">Stavba!$I$11</definedName>
    <definedName name="Mena" localSheetId="4">[2]Stavba!$J$29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Pol'!$A$1:$U$29</definedName>
    <definedName name="_xlnm.Print_Area" localSheetId="1">Stavba!$A$1:$J$49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 localSheetId="4">[2]Stavba!$G$25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3" l="1"/>
  <c r="E33" i="13"/>
  <c r="E31" i="13"/>
  <c r="E104" i="13"/>
  <c r="E103" i="13"/>
  <c r="E102" i="13"/>
  <c r="E101" i="13"/>
  <c r="E100" i="13"/>
  <c r="E99" i="13"/>
  <c r="E98" i="13"/>
  <c r="E97" i="13"/>
  <c r="E96" i="13"/>
  <c r="E95" i="13"/>
  <c r="E94" i="13"/>
  <c r="E89" i="13"/>
  <c r="E88" i="13"/>
  <c r="E87" i="13"/>
  <c r="E86" i="13"/>
  <c r="E84" i="13"/>
  <c r="E83" i="13"/>
  <c r="E82" i="13"/>
  <c r="E81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6" i="13"/>
  <c r="E65" i="13"/>
  <c r="E64" i="13"/>
  <c r="E63" i="13"/>
  <c r="E62" i="13"/>
  <c r="E61" i="13"/>
  <c r="E60" i="13"/>
  <c r="E58" i="13"/>
  <c r="E57" i="13"/>
  <c r="E56" i="13"/>
  <c r="E55" i="13"/>
  <c r="E54" i="13"/>
  <c r="E53" i="13"/>
  <c r="E52" i="13"/>
  <c r="E50" i="13"/>
  <c r="E49" i="13"/>
  <c r="E44" i="13"/>
  <c r="E42" i="13"/>
  <c r="E40" i="13"/>
  <c r="E39" i="13"/>
  <c r="E30" i="13"/>
  <c r="E25" i="13"/>
  <c r="E26" i="13" s="1"/>
  <c r="E111" i="13" s="1"/>
  <c r="E20" i="13"/>
  <c r="E19" i="13"/>
  <c r="E18" i="13"/>
  <c r="E17" i="13"/>
  <c r="E16" i="13"/>
  <c r="E15" i="13"/>
  <c r="E14" i="13"/>
  <c r="E13" i="13"/>
  <c r="E12" i="13"/>
  <c r="E11" i="13"/>
  <c r="E10" i="13"/>
  <c r="E5" i="13"/>
  <c r="E6" i="13" s="1"/>
  <c r="E109" i="13" s="1"/>
  <c r="E45" i="13" l="1"/>
  <c r="E113" i="13" s="1"/>
  <c r="E90" i="13"/>
  <c r="E114" i="13" s="1"/>
  <c r="E21" i="13"/>
  <c r="E110" i="13" s="1"/>
  <c r="E105" i="13"/>
  <c r="E106" i="13" s="1"/>
  <c r="E115" i="13" s="1"/>
  <c r="AC19" i="12" l="1"/>
  <c r="F39" i="1" s="1"/>
  <c r="F40" i="1" s="1"/>
  <c r="G23" i="1" s="1"/>
  <c r="BA10" i="12"/>
  <c r="I9" i="12"/>
  <c r="I8" i="12" s="1"/>
  <c r="K9" i="12"/>
  <c r="K8" i="12" s="1"/>
  <c r="O9" i="12"/>
  <c r="O8" i="12" s="1"/>
  <c r="Q9" i="12"/>
  <c r="Q8" i="12" s="1"/>
  <c r="U9" i="12"/>
  <c r="U8" i="12" s="1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I14" i="12"/>
  <c r="K14" i="12"/>
  <c r="M14" i="12"/>
  <c r="O14" i="12"/>
  <c r="Q14" i="12"/>
  <c r="U14" i="12"/>
  <c r="G15" i="12"/>
  <c r="I15" i="12"/>
  <c r="K15" i="12"/>
  <c r="M15" i="12"/>
  <c r="O15" i="12"/>
  <c r="Q15" i="12"/>
  <c r="U15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I20" i="1"/>
  <c r="I18" i="1"/>
  <c r="I17" i="1"/>
  <c r="G27" i="1"/>
  <c r="J28" i="1"/>
  <c r="J26" i="1"/>
  <c r="G38" i="1"/>
  <c r="F38" i="1"/>
  <c r="J23" i="1"/>
  <c r="J24" i="1"/>
  <c r="J25" i="1"/>
  <c r="J27" i="1"/>
  <c r="E24" i="1"/>
  <c r="E26" i="1"/>
  <c r="I11" i="12" l="1"/>
  <c r="K11" i="12"/>
  <c r="Q11" i="12"/>
  <c r="G11" i="12"/>
  <c r="I48" i="1" s="1"/>
  <c r="I19" i="1" s="1"/>
  <c r="O11" i="12"/>
  <c r="U11" i="12"/>
  <c r="G24" i="1"/>
  <c r="M11" i="12"/>
  <c r="E112" i="13"/>
  <c r="E116" i="13" s="1"/>
  <c r="F9" i="12" s="1"/>
  <c r="G9" i="12" s="1"/>
  <c r="M9" i="12" l="1"/>
  <c r="M8" i="12" s="1"/>
  <c r="AD19" i="12"/>
  <c r="G39" i="1" s="1"/>
  <c r="G8" i="12"/>
  <c r="I47" i="1" l="1"/>
  <c r="G19" i="12"/>
  <c r="G40" i="1"/>
  <c r="H39" i="1"/>
  <c r="H40" i="1" s="1"/>
  <c r="I39" i="1" l="1"/>
  <c r="I40" i="1" s="1"/>
  <c r="J39" i="1" s="1"/>
  <c r="J40" i="1" s="1"/>
  <c r="G28" i="1"/>
  <c r="G25" i="1"/>
  <c r="I16" i="1"/>
  <c r="I21" i="1" s="1"/>
  <c r="I49" i="1"/>
  <c r="G26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<sst xmlns="http://schemas.openxmlformats.org/spreadsheetml/2006/main" count="359" uniqueCount="197">
  <si>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</si>
  <si>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</si>
  <si>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</si>
  <si>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</si>
  <si>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</si>
  <si>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</si>
  <si>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</si>
  <si>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</si>
  <si>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</si>
  <si>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</si>
  <si>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</si>
  <si>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</si>
  <si>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</si>
  <si>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</si>
  <si>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</si>
  <si>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</si>
  <si>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</si>
  <si>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</si>
  <si>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</si>
  <si>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</si>
  <si>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</si>
  <si>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</si>
  <si>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</si>
  <si>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</si>
  <si>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</si>
  <si>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</si>
  <si>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</si>
  <si>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</si>
  <si>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</si>
  <si>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</si>
  <si>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</si>
  <si>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</si>
  <si>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</si>
  <si>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</si>
  <si>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</si>
  <si>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</si>
  <si>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</si>
  <si>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</si>
  <si>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</si>
  <si>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</si>
  <si>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</si>
  <si>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</si>
  <si>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Bystřice pod Hostýnem</t>
  </si>
  <si>
    <t>Rozpočet:</t>
  </si>
  <si>
    <t>Misto</t>
  </si>
  <si>
    <t>Ing. Tomáš Olša</t>
  </si>
  <si>
    <t>Cyklostezka Bystřice p. H. – Slavkov p. H. (SO 401)</t>
  </si>
  <si>
    <t>Město Bystřice pod Hostýnem</t>
  </si>
  <si>
    <t>Masarykovo nám. 137</t>
  </si>
  <si>
    <t>76861</t>
  </si>
  <si>
    <t>00287113</t>
  </si>
  <si>
    <t>CZ00287113</t>
  </si>
  <si>
    <t>není znám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</si>
  <si>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</si>
  <si>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</si>
  <si>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</si>
  <si>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</si>
  <si>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</si>
  <si>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</si>
  <si>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</si>
  <si>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</si>
  <si>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</si>
  <si>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</si>
  <si>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</si>
  <si>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</si>
  <si>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</si>
  <si>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</si>
  <si>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</si>
  <si>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</si>
  <si>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</si>
  <si>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</si>
  <si>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</si>
  <si>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</si>
  <si>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</si>
  <si>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</si>
  <si>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</si>
  <si>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</si>
  <si>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</si>
  <si>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</si>
  <si>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</si>
  <si>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</si>
  <si>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</si>
  <si>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</si>
  <si>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</si>
  <si>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</si>
  <si>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</si>
  <si>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</si>
  <si>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</si>
  <si>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</si>
  <si>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TO_01</t>
  </si>
  <si>
    <t>SO 401 Veřejné osvětlení</t>
  </si>
  <si>
    <t>soubor</t>
  </si>
  <si>
    <t>POL1_0</t>
  </si>
  <si>
    <t>Dle samostatného položkového rozpočtu.</t>
  </si>
  <si>
    <t>POP</t>
  </si>
  <si>
    <t>005111020R</t>
  </si>
  <si>
    <t>Vytyčení stavby</t>
  </si>
  <si>
    <t>Soubor</t>
  </si>
  <si>
    <t>005121010R</t>
  </si>
  <si>
    <t>Vybudování zařízení staveniště</t>
  </si>
  <si>
    <t>005121030R</t>
  </si>
  <si>
    <t>Odstranění zařízení staveniště</t>
  </si>
  <si>
    <t>005241020R</t>
  </si>
  <si>
    <t xml:space="preserve">Geodetické zaměření skutečného provedení  </t>
  </si>
  <si>
    <t>005241010R</t>
  </si>
  <si>
    <t xml:space="preserve">Dokumentace skutečného provedení </t>
  </si>
  <si>
    <t>005123010R</t>
  </si>
  <si>
    <t>Stížené podmínky dopravy místa provádění</t>
  </si>
  <si>
    <t/>
  </si>
  <si>
    <t>SUM</t>
  </si>
  <si>
    <t>POPUZIV</t>
  </si>
  <si>
    <t>END</t>
  </si>
  <si>
    <t>Soupis prací</t>
  </si>
  <si>
    <t>Veřejné osvětlení, Bystřice p. Host - Slavkov</t>
  </si>
  <si>
    <t>Rozvaděče - dodávka včetně montáže</t>
  </si>
  <si>
    <t>Popis položky</t>
  </si>
  <si>
    <t>Jedn. cena</t>
  </si>
  <si>
    <t>Doplnění jistícího prvku 16/3C, případně stykače 3/25A, úprava v rozvaděči,
protažení kabelu chráničkou, zapravení</t>
  </si>
  <si>
    <t>kpl</t>
  </si>
  <si>
    <t>Kabely - dodávka včetně montáže</t>
  </si>
  <si>
    <t>Mn.</t>
  </si>
  <si>
    <t>m</t>
  </si>
  <si>
    <t>CYKY 3Cx1.5</t>
  </si>
  <si>
    <t>Ukončení kabelu smršťovací záklopkou 4x16mm2</t>
  </si>
  <si>
    <t>ks</t>
  </si>
  <si>
    <t>Štítek zaklapávací 40x16 vč. popisu</t>
  </si>
  <si>
    <t>GT-160MC 165x2,5 váz.pásk</t>
  </si>
  <si>
    <t>Rozděl. hlava EN  4.1 pro kabel 6-35mm2</t>
  </si>
  <si>
    <t>Sada smršť. trubic na 4 žíly KZ4X   6-25</t>
  </si>
  <si>
    <t>sada</t>
  </si>
  <si>
    <t>Ukončení kabelu do 3x4mm2</t>
  </si>
  <si>
    <t>SVCZC 16-Cu, kab. spojka pro 4žil kabel CYKY vč.spojovačů</t>
  </si>
  <si>
    <t>Svítidla - dodávka včetně montáže</t>
  </si>
  <si>
    <t>S1- LED 20W - dle referenčního výpočtu pro komun. P4-š.3m, výška SB 4m</t>
  </si>
  <si>
    <t>Nosný systém, trubkování - dodávka včetně montáže</t>
  </si>
  <si>
    <t>4m Stožár sadový bezpaticový, žár. zinek</t>
  </si>
  <si>
    <t>Trubka ohebná 63 vč.spojek</t>
  </si>
  <si>
    <t>Uzemnění - dodávka včetně montáže</t>
  </si>
  <si>
    <t>zem.pás. 30x4 (0,95 kg/m)   /kg/ Z.pás.30x4</t>
  </si>
  <si>
    <t>drát    10 mm (0,62 kg/m)     /kg/ Drát 10</t>
  </si>
  <si>
    <t>svorka pro zemnící pásku SR 2a</t>
  </si>
  <si>
    <t>svorka zemnící páska-drát SR 3a</t>
  </si>
  <si>
    <t>svorka připojovací SP</t>
  </si>
  <si>
    <t>Ochranný nátěr (asfalt)</t>
  </si>
  <si>
    <t>Zemní práce - dodávka včetně montáže</t>
  </si>
  <si>
    <t>Vytýčení stávajících sítí</t>
  </si>
  <si>
    <t>Geodetické zaměření</t>
  </si>
  <si>
    <t>*01 - klasická kabelová rýha 35x80 vč. písku a položení fólie</t>
  </si>
  <si>
    <t>strojní kabel.rýha 35cm/šíř. 80cm/hl. zem.tř.3</t>
  </si>
  <si>
    <t>hutnění zeminy vrstvy 20cm</t>
  </si>
  <si>
    <t>m3</t>
  </si>
  <si>
    <t>kabel.lože z kop.písku rýha 35cm tl.20cm</t>
  </si>
  <si>
    <t>fólie výstražná z PVC šířky 33cm</t>
  </si>
  <si>
    <t>strojní zához.kab.rýhy 35cm šíř.80cm hl.zem.tř.3</t>
  </si>
  <si>
    <t>provizorní úprava terénu zem.tř.3</t>
  </si>
  <si>
    <t>m2</t>
  </si>
  <si>
    <t>písek kopaný(0,35*0,3*l)</t>
  </si>
  <si>
    <t>*02 - ruční kabelová rýha 35x80 vč. písku a položení fólie</t>
  </si>
  <si>
    <t>ruční kabel.rýha 35cm/šíř. 80cm/hl. zem.tř.3</t>
  </si>
  <si>
    <t>*03 - překop vozovky - rýha 35x120 vč. lože řezání, asfalt</t>
  </si>
  <si>
    <t>řezání spáry v asfaltu nebo betonu(50cm od sebe)</t>
  </si>
  <si>
    <t>bourání živičných povrchů do 3-5cm</t>
  </si>
  <si>
    <t>Zaasfaltování vozovky</t>
  </si>
  <si>
    <t>betonový základ do rostlé zeminy bez bednění-montáž</t>
  </si>
  <si>
    <t>strojní kabel.rýha 35cm/šíř. 120cm/hl. zem.tř.3</t>
  </si>
  <si>
    <t>strojní zához.kab.rýhy 35cm šíř.120cm hl.zem.tř.3</t>
  </si>
  <si>
    <t>podkladová vrstva 8cm - montáž</t>
  </si>
  <si>
    <t>beton</t>
  </si>
  <si>
    <t>*04 - Pouzdrový základ pro stožáry VO 4-6m - klasický</t>
  </si>
  <si>
    <t>ruční výkop jámy zem.tř.3-4</t>
  </si>
  <si>
    <t>betonový základ do rostlé zeminy bez bednění - montáž</t>
  </si>
  <si>
    <t>pouzdrový zákl.pro stožár VO mimo trasu 250x800mm</t>
  </si>
  <si>
    <t>uložení zeminy na skladku</t>
  </si>
  <si>
    <t>odvoz zeminy</t>
  </si>
  <si>
    <t>Konečná úprava terénu</t>
  </si>
  <si>
    <t>Osetí povrchu travou</t>
  </si>
  <si>
    <t>Ostatní - dodávka včetně montáže</t>
  </si>
  <si>
    <t>Připojení nového vedení na stávající rozvod VO</t>
  </si>
  <si>
    <t>Ochrana stávajících sítí při křížení a souběhu</t>
  </si>
  <si>
    <t>Koordinace, technická příprava zakázky</t>
  </si>
  <si>
    <t>hod</t>
  </si>
  <si>
    <t>Koordinace se zástupci obce</t>
  </si>
  <si>
    <t>Ekologická likvidace odpadu</t>
  </si>
  <si>
    <t>Doprava</t>
  </si>
  <si>
    <t>Montážní plošina</t>
  </si>
  <si>
    <t>týdny</t>
  </si>
  <si>
    <t>Dopravní značení</t>
  </si>
  <si>
    <t>Revize vč. zkoušek</t>
  </si>
  <si>
    <t>Kontrolní měření intenzity osvětlení (autorizované)</t>
  </si>
  <si>
    <t>Dokumentace skuteč. provedení</t>
  </si>
  <si>
    <t>Podružný materiál</t>
  </si>
  <si>
    <t>Rekapitulace</t>
  </si>
  <si>
    <t>cena celkem</t>
  </si>
  <si>
    <t>AYKY 4x16</t>
  </si>
  <si>
    <t>Elektrovýzbroj 1 pojistková, min. IP43</t>
  </si>
  <si>
    <t>Upevnění k bet. konstrukci-upínací nerez. páska 19/1,2mm, spona</t>
  </si>
  <si>
    <t>Trubka pevná ocel 6029 ZNM (přes stávající propustek)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</si>
</sst>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\ &quot;Kč&quot;"/>
  </numFmts>
  <fonts count="2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1">
    <xf numFmtId="0" fontId="0" fillId="0" borderId="0" xfId="0"/>
    <xf numFmtId="0" fontId="0" fillId="0" borderId="0" xfId="0" applyAlignment="1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9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 applyBorder="1"/>
    <xf numFmtId="0" fontId="9" fillId="0" borderId="6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1" fontId="9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9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9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9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9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/>
    <xf numFmtId="0" fontId="5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49" fontId="7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/>
    <xf numFmtId="0" fontId="9" fillId="3" borderId="6" xfId="0" applyFont="1" applyFill="1" applyBorder="1" applyAlignment="1"/>
    <xf numFmtId="0" fontId="9" fillId="3" borderId="8" xfId="0" applyFont="1" applyFill="1" applyBorder="1" applyAlignment="1"/>
    <xf numFmtId="49" fontId="9" fillId="0" borderId="0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right" vertical="center"/>
    </xf>
    <xf numFmtId="49" fontId="9" fillId="4" borderId="6" xfId="0" applyNumberFormat="1" applyFont="1" applyFill="1" applyBorder="1" applyAlignment="1" applyProtection="1">
      <alignment horizontal="right" vertical="center"/>
      <protection locked="0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8" fillId="3" borderId="27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3" fillId="0" borderId="0" xfId="0" applyFont="1" applyAlignment="1">
      <alignment horizontal="center" shrinkToFit="1"/>
    </xf>
    <xf numFmtId="3" fontId="11" fillId="3" borderId="28" xfId="0" applyNumberFormat="1" applyFont="1" applyFill="1" applyBorder="1" applyAlignment="1">
      <alignment horizontal="center" vertical="center" wrapText="1" shrinkToFit="1"/>
    </xf>
    <xf numFmtId="3" fontId="8" fillId="3" borderId="28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Border="1" applyAlignment="1">
      <alignment horizontal="right" wrapText="1" shrinkToFit="1"/>
    </xf>
    <xf numFmtId="3" fontId="4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8" fillId="5" borderId="10" xfId="0" applyFont="1" applyFill="1" applyBorder="1"/>
    <xf numFmtId="0" fontId="8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8" fillId="0" borderId="3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/>
    </xf>
    <xf numFmtId="4" fontId="8" fillId="5" borderId="39" xfId="0" applyNumberFormat="1" applyFont="1" applyFill="1" applyBorder="1" applyAlignment="1">
      <alignment horizontal="center"/>
    </xf>
    <xf numFmtId="4" fontId="8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4" fontId="9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0" fillId="0" borderId="0" xfId="2" applyFont="1" applyAlignment="1">
      <alignment horizontal="left"/>
    </xf>
    <xf numFmtId="0" fontId="21" fillId="0" borderId="0" xfId="2" applyFont="1"/>
    <xf numFmtId="0" fontId="22" fillId="0" borderId="0" xfId="2" applyFont="1"/>
    <xf numFmtId="0" fontId="22" fillId="0" borderId="0" xfId="2" applyFont="1" applyAlignment="1">
      <alignment horizontal="center"/>
    </xf>
    <xf numFmtId="0" fontId="23" fillId="0" borderId="0" xfId="2" applyFont="1"/>
    <xf numFmtId="0" fontId="21" fillId="0" borderId="6" xfId="2" applyFont="1" applyBorder="1" applyAlignment="1">
      <alignment horizontal="left"/>
    </xf>
    <xf numFmtId="0" fontId="21" fillId="0" borderId="6" xfId="2" applyFont="1" applyBorder="1" applyAlignment="1">
      <alignment horizontal="right"/>
    </xf>
    <xf numFmtId="0" fontId="21" fillId="0" borderId="6" xfId="2" applyFont="1" applyBorder="1" applyAlignment="1">
      <alignment horizontal="center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right"/>
    </xf>
    <xf numFmtId="165" fontId="22" fillId="0" borderId="0" xfId="2" applyNumberFormat="1" applyFont="1" applyAlignment="1">
      <alignment horizontal="right"/>
    </xf>
    <xf numFmtId="0" fontId="22" fillId="0" borderId="18" xfId="2" applyFont="1" applyBorder="1"/>
    <xf numFmtId="0" fontId="21" fillId="0" borderId="18" xfId="2" applyFont="1" applyBorder="1" applyAlignment="1">
      <alignment horizontal="right"/>
    </xf>
    <xf numFmtId="165" fontId="21" fillId="0" borderId="18" xfId="2" applyNumberFormat="1" applyFont="1" applyBorder="1" applyAlignment="1">
      <alignment horizontal="right"/>
    </xf>
    <xf numFmtId="0" fontId="24" fillId="0" borderId="0" xfId="2" applyFont="1"/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right"/>
    </xf>
    <xf numFmtId="0" fontId="23" fillId="0" borderId="6" xfId="2" applyFont="1" applyBorder="1"/>
    <xf numFmtId="0" fontId="22" fillId="0" borderId="6" xfId="2" applyFont="1" applyBorder="1"/>
    <xf numFmtId="0" fontId="25" fillId="0" borderId="18" xfId="2" applyFont="1" applyBorder="1"/>
    <xf numFmtId="165" fontId="25" fillId="0" borderId="18" xfId="2" applyNumberFormat="1" applyFont="1" applyBorder="1" applyAlignment="1">
      <alignment horizontal="right"/>
    </xf>
    <xf numFmtId="165" fontId="22" fillId="4" borderId="0" xfId="2" applyNumberFormat="1" applyFont="1" applyFill="1" applyAlignment="1">
      <alignment horizontal="right"/>
    </xf>
    <xf numFmtId="0" fontId="22" fillId="0" borderId="0" xfId="2" applyFont="1" applyFill="1"/>
    <xf numFmtId="0" fontId="4" fillId="2" borderId="0" xfId="0" applyFont="1" applyFill="1" applyAlignment="1">
      <alignment horizontal="left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3" fillId="3" borderId="7" xfId="0" applyNumberFormat="1" applyFont="1" applyFill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2" fontId="13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4" fillId="0" borderId="22" xfId="0" applyNumberFormat="1" applyFont="1" applyBorder="1" applyAlignment="1">
      <alignment horizontal="right" vertical="center" indent="1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 indent="1"/>
    </xf>
    <xf numFmtId="49" fontId="7" fillId="3" borderId="18" xfId="0" applyNumberFormat="1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4" fontId="8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6" fillId="3" borderId="35" xfId="0" applyFont="1" applyFill="1" applyBorder="1" applyAlignment="1">
      <alignment horizontal="center" vertical="center" wrapText="1"/>
    </xf>
    <xf numFmtId="4" fontId="8" fillId="0" borderId="35" xfId="0" applyNumberFormat="1" applyFont="1" applyBorder="1" applyAlignment="1">
      <alignment vertical="center"/>
    </xf>
    <xf numFmtId="49" fontId="8" fillId="0" borderId="36" xfId="0" applyNumberFormat="1" applyFont="1" applyBorder="1" applyAlignment="1">
      <alignment vertical="center" wrapText="1"/>
    </xf>
    <xf numFmtId="49" fontId="8" fillId="0" borderId="18" xfId="0" applyNumberFormat="1" applyFont="1" applyBorder="1" applyAlignment="1">
      <alignment vertical="center" wrapText="1"/>
    </xf>
    <xf numFmtId="4" fontId="8" fillId="0" borderId="39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2021%20Cyklo%20BpH%20-%20Slavkov%20p.%20H\Rozpo&#269;et\V&#253;kaz%20v&#253;m&#283;r%20pro%20VZ\PR_Cyklostezka%20BpH%20-%20Slavkov%20(SO%204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Rozpočet Pol"/>
      <sheetName val="Položky"/>
    </sheetNames>
    <sheetDataSet>
      <sheetData sheetId="0"/>
      <sheetData sheetId="1">
        <row r="25">
          <cell r="G25">
            <v>1285108.3139000002</v>
          </cell>
        </row>
        <row r="26">
          <cell r="G26">
            <v>269872.74591900001</v>
          </cell>
        </row>
        <row r="29">
          <cell r="J29" t="str">
            <v>CZK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16" t="s">
        <v>39</v>
      </c>
      <c r="B2" s="216"/>
      <c r="C2" s="216"/>
      <c r="D2" s="216"/>
      <c r="E2" s="216"/>
      <c r="F2" s="216"/>
      <c r="G2" s="21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2"/>
  <sheetViews>
    <sheetView showGridLines="0" topLeftCell="B18" zoomScaleNormal="100" zoomScaleSheetLayoutView="75" workbookViewId="0">
      <selection activeCell="B2" sqref="B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17" t="s">
        <v>112</v>
      </c>
      <c r="C1" s="218"/>
      <c r="D1" s="218"/>
      <c r="E1" s="218"/>
      <c r="F1" s="218"/>
      <c r="G1" s="218"/>
      <c r="H1" s="218"/>
      <c r="I1" s="218"/>
      <c r="J1" s="219"/>
    </row>
    <row r="2" spans="1:15" ht="23.25" customHeight="1" x14ac:dyDescent="0.2">
      <c r="A2" s="4"/>
      <c r="B2" s="81" t="s">
        <v>40</v>
      </c>
      <c r="C2" s="82"/>
      <c r="D2" s="243" t="s">
        <v>46</v>
      </c>
      <c r="E2" s="244"/>
      <c r="F2" s="244"/>
      <c r="G2" s="244"/>
      <c r="H2" s="244"/>
      <c r="I2" s="244"/>
      <c r="J2" s="245"/>
      <c r="O2" s="2"/>
    </row>
    <row r="3" spans="1:15" ht="23.25" customHeight="1" x14ac:dyDescent="0.2">
      <c r="A3" s="4"/>
      <c r="B3" s="83" t="s">
        <v>44</v>
      </c>
      <c r="C3" s="84"/>
      <c r="D3" s="236" t="s">
        <v>42</v>
      </c>
      <c r="E3" s="237"/>
      <c r="F3" s="237"/>
      <c r="G3" s="237"/>
      <c r="H3" s="237"/>
      <c r="I3" s="237"/>
      <c r="J3" s="238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47</v>
      </c>
      <c r="E5" s="26"/>
      <c r="F5" s="26"/>
      <c r="G5" s="26"/>
      <c r="H5" s="28" t="s">
        <v>33</v>
      </c>
      <c r="I5" s="91" t="s">
        <v>50</v>
      </c>
      <c r="J5" s="11"/>
    </row>
    <row r="6" spans="1:15" ht="15.75" customHeight="1" x14ac:dyDescent="0.2">
      <c r="A6" s="4"/>
      <c r="B6" s="41"/>
      <c r="C6" s="26"/>
      <c r="D6" s="91" t="s">
        <v>48</v>
      </c>
      <c r="E6" s="26"/>
      <c r="F6" s="26"/>
      <c r="G6" s="26"/>
      <c r="H6" s="28" t="s">
        <v>34</v>
      </c>
      <c r="I6" s="91" t="s">
        <v>51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42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47" t="s">
        <v>52</v>
      </c>
      <c r="E11" s="247"/>
      <c r="F11" s="247"/>
      <c r="G11" s="247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34"/>
      <c r="E12" s="234"/>
      <c r="F12" s="234"/>
      <c r="G12" s="234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35"/>
      <c r="E13" s="235"/>
      <c r="F13" s="235"/>
      <c r="G13" s="235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46"/>
      <c r="F15" s="246"/>
      <c r="G15" s="231"/>
      <c r="H15" s="231"/>
      <c r="I15" s="231" t="s">
        <v>28</v>
      </c>
      <c r="J15" s="232"/>
    </row>
    <row r="16" spans="1:15" ht="23.25" customHeight="1" x14ac:dyDescent="0.2">
      <c r="A16" s="138" t="s">
        <v>23</v>
      </c>
      <c r="B16" s="139" t="s">
        <v>23</v>
      </c>
      <c r="C16" s="58"/>
      <c r="D16" s="59"/>
      <c r="E16" s="226"/>
      <c r="F16" s="233"/>
      <c r="G16" s="226"/>
      <c r="H16" s="233"/>
      <c r="I16" s="226">
        <f>SUMIF(F47:F48,A16,I47:I48)+SUMIF(F47:F48,"PSU",I47:I48)</f>
        <v>0</v>
      </c>
      <c r="J16" s="227"/>
    </row>
    <row r="17" spans="1:10" ht="23.25" customHeight="1" x14ac:dyDescent="0.2">
      <c r="A17" s="138" t="s">
        <v>24</v>
      </c>
      <c r="B17" s="139" t="s">
        <v>24</v>
      </c>
      <c r="C17" s="58"/>
      <c r="D17" s="59"/>
      <c r="E17" s="226"/>
      <c r="F17" s="233"/>
      <c r="G17" s="226"/>
      <c r="H17" s="233"/>
      <c r="I17" s="226">
        <f>SUMIF(F47:F48,A17,I47:I48)</f>
        <v>0</v>
      </c>
      <c r="J17" s="227"/>
    </row>
    <row r="18" spans="1:10" ht="23.25" customHeight="1" x14ac:dyDescent="0.2">
      <c r="A18" s="138" t="s">
        <v>25</v>
      </c>
      <c r="B18" s="139" t="s">
        <v>25</v>
      </c>
      <c r="C18" s="58"/>
      <c r="D18" s="59"/>
      <c r="E18" s="226"/>
      <c r="F18" s="233"/>
      <c r="G18" s="226"/>
      <c r="H18" s="233"/>
      <c r="I18" s="226">
        <f>SUMIF(F47:F48,A18,I47:I48)</f>
        <v>0</v>
      </c>
      <c r="J18" s="227"/>
    </row>
    <row r="19" spans="1:10" ht="23.25" customHeight="1" x14ac:dyDescent="0.2">
      <c r="A19" s="138" t="s">
        <v>60</v>
      </c>
      <c r="B19" s="139" t="s">
        <v>26</v>
      </c>
      <c r="C19" s="58"/>
      <c r="D19" s="59"/>
      <c r="E19" s="226"/>
      <c r="F19" s="233"/>
      <c r="G19" s="226"/>
      <c r="H19" s="233"/>
      <c r="I19" s="226">
        <f>SUMIF(F47:F48,A19,I47:I48)</f>
        <v>0</v>
      </c>
      <c r="J19" s="227"/>
    </row>
    <row r="20" spans="1:10" ht="23.25" customHeight="1" x14ac:dyDescent="0.2">
      <c r="A20" s="138" t="s">
        <v>61</v>
      </c>
      <c r="B20" s="139" t="s">
        <v>27</v>
      </c>
      <c r="C20" s="58"/>
      <c r="D20" s="59"/>
      <c r="E20" s="226"/>
      <c r="F20" s="233"/>
      <c r="G20" s="226"/>
      <c r="H20" s="233"/>
      <c r="I20" s="226">
        <f>SUMIF(F47:F48,A20,I47:I48)</f>
        <v>0</v>
      </c>
      <c r="J20" s="227"/>
    </row>
    <row r="21" spans="1:10" ht="23.25" customHeight="1" x14ac:dyDescent="0.2">
      <c r="A21" s="4"/>
      <c r="B21" s="74" t="s">
        <v>28</v>
      </c>
      <c r="C21" s="75"/>
      <c r="D21" s="76"/>
      <c r="E21" s="228"/>
      <c r="F21" s="229"/>
      <c r="G21" s="228"/>
      <c r="H21" s="229"/>
      <c r="I21" s="228">
        <f>SUM(I16:J20)</f>
        <v>0</v>
      </c>
      <c r="J21" s="242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4">
        <f>ZakladDPHSniVypocet</f>
        <v>0</v>
      </c>
      <c r="H23" s="225"/>
      <c r="I23" s="225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40">
        <f>ZakladDPHSni*SazbaDPH1/100</f>
        <v>0</v>
      </c>
      <c r="H24" s="241"/>
      <c r="I24" s="241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4">
        <f>ZakladDPHZaklVypocet</f>
        <v>0</v>
      </c>
      <c r="H25" s="225"/>
      <c r="I25" s="225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20">
        <f>ZakladDPHZakl*SazbaDPH2/100</f>
        <v>0</v>
      </c>
      <c r="H26" s="221"/>
      <c r="I26" s="221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22">
        <f>0</f>
        <v>0</v>
      </c>
      <c r="H27" s="222"/>
      <c r="I27" s="222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30">
        <f>ZakladDPHSniVypocet+ZakladDPHZaklVypocet</f>
        <v>0</v>
      </c>
      <c r="H28" s="230"/>
      <c r="I28" s="230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23">
        <f>ZakladDPHSni+DPHSni+ZakladDPHZakl+DPHZakl+Zaokrouhleni</f>
        <v>0</v>
      </c>
      <c r="H29" s="223"/>
      <c r="I29" s="223"/>
      <c r="J29" s="119" t="s">
        <v>55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39" t="s">
        <v>2</v>
      </c>
      <c r="E35" s="239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53</v>
      </c>
      <c r="C39" s="249" t="s">
        <v>46</v>
      </c>
      <c r="D39" s="250"/>
      <c r="E39" s="250"/>
      <c r="F39" s="108">
        <f>'Rozpočet Pol'!AC19</f>
        <v>0</v>
      </c>
      <c r="G39" s="109">
        <f>'Rozpočet Pol'!AD19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51" t="s">
        <v>54</v>
      </c>
      <c r="C40" s="252"/>
      <c r="D40" s="252"/>
      <c r="E40" s="253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56</v>
      </c>
    </row>
    <row r="46" spans="1:10" ht="25.5" customHeight="1" x14ac:dyDescent="0.2">
      <c r="A46" s="121"/>
      <c r="B46" s="124" t="s">
        <v>16</v>
      </c>
      <c r="C46" s="124" t="s">
        <v>5</v>
      </c>
      <c r="D46" s="125"/>
      <c r="E46" s="125"/>
      <c r="F46" s="128" t="s">
        <v>57</v>
      </c>
      <c r="G46" s="128"/>
      <c r="H46" s="128"/>
      <c r="I46" s="254" t="s">
        <v>28</v>
      </c>
      <c r="J46" s="254"/>
    </row>
    <row r="47" spans="1:10" ht="25.5" customHeight="1" x14ac:dyDescent="0.2">
      <c r="A47" s="122"/>
      <c r="B47" s="129" t="s">
        <v>58</v>
      </c>
      <c r="C47" s="256" t="s">
        <v>59</v>
      </c>
      <c r="D47" s="257"/>
      <c r="E47" s="257"/>
      <c r="F47" s="131" t="s">
        <v>23</v>
      </c>
      <c r="G47" s="132"/>
      <c r="H47" s="132"/>
      <c r="I47" s="255">
        <f>'Rozpočet Pol'!G8</f>
        <v>0</v>
      </c>
      <c r="J47" s="255"/>
    </row>
    <row r="48" spans="1:10" ht="25.5" customHeight="1" x14ac:dyDescent="0.2">
      <c r="A48" s="122"/>
      <c r="B48" s="130" t="s">
        <v>60</v>
      </c>
      <c r="C48" s="259" t="s">
        <v>26</v>
      </c>
      <c r="D48" s="260"/>
      <c r="E48" s="260"/>
      <c r="F48" s="133" t="s">
        <v>60</v>
      </c>
      <c r="G48" s="134"/>
      <c r="H48" s="134"/>
      <c r="I48" s="258">
        <f>'Rozpočet Pol'!G11</f>
        <v>0</v>
      </c>
      <c r="J48" s="258"/>
    </row>
    <row r="49" spans="1:10" ht="25.5" customHeight="1" x14ac:dyDescent="0.2">
      <c r="A49" s="123"/>
      <c r="B49" s="126" t="s">
        <v>1</v>
      </c>
      <c r="C49" s="126"/>
      <c r="D49" s="127"/>
      <c r="E49" s="127"/>
      <c r="F49" s="135"/>
      <c r="G49" s="136"/>
      <c r="H49" s="136"/>
      <c r="I49" s="248">
        <f>SUM(I47:I48)</f>
        <v>0</v>
      </c>
      <c r="J49" s="248"/>
    </row>
    <row r="50" spans="1:10" x14ac:dyDescent="0.2">
      <c r="F50" s="137"/>
      <c r="G50" s="96"/>
      <c r="H50" s="137"/>
      <c r="I50" s="96"/>
      <c r="J50" s="96"/>
    </row>
    <row r="51" spans="1:10" x14ac:dyDescent="0.2">
      <c r="F51" s="137"/>
      <c r="G51" s="96"/>
      <c r="H51" s="137"/>
      <c r="I51" s="96"/>
      <c r="J51" s="96"/>
    </row>
    <row r="52" spans="1:10" x14ac:dyDescent="0.2">
      <c r="F52" s="137"/>
      <c r="G52" s="96"/>
      <c r="H52" s="137"/>
      <c r="I52" s="96"/>
      <c r="J52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3">
    <mergeCell ref="I49:J49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61" t="s">
        <v>6</v>
      </c>
      <c r="B1" s="261"/>
      <c r="C1" s="262"/>
      <c r="D1" s="261"/>
      <c r="E1" s="261"/>
      <c r="F1" s="261"/>
      <c r="G1" s="261"/>
    </row>
    <row r="2" spans="1:7" ht="24.95" customHeight="1" x14ac:dyDescent="0.2">
      <c r="A2" s="79" t="s">
        <v>41</v>
      </c>
      <c r="B2" s="78"/>
      <c r="C2" s="263"/>
      <c r="D2" s="263"/>
      <c r="E2" s="263"/>
      <c r="F2" s="263"/>
      <c r="G2" s="264"/>
    </row>
    <row r="3" spans="1:7" ht="24.95" hidden="1" customHeight="1" x14ac:dyDescent="0.2">
      <c r="A3" s="79" t="s">
        <v>7</v>
      </c>
      <c r="B3" s="78"/>
      <c r="C3" s="263"/>
      <c r="D3" s="263"/>
      <c r="E3" s="263"/>
      <c r="F3" s="263"/>
      <c r="G3" s="264"/>
    </row>
    <row r="4" spans="1:7" ht="24.95" hidden="1" customHeight="1" x14ac:dyDescent="0.2">
      <c r="A4" s="79" t="s">
        <v>8</v>
      </c>
      <c r="B4" s="78"/>
      <c r="C4" s="263"/>
      <c r="D4" s="263"/>
      <c r="E4" s="263"/>
      <c r="F4" s="263"/>
      <c r="G4" s="26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9"/>
  <sheetViews>
    <sheetView workbookViewId="0">
      <selection activeCell="Q25" sqref="Q25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7" t="s">
        <v>112</v>
      </c>
      <c r="B1" s="277"/>
      <c r="C1" s="277"/>
      <c r="D1" s="277"/>
      <c r="E1" s="277"/>
      <c r="F1" s="277"/>
      <c r="G1" s="277"/>
      <c r="AE1" t="s">
        <v>63</v>
      </c>
    </row>
    <row r="2" spans="1:60" ht="24.95" customHeight="1" x14ac:dyDescent="0.2">
      <c r="A2" s="142" t="s">
        <v>62</v>
      </c>
      <c r="B2" s="140"/>
      <c r="C2" s="278" t="s">
        <v>46</v>
      </c>
      <c r="D2" s="279"/>
      <c r="E2" s="279"/>
      <c r="F2" s="279"/>
      <c r="G2" s="280"/>
      <c r="AE2" t="s">
        <v>64</v>
      </c>
    </row>
    <row r="3" spans="1:60" ht="24.95" customHeight="1" x14ac:dyDescent="0.2">
      <c r="A3" s="143" t="s">
        <v>7</v>
      </c>
      <c r="B3" s="141"/>
      <c r="C3" s="281" t="s">
        <v>42</v>
      </c>
      <c r="D3" s="282"/>
      <c r="E3" s="282"/>
      <c r="F3" s="282"/>
      <c r="G3" s="283"/>
      <c r="AE3" t="s">
        <v>65</v>
      </c>
    </row>
    <row r="4" spans="1:60" ht="24.95" hidden="1" customHeight="1" x14ac:dyDescent="0.2">
      <c r="A4" s="143" t="s">
        <v>8</v>
      </c>
      <c r="B4" s="141"/>
      <c r="C4" s="281"/>
      <c r="D4" s="282"/>
      <c r="E4" s="282"/>
      <c r="F4" s="282"/>
      <c r="G4" s="283"/>
      <c r="AE4" t="s">
        <v>66</v>
      </c>
    </row>
    <row r="5" spans="1:60" hidden="1" x14ac:dyDescent="0.2">
      <c r="A5" s="144" t="s">
        <v>67</v>
      </c>
      <c r="B5" s="145"/>
      <c r="C5" s="146"/>
      <c r="D5" s="147"/>
      <c r="E5" s="147"/>
      <c r="F5" s="147"/>
      <c r="G5" s="148"/>
      <c r="AE5" t="s">
        <v>68</v>
      </c>
    </row>
    <row r="7" spans="1:60" ht="38.25" x14ac:dyDescent="0.2">
      <c r="A7" s="154" t="s">
        <v>69</v>
      </c>
      <c r="B7" s="155" t="s">
        <v>70</v>
      </c>
      <c r="C7" s="155" t="s">
        <v>71</v>
      </c>
      <c r="D7" s="154" t="s">
        <v>72</v>
      </c>
      <c r="E7" s="154" t="s">
        <v>73</v>
      </c>
      <c r="F7" s="149" t="s">
        <v>74</v>
      </c>
      <c r="G7" s="169" t="s">
        <v>28</v>
      </c>
      <c r="H7" s="170" t="s">
        <v>29</v>
      </c>
      <c r="I7" s="170" t="s">
        <v>75</v>
      </c>
      <c r="J7" s="170" t="s">
        <v>30</v>
      </c>
      <c r="K7" s="170" t="s">
        <v>76</v>
      </c>
      <c r="L7" s="170" t="s">
        <v>77</v>
      </c>
      <c r="M7" s="170" t="s">
        <v>78</v>
      </c>
      <c r="N7" s="170" t="s">
        <v>79</v>
      </c>
      <c r="O7" s="170" t="s">
        <v>80</v>
      </c>
      <c r="P7" s="170" t="s">
        <v>81</v>
      </c>
      <c r="Q7" s="170" t="s">
        <v>82</v>
      </c>
      <c r="R7" s="170" t="s">
        <v>83</v>
      </c>
      <c r="S7" s="170" t="s">
        <v>84</v>
      </c>
      <c r="T7" s="170" t="s">
        <v>85</v>
      </c>
      <c r="U7" s="157" t="s">
        <v>86</v>
      </c>
    </row>
    <row r="8" spans="1:60" x14ac:dyDescent="0.2">
      <c r="A8" s="171" t="s">
        <v>87</v>
      </c>
      <c r="B8" s="172" t="s">
        <v>58</v>
      </c>
      <c r="C8" s="173" t="s">
        <v>59</v>
      </c>
      <c r="D8" s="156"/>
      <c r="E8" s="174"/>
      <c r="F8" s="175"/>
      <c r="G8" s="175">
        <f>SUMIF(AE9:AE10,"&lt;&gt;NOR",G9:G10)</f>
        <v>0</v>
      </c>
      <c r="H8" s="175"/>
      <c r="I8" s="175">
        <f>SUM(I9:I10)</f>
        <v>0</v>
      </c>
      <c r="J8" s="175"/>
      <c r="K8" s="175">
        <f>SUM(K9:K10)</f>
        <v>0</v>
      </c>
      <c r="L8" s="175"/>
      <c r="M8" s="175">
        <f>SUM(M9:M10)</f>
        <v>0</v>
      </c>
      <c r="N8" s="156"/>
      <c r="O8" s="156">
        <f>SUM(O9:O10)</f>
        <v>0</v>
      </c>
      <c r="P8" s="156"/>
      <c r="Q8" s="156">
        <f>SUM(Q9:Q10)</f>
        <v>0</v>
      </c>
      <c r="R8" s="156"/>
      <c r="S8" s="156"/>
      <c r="T8" s="171"/>
      <c r="U8" s="156">
        <f>SUM(U9:U10)</f>
        <v>0</v>
      </c>
      <c r="AE8" t="s">
        <v>88</v>
      </c>
    </row>
    <row r="9" spans="1:60" outlineLevel="1" x14ac:dyDescent="0.2">
      <c r="A9" s="151">
        <v>1</v>
      </c>
      <c r="B9" s="158" t="s">
        <v>89</v>
      </c>
      <c r="C9" s="187" t="s">
        <v>90</v>
      </c>
      <c r="D9" s="160" t="s">
        <v>91</v>
      </c>
      <c r="E9" s="164">
        <v>1</v>
      </c>
      <c r="F9" s="166">
        <f>Položky!E116</f>
        <v>0</v>
      </c>
      <c r="G9" s="167">
        <f>ROUND(E9*F9,2)</f>
        <v>0</v>
      </c>
      <c r="H9" s="166"/>
      <c r="I9" s="167">
        <f>ROUND(E9*H9,2)</f>
        <v>0</v>
      </c>
      <c r="J9" s="166"/>
      <c r="K9" s="167">
        <f>ROUND(E9*J9,2)</f>
        <v>0</v>
      </c>
      <c r="L9" s="167">
        <v>21</v>
      </c>
      <c r="M9" s="167">
        <f>G9*(1+L9/100)</f>
        <v>0</v>
      </c>
      <c r="N9" s="160">
        <v>0</v>
      </c>
      <c r="O9" s="160">
        <f>ROUND(E9*N9,5)</f>
        <v>0</v>
      </c>
      <c r="P9" s="160">
        <v>0</v>
      </c>
      <c r="Q9" s="160">
        <f>ROUND(E9*P9,5)</f>
        <v>0</v>
      </c>
      <c r="R9" s="160"/>
      <c r="S9" s="160"/>
      <c r="T9" s="161">
        <v>0</v>
      </c>
      <c r="U9" s="160">
        <f>ROUND(E9*T9,2)</f>
        <v>0</v>
      </c>
      <c r="V9" s="150"/>
      <c r="W9" s="150"/>
      <c r="X9" s="150"/>
      <c r="Y9" s="150"/>
      <c r="Z9" s="150"/>
      <c r="AA9" s="150"/>
      <c r="AB9" s="150"/>
      <c r="AC9" s="150"/>
      <c r="AD9" s="150"/>
      <c r="AE9" s="150" t="s">
        <v>92</v>
      </c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 x14ac:dyDescent="0.2">
      <c r="A10" s="151"/>
      <c r="B10" s="158"/>
      <c r="C10" s="284" t="s">
        <v>93</v>
      </c>
      <c r="D10" s="285"/>
      <c r="E10" s="286"/>
      <c r="F10" s="287"/>
      <c r="G10" s="288"/>
      <c r="H10" s="167"/>
      <c r="I10" s="167"/>
      <c r="J10" s="167"/>
      <c r="K10" s="167"/>
      <c r="L10" s="167"/>
      <c r="M10" s="167"/>
      <c r="N10" s="160"/>
      <c r="O10" s="160"/>
      <c r="P10" s="160"/>
      <c r="Q10" s="160"/>
      <c r="R10" s="160"/>
      <c r="S10" s="160"/>
      <c r="T10" s="161"/>
      <c r="U10" s="160"/>
      <c r="V10" s="150"/>
      <c r="W10" s="150"/>
      <c r="X10" s="150"/>
      <c r="Y10" s="150"/>
      <c r="Z10" s="150"/>
      <c r="AA10" s="150"/>
      <c r="AB10" s="150"/>
      <c r="AC10" s="150"/>
      <c r="AD10" s="150"/>
      <c r="AE10" s="150" t="s">
        <v>94</v>
      </c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3" t="str">
        <f>C10</f>
        <v>Dle samostatného položkového rozpočtu.</v>
      </c>
      <c r="BB10" s="150"/>
      <c r="BC10" s="150"/>
      <c r="BD10" s="150"/>
      <c r="BE10" s="150"/>
      <c r="BF10" s="150"/>
      <c r="BG10" s="150"/>
      <c r="BH10" s="150"/>
    </row>
    <row r="11" spans="1:60" x14ac:dyDescent="0.2">
      <c r="A11" s="152" t="s">
        <v>87</v>
      </c>
      <c r="B11" s="159" t="s">
        <v>60</v>
      </c>
      <c r="C11" s="188" t="s">
        <v>26</v>
      </c>
      <c r="D11" s="162"/>
      <c r="E11" s="165"/>
      <c r="F11" s="168"/>
      <c r="G11" s="168">
        <f>SUMIF(AE12:AE17,"&lt;&gt;NOR",G12:G17)</f>
        <v>0</v>
      </c>
      <c r="H11" s="168"/>
      <c r="I11" s="168">
        <f>SUM(I12:I17)</f>
        <v>0</v>
      </c>
      <c r="J11" s="168"/>
      <c r="K11" s="168">
        <f>SUM(K12:K17)</f>
        <v>0</v>
      </c>
      <c r="L11" s="168"/>
      <c r="M11" s="168">
        <f>SUM(M12:M17)</f>
        <v>0</v>
      </c>
      <c r="N11" s="162"/>
      <c r="O11" s="162">
        <f>SUM(O12:O17)</f>
        <v>0</v>
      </c>
      <c r="P11" s="162"/>
      <c r="Q11" s="162">
        <f>SUM(Q12:Q17)</f>
        <v>0</v>
      </c>
      <c r="R11" s="162"/>
      <c r="S11" s="162"/>
      <c r="T11" s="163"/>
      <c r="U11" s="162">
        <f>SUM(U12:U17)</f>
        <v>0</v>
      </c>
      <c r="AE11" t="s">
        <v>88</v>
      </c>
    </row>
    <row r="12" spans="1:60" outlineLevel="1" x14ac:dyDescent="0.2">
      <c r="A12" s="151">
        <v>2</v>
      </c>
      <c r="B12" s="158" t="s">
        <v>95</v>
      </c>
      <c r="C12" s="187" t="s">
        <v>96</v>
      </c>
      <c r="D12" s="160" t="s">
        <v>97</v>
      </c>
      <c r="E12" s="164">
        <v>1</v>
      </c>
      <c r="F12" s="166"/>
      <c r="G12" s="167">
        <f t="shared" ref="G12:G17" si="0">ROUND(E12*F12,2)</f>
        <v>0</v>
      </c>
      <c r="H12" s="166"/>
      <c r="I12" s="167">
        <f t="shared" ref="I12:I17" si="1">ROUND(E12*H12,2)</f>
        <v>0</v>
      </c>
      <c r="J12" s="166"/>
      <c r="K12" s="167">
        <f t="shared" ref="K12:K17" si="2">ROUND(E12*J12,2)</f>
        <v>0</v>
      </c>
      <c r="L12" s="167">
        <v>21</v>
      </c>
      <c r="M12" s="167">
        <f t="shared" ref="M12:M17" si="3">G12*(1+L12/100)</f>
        <v>0</v>
      </c>
      <c r="N12" s="160">
        <v>0</v>
      </c>
      <c r="O12" s="160">
        <f t="shared" ref="O12:O17" si="4">ROUND(E12*N12,5)</f>
        <v>0</v>
      </c>
      <c r="P12" s="160">
        <v>0</v>
      </c>
      <c r="Q12" s="160">
        <f t="shared" ref="Q12:Q17" si="5">ROUND(E12*P12,5)</f>
        <v>0</v>
      </c>
      <c r="R12" s="160"/>
      <c r="S12" s="160"/>
      <c r="T12" s="161">
        <v>0</v>
      </c>
      <c r="U12" s="160">
        <f t="shared" ref="U12:U17" si="6">ROUND(E12*T12,2)</f>
        <v>0</v>
      </c>
      <c r="V12" s="150"/>
      <c r="W12" s="150"/>
      <c r="X12" s="150"/>
      <c r="Y12" s="150"/>
      <c r="Z12" s="150"/>
      <c r="AA12" s="150"/>
      <c r="AB12" s="150"/>
      <c r="AC12" s="150"/>
      <c r="AD12" s="150"/>
      <c r="AE12" s="150" t="s">
        <v>92</v>
      </c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 x14ac:dyDescent="0.2">
      <c r="A13" s="151">
        <v>3</v>
      </c>
      <c r="B13" s="158" t="s">
        <v>98</v>
      </c>
      <c r="C13" s="187" t="s">
        <v>99</v>
      </c>
      <c r="D13" s="160" t="s">
        <v>97</v>
      </c>
      <c r="E13" s="164">
        <v>1</v>
      </c>
      <c r="F13" s="166"/>
      <c r="G13" s="167">
        <f t="shared" si="0"/>
        <v>0</v>
      </c>
      <c r="H13" s="166"/>
      <c r="I13" s="167">
        <f t="shared" si="1"/>
        <v>0</v>
      </c>
      <c r="J13" s="166"/>
      <c r="K13" s="167">
        <f t="shared" si="2"/>
        <v>0</v>
      </c>
      <c r="L13" s="167">
        <v>21</v>
      </c>
      <c r="M13" s="167">
        <f t="shared" si="3"/>
        <v>0</v>
      </c>
      <c r="N13" s="160">
        <v>0</v>
      </c>
      <c r="O13" s="160">
        <f t="shared" si="4"/>
        <v>0</v>
      </c>
      <c r="P13" s="160">
        <v>0</v>
      </c>
      <c r="Q13" s="160">
        <f t="shared" si="5"/>
        <v>0</v>
      </c>
      <c r="R13" s="160"/>
      <c r="S13" s="160"/>
      <c r="T13" s="161">
        <v>0</v>
      </c>
      <c r="U13" s="160">
        <f t="shared" si="6"/>
        <v>0</v>
      </c>
      <c r="V13" s="150"/>
      <c r="W13" s="150"/>
      <c r="X13" s="150"/>
      <c r="Y13" s="150"/>
      <c r="Z13" s="150"/>
      <c r="AA13" s="150"/>
      <c r="AB13" s="150"/>
      <c r="AC13" s="150"/>
      <c r="AD13" s="150"/>
      <c r="AE13" s="150" t="s">
        <v>92</v>
      </c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">
      <c r="A14" s="151">
        <v>4</v>
      </c>
      <c r="B14" s="158" t="s">
        <v>100</v>
      </c>
      <c r="C14" s="187" t="s">
        <v>101</v>
      </c>
      <c r="D14" s="160" t="s">
        <v>97</v>
      </c>
      <c r="E14" s="164">
        <v>1</v>
      </c>
      <c r="F14" s="166"/>
      <c r="G14" s="167">
        <f t="shared" si="0"/>
        <v>0</v>
      </c>
      <c r="H14" s="166"/>
      <c r="I14" s="167">
        <f t="shared" si="1"/>
        <v>0</v>
      </c>
      <c r="J14" s="166"/>
      <c r="K14" s="167">
        <f t="shared" si="2"/>
        <v>0</v>
      </c>
      <c r="L14" s="167">
        <v>21</v>
      </c>
      <c r="M14" s="167">
        <f t="shared" si="3"/>
        <v>0</v>
      </c>
      <c r="N14" s="160">
        <v>0</v>
      </c>
      <c r="O14" s="160">
        <f t="shared" si="4"/>
        <v>0</v>
      </c>
      <c r="P14" s="160">
        <v>0</v>
      </c>
      <c r="Q14" s="160">
        <f t="shared" si="5"/>
        <v>0</v>
      </c>
      <c r="R14" s="160"/>
      <c r="S14" s="160"/>
      <c r="T14" s="161">
        <v>0</v>
      </c>
      <c r="U14" s="160">
        <f t="shared" si="6"/>
        <v>0</v>
      </c>
      <c r="V14" s="150"/>
      <c r="W14" s="150"/>
      <c r="X14" s="150"/>
      <c r="Y14" s="150"/>
      <c r="Z14" s="150"/>
      <c r="AA14" s="150"/>
      <c r="AB14" s="150"/>
      <c r="AC14" s="150"/>
      <c r="AD14" s="150"/>
      <c r="AE14" s="150" t="s">
        <v>92</v>
      </c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 x14ac:dyDescent="0.2">
      <c r="A15" s="151">
        <v>5</v>
      </c>
      <c r="B15" s="158" t="s">
        <v>102</v>
      </c>
      <c r="C15" s="187" t="s">
        <v>103</v>
      </c>
      <c r="D15" s="160" t="s">
        <v>97</v>
      </c>
      <c r="E15" s="164">
        <v>1</v>
      </c>
      <c r="F15" s="166"/>
      <c r="G15" s="167">
        <f t="shared" si="0"/>
        <v>0</v>
      </c>
      <c r="H15" s="166"/>
      <c r="I15" s="167">
        <f t="shared" si="1"/>
        <v>0</v>
      </c>
      <c r="J15" s="166"/>
      <c r="K15" s="167">
        <f t="shared" si="2"/>
        <v>0</v>
      </c>
      <c r="L15" s="167">
        <v>21</v>
      </c>
      <c r="M15" s="167">
        <f t="shared" si="3"/>
        <v>0</v>
      </c>
      <c r="N15" s="160">
        <v>0</v>
      </c>
      <c r="O15" s="160">
        <f t="shared" si="4"/>
        <v>0</v>
      </c>
      <c r="P15" s="160">
        <v>0</v>
      </c>
      <c r="Q15" s="160">
        <f t="shared" si="5"/>
        <v>0</v>
      </c>
      <c r="R15" s="160"/>
      <c r="S15" s="160"/>
      <c r="T15" s="161">
        <v>0</v>
      </c>
      <c r="U15" s="160">
        <f t="shared" si="6"/>
        <v>0</v>
      </c>
      <c r="V15" s="150"/>
      <c r="W15" s="150"/>
      <c r="X15" s="150"/>
      <c r="Y15" s="150"/>
      <c r="Z15" s="150"/>
      <c r="AA15" s="150"/>
      <c r="AB15" s="150"/>
      <c r="AC15" s="150"/>
      <c r="AD15" s="150"/>
      <c r="AE15" s="150" t="s">
        <v>92</v>
      </c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 x14ac:dyDescent="0.2">
      <c r="A16" s="151">
        <v>6</v>
      </c>
      <c r="B16" s="158" t="s">
        <v>104</v>
      </c>
      <c r="C16" s="187" t="s">
        <v>105</v>
      </c>
      <c r="D16" s="160" t="s">
        <v>97</v>
      </c>
      <c r="E16" s="164">
        <v>1</v>
      </c>
      <c r="F16" s="166"/>
      <c r="G16" s="167">
        <f t="shared" si="0"/>
        <v>0</v>
      </c>
      <c r="H16" s="166"/>
      <c r="I16" s="167">
        <f t="shared" si="1"/>
        <v>0</v>
      </c>
      <c r="J16" s="166"/>
      <c r="K16" s="167">
        <f t="shared" si="2"/>
        <v>0</v>
      </c>
      <c r="L16" s="167">
        <v>21</v>
      </c>
      <c r="M16" s="167">
        <f t="shared" si="3"/>
        <v>0</v>
      </c>
      <c r="N16" s="160">
        <v>0</v>
      </c>
      <c r="O16" s="160">
        <f t="shared" si="4"/>
        <v>0</v>
      </c>
      <c r="P16" s="160">
        <v>0</v>
      </c>
      <c r="Q16" s="160">
        <f t="shared" si="5"/>
        <v>0</v>
      </c>
      <c r="R16" s="160"/>
      <c r="S16" s="160"/>
      <c r="T16" s="161">
        <v>0</v>
      </c>
      <c r="U16" s="160">
        <f t="shared" si="6"/>
        <v>0</v>
      </c>
      <c r="V16" s="150"/>
      <c r="W16" s="150"/>
      <c r="X16" s="150"/>
      <c r="Y16" s="150"/>
      <c r="Z16" s="150"/>
      <c r="AA16" s="150"/>
      <c r="AB16" s="150"/>
      <c r="AC16" s="150"/>
      <c r="AD16" s="150"/>
      <c r="AE16" s="150" t="s">
        <v>92</v>
      </c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6">
        <v>7</v>
      </c>
      <c r="B17" s="177" t="s">
        <v>106</v>
      </c>
      <c r="C17" s="189" t="s">
        <v>107</v>
      </c>
      <c r="D17" s="178" t="s">
        <v>97</v>
      </c>
      <c r="E17" s="179">
        <v>1</v>
      </c>
      <c r="F17" s="180"/>
      <c r="G17" s="181">
        <f t="shared" si="0"/>
        <v>0</v>
      </c>
      <c r="H17" s="180"/>
      <c r="I17" s="181">
        <f t="shared" si="1"/>
        <v>0</v>
      </c>
      <c r="J17" s="180"/>
      <c r="K17" s="181">
        <f t="shared" si="2"/>
        <v>0</v>
      </c>
      <c r="L17" s="181">
        <v>21</v>
      </c>
      <c r="M17" s="181">
        <f t="shared" si="3"/>
        <v>0</v>
      </c>
      <c r="N17" s="178">
        <v>0</v>
      </c>
      <c r="O17" s="178">
        <f t="shared" si="4"/>
        <v>0</v>
      </c>
      <c r="P17" s="178">
        <v>0</v>
      </c>
      <c r="Q17" s="178">
        <f t="shared" si="5"/>
        <v>0</v>
      </c>
      <c r="R17" s="178"/>
      <c r="S17" s="178"/>
      <c r="T17" s="182">
        <v>0</v>
      </c>
      <c r="U17" s="178">
        <f t="shared" si="6"/>
        <v>0</v>
      </c>
      <c r="V17" s="150"/>
      <c r="W17" s="150"/>
      <c r="X17" s="150"/>
      <c r="Y17" s="150"/>
      <c r="Z17" s="150"/>
      <c r="AA17" s="150"/>
      <c r="AB17" s="150"/>
      <c r="AC17" s="150"/>
      <c r="AD17" s="150"/>
      <c r="AE17" s="150" t="s">
        <v>92</v>
      </c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x14ac:dyDescent="0.2">
      <c r="A18" s="6"/>
      <c r="B18" s="7" t="s">
        <v>108</v>
      </c>
      <c r="C18" s="190" t="s">
        <v>108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AC18">
        <v>15</v>
      </c>
      <c r="AD18">
        <v>21</v>
      </c>
    </row>
    <row r="19" spans="1:60" x14ac:dyDescent="0.2">
      <c r="A19" s="183"/>
      <c r="B19" s="184">
        <v>26</v>
      </c>
      <c r="C19" s="191" t="s">
        <v>108</v>
      </c>
      <c r="D19" s="185"/>
      <c r="E19" s="185"/>
      <c r="F19" s="185"/>
      <c r="G19" s="186">
        <f>G8+G11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AC19">
        <f>SUMIF(L7:L17,AC18,G7:G17)</f>
        <v>0</v>
      </c>
      <c r="AD19">
        <f>SUMIF(L7:L17,AD18,G7:G17)</f>
        <v>0</v>
      </c>
      <c r="AE19" t="s">
        <v>109</v>
      </c>
    </row>
    <row r="20" spans="1:60" x14ac:dyDescent="0.2">
      <c r="A20" s="6"/>
      <c r="B20" s="7" t="s">
        <v>108</v>
      </c>
      <c r="C20" s="190" t="s">
        <v>108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60" x14ac:dyDescent="0.2">
      <c r="A21" s="6"/>
      <c r="B21" s="7" t="s">
        <v>108</v>
      </c>
      <c r="C21" s="190" t="s">
        <v>108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60" x14ac:dyDescent="0.2">
      <c r="A22" s="289">
        <v>33</v>
      </c>
      <c r="B22" s="289"/>
      <c r="C22" s="29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60" x14ac:dyDescent="0.2">
      <c r="A23" s="265"/>
      <c r="B23" s="266"/>
      <c r="C23" s="267"/>
      <c r="D23" s="266"/>
      <c r="E23" s="266"/>
      <c r="F23" s="266"/>
      <c r="G23" s="26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AE23" t="s">
        <v>110</v>
      </c>
    </row>
    <row r="24" spans="1:60" x14ac:dyDescent="0.2">
      <c r="A24" s="269"/>
      <c r="B24" s="270"/>
      <c r="C24" s="271"/>
      <c r="D24" s="270"/>
      <c r="E24" s="270"/>
      <c r="F24" s="270"/>
      <c r="G24" s="27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60" x14ac:dyDescent="0.2">
      <c r="A25" s="269"/>
      <c r="B25" s="270"/>
      <c r="C25" s="271"/>
      <c r="D25" s="270"/>
      <c r="E25" s="270"/>
      <c r="F25" s="270"/>
      <c r="G25" s="27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60" x14ac:dyDescent="0.2">
      <c r="A26" s="269"/>
      <c r="B26" s="270"/>
      <c r="C26" s="271"/>
      <c r="D26" s="270"/>
      <c r="E26" s="270"/>
      <c r="F26" s="270"/>
      <c r="G26" s="27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60" x14ac:dyDescent="0.2">
      <c r="A27" s="273"/>
      <c r="B27" s="274"/>
      <c r="C27" s="275"/>
      <c r="D27" s="274"/>
      <c r="E27" s="274"/>
      <c r="F27" s="274"/>
      <c r="G27" s="27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60" x14ac:dyDescent="0.2">
      <c r="A28" s="6"/>
      <c r="B28" s="7"/>
      <c r="C28" s="19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60" x14ac:dyDescent="0.2">
      <c r="C29" s="192"/>
      <c r="AE29" t="s">
        <v>111</v>
      </c>
    </row>
  </sheetData>
  <mergeCells count="7">
    <mergeCell ref="A23:G27"/>
    <mergeCell ref="A1:G1"/>
    <mergeCell ref="C2:G2"/>
    <mergeCell ref="C3:G3"/>
    <mergeCell ref="C4:G4"/>
    <mergeCell ref="C10:G10"/>
    <mergeCell ref="A22:C22"/>
  </mergeCells>
  <pageMargins left="0.59055118110236204" right="0.39370078740157499" top="0.78740157499999996" bottom="0.78740157499999996" header="0.3" footer="0.3"/>
  <pageSetup paperSize="9" orientation="landscape" r:id="rId1"/>
  <ignoredErrors>
    <ignoredError sqref="F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87"/>
  <sheetViews>
    <sheetView tabSelected="1" view="pageBreakPreview" topLeftCell="A4" zoomScaleNormal="130" zoomScaleSheetLayoutView="100" workbookViewId="0">
      <selection activeCell="A33" sqref="A33"/>
    </sheetView>
  </sheetViews>
  <sheetFormatPr defaultRowHeight="12" x14ac:dyDescent="0.2"/>
  <cols>
    <col min="1" max="1" width="58.42578125" style="195" customWidth="1"/>
    <col min="2" max="2" width="9.85546875" style="195" customWidth="1"/>
    <col min="3" max="3" width="5.5703125" style="195" customWidth="1"/>
    <col min="4" max="4" width="13.28515625" style="195" customWidth="1"/>
    <col min="5" max="5" width="19.140625" style="195" bestFit="1" customWidth="1"/>
    <col min="6" max="256" width="9.140625" style="195"/>
    <col min="257" max="257" width="58.42578125" style="195" customWidth="1"/>
    <col min="258" max="258" width="9.85546875" style="195" customWidth="1"/>
    <col min="259" max="259" width="5.5703125" style="195" customWidth="1"/>
    <col min="260" max="260" width="13.28515625" style="195" customWidth="1"/>
    <col min="261" max="261" width="19.140625" style="195" bestFit="1" customWidth="1"/>
    <col min="262" max="512" width="9.140625" style="195"/>
    <col min="513" max="513" width="58.42578125" style="195" customWidth="1"/>
    <col min="514" max="514" width="9.85546875" style="195" customWidth="1"/>
    <col min="515" max="515" width="5.5703125" style="195" customWidth="1"/>
    <col min="516" max="516" width="13.28515625" style="195" customWidth="1"/>
    <col min="517" max="517" width="19.140625" style="195" bestFit="1" customWidth="1"/>
    <col min="518" max="768" width="9.140625" style="195"/>
    <col min="769" max="769" width="58.42578125" style="195" customWidth="1"/>
    <col min="770" max="770" width="9.85546875" style="195" customWidth="1"/>
    <col min="771" max="771" width="5.5703125" style="195" customWidth="1"/>
    <col min="772" max="772" width="13.28515625" style="195" customWidth="1"/>
    <col min="773" max="773" width="19.140625" style="195" bestFit="1" customWidth="1"/>
    <col min="774" max="1024" width="9.140625" style="195"/>
    <col min="1025" max="1025" width="58.42578125" style="195" customWidth="1"/>
    <col min="1026" max="1026" width="9.85546875" style="195" customWidth="1"/>
    <col min="1027" max="1027" width="5.5703125" style="195" customWidth="1"/>
    <col min="1028" max="1028" width="13.28515625" style="195" customWidth="1"/>
    <col min="1029" max="1029" width="19.140625" style="195" bestFit="1" customWidth="1"/>
    <col min="1030" max="1280" width="9.140625" style="195"/>
    <col min="1281" max="1281" width="58.42578125" style="195" customWidth="1"/>
    <col min="1282" max="1282" width="9.85546875" style="195" customWidth="1"/>
    <col min="1283" max="1283" width="5.5703125" style="195" customWidth="1"/>
    <col min="1284" max="1284" width="13.28515625" style="195" customWidth="1"/>
    <col min="1285" max="1285" width="19.140625" style="195" bestFit="1" customWidth="1"/>
    <col min="1286" max="1536" width="9.140625" style="195"/>
    <col min="1537" max="1537" width="58.42578125" style="195" customWidth="1"/>
    <col min="1538" max="1538" width="9.85546875" style="195" customWidth="1"/>
    <col min="1539" max="1539" width="5.5703125" style="195" customWidth="1"/>
    <col min="1540" max="1540" width="13.28515625" style="195" customWidth="1"/>
    <col min="1541" max="1541" width="19.140625" style="195" bestFit="1" customWidth="1"/>
    <col min="1542" max="1792" width="9.140625" style="195"/>
    <col min="1793" max="1793" width="58.42578125" style="195" customWidth="1"/>
    <col min="1794" max="1794" width="9.85546875" style="195" customWidth="1"/>
    <col min="1795" max="1795" width="5.5703125" style="195" customWidth="1"/>
    <col min="1796" max="1796" width="13.28515625" style="195" customWidth="1"/>
    <col min="1797" max="1797" width="19.140625" style="195" bestFit="1" customWidth="1"/>
    <col min="1798" max="2048" width="9.140625" style="195"/>
    <col min="2049" max="2049" width="58.42578125" style="195" customWidth="1"/>
    <col min="2050" max="2050" width="9.85546875" style="195" customWidth="1"/>
    <col min="2051" max="2051" width="5.5703125" style="195" customWidth="1"/>
    <col min="2052" max="2052" width="13.28515625" style="195" customWidth="1"/>
    <col min="2053" max="2053" width="19.140625" style="195" bestFit="1" customWidth="1"/>
    <col min="2054" max="2304" width="9.140625" style="195"/>
    <col min="2305" max="2305" width="58.42578125" style="195" customWidth="1"/>
    <col min="2306" max="2306" width="9.85546875" style="195" customWidth="1"/>
    <col min="2307" max="2307" width="5.5703125" style="195" customWidth="1"/>
    <col min="2308" max="2308" width="13.28515625" style="195" customWidth="1"/>
    <col min="2309" max="2309" width="19.140625" style="195" bestFit="1" customWidth="1"/>
    <col min="2310" max="2560" width="9.140625" style="195"/>
    <col min="2561" max="2561" width="58.42578125" style="195" customWidth="1"/>
    <col min="2562" max="2562" width="9.85546875" style="195" customWidth="1"/>
    <col min="2563" max="2563" width="5.5703125" style="195" customWidth="1"/>
    <col min="2564" max="2564" width="13.28515625" style="195" customWidth="1"/>
    <col min="2565" max="2565" width="19.140625" style="195" bestFit="1" customWidth="1"/>
    <col min="2566" max="2816" width="9.140625" style="195"/>
    <col min="2817" max="2817" width="58.42578125" style="195" customWidth="1"/>
    <col min="2818" max="2818" width="9.85546875" style="195" customWidth="1"/>
    <col min="2819" max="2819" width="5.5703125" style="195" customWidth="1"/>
    <col min="2820" max="2820" width="13.28515625" style="195" customWidth="1"/>
    <col min="2821" max="2821" width="19.140625" style="195" bestFit="1" customWidth="1"/>
    <col min="2822" max="3072" width="9.140625" style="195"/>
    <col min="3073" max="3073" width="58.42578125" style="195" customWidth="1"/>
    <col min="3074" max="3074" width="9.85546875" style="195" customWidth="1"/>
    <col min="3075" max="3075" width="5.5703125" style="195" customWidth="1"/>
    <col min="3076" max="3076" width="13.28515625" style="195" customWidth="1"/>
    <col min="3077" max="3077" width="19.140625" style="195" bestFit="1" customWidth="1"/>
    <col min="3078" max="3328" width="9.140625" style="195"/>
    <col min="3329" max="3329" width="58.42578125" style="195" customWidth="1"/>
    <col min="3330" max="3330" width="9.85546875" style="195" customWidth="1"/>
    <col min="3331" max="3331" width="5.5703125" style="195" customWidth="1"/>
    <col min="3332" max="3332" width="13.28515625" style="195" customWidth="1"/>
    <col min="3333" max="3333" width="19.140625" style="195" bestFit="1" customWidth="1"/>
    <col min="3334" max="3584" width="9.140625" style="195"/>
    <col min="3585" max="3585" width="58.42578125" style="195" customWidth="1"/>
    <col min="3586" max="3586" width="9.85546875" style="195" customWidth="1"/>
    <col min="3587" max="3587" width="5.5703125" style="195" customWidth="1"/>
    <col min="3588" max="3588" width="13.28515625" style="195" customWidth="1"/>
    <col min="3589" max="3589" width="19.140625" style="195" bestFit="1" customWidth="1"/>
    <col min="3590" max="3840" width="9.140625" style="195"/>
    <col min="3841" max="3841" width="58.42578125" style="195" customWidth="1"/>
    <col min="3842" max="3842" width="9.85546875" style="195" customWidth="1"/>
    <col min="3843" max="3843" width="5.5703125" style="195" customWidth="1"/>
    <col min="3844" max="3844" width="13.28515625" style="195" customWidth="1"/>
    <col min="3845" max="3845" width="19.140625" style="195" bestFit="1" customWidth="1"/>
    <col min="3846" max="4096" width="9.140625" style="195"/>
    <col min="4097" max="4097" width="58.42578125" style="195" customWidth="1"/>
    <col min="4098" max="4098" width="9.85546875" style="195" customWidth="1"/>
    <col min="4099" max="4099" width="5.5703125" style="195" customWidth="1"/>
    <col min="4100" max="4100" width="13.28515625" style="195" customWidth="1"/>
    <col min="4101" max="4101" width="19.140625" style="195" bestFit="1" customWidth="1"/>
    <col min="4102" max="4352" width="9.140625" style="195"/>
    <col min="4353" max="4353" width="58.42578125" style="195" customWidth="1"/>
    <col min="4354" max="4354" width="9.85546875" style="195" customWidth="1"/>
    <col min="4355" max="4355" width="5.5703125" style="195" customWidth="1"/>
    <col min="4356" max="4356" width="13.28515625" style="195" customWidth="1"/>
    <col min="4357" max="4357" width="19.140625" style="195" bestFit="1" customWidth="1"/>
    <col min="4358" max="4608" width="9.140625" style="195"/>
    <col min="4609" max="4609" width="58.42578125" style="195" customWidth="1"/>
    <col min="4610" max="4610" width="9.85546875" style="195" customWidth="1"/>
    <col min="4611" max="4611" width="5.5703125" style="195" customWidth="1"/>
    <col min="4612" max="4612" width="13.28515625" style="195" customWidth="1"/>
    <col min="4613" max="4613" width="19.140625" style="195" bestFit="1" customWidth="1"/>
    <col min="4614" max="4864" width="9.140625" style="195"/>
    <col min="4865" max="4865" width="58.42578125" style="195" customWidth="1"/>
    <col min="4866" max="4866" width="9.85546875" style="195" customWidth="1"/>
    <col min="4867" max="4867" width="5.5703125" style="195" customWidth="1"/>
    <col min="4868" max="4868" width="13.28515625" style="195" customWidth="1"/>
    <col min="4869" max="4869" width="19.140625" style="195" bestFit="1" customWidth="1"/>
    <col min="4870" max="5120" width="9.140625" style="195"/>
    <col min="5121" max="5121" width="58.42578125" style="195" customWidth="1"/>
    <col min="5122" max="5122" width="9.85546875" style="195" customWidth="1"/>
    <col min="5123" max="5123" width="5.5703125" style="195" customWidth="1"/>
    <col min="5124" max="5124" width="13.28515625" style="195" customWidth="1"/>
    <col min="5125" max="5125" width="19.140625" style="195" bestFit="1" customWidth="1"/>
    <col min="5126" max="5376" width="9.140625" style="195"/>
    <col min="5377" max="5377" width="58.42578125" style="195" customWidth="1"/>
    <col min="5378" max="5378" width="9.85546875" style="195" customWidth="1"/>
    <col min="5379" max="5379" width="5.5703125" style="195" customWidth="1"/>
    <col min="5380" max="5380" width="13.28515625" style="195" customWidth="1"/>
    <col min="5381" max="5381" width="19.140625" style="195" bestFit="1" customWidth="1"/>
    <col min="5382" max="5632" width="9.140625" style="195"/>
    <col min="5633" max="5633" width="58.42578125" style="195" customWidth="1"/>
    <col min="5634" max="5634" width="9.85546875" style="195" customWidth="1"/>
    <col min="5635" max="5635" width="5.5703125" style="195" customWidth="1"/>
    <col min="5636" max="5636" width="13.28515625" style="195" customWidth="1"/>
    <col min="5637" max="5637" width="19.140625" style="195" bestFit="1" customWidth="1"/>
    <col min="5638" max="5888" width="9.140625" style="195"/>
    <col min="5889" max="5889" width="58.42578125" style="195" customWidth="1"/>
    <col min="5890" max="5890" width="9.85546875" style="195" customWidth="1"/>
    <col min="5891" max="5891" width="5.5703125" style="195" customWidth="1"/>
    <col min="5892" max="5892" width="13.28515625" style="195" customWidth="1"/>
    <col min="5893" max="5893" width="19.140625" style="195" bestFit="1" customWidth="1"/>
    <col min="5894" max="6144" width="9.140625" style="195"/>
    <col min="6145" max="6145" width="58.42578125" style="195" customWidth="1"/>
    <col min="6146" max="6146" width="9.85546875" style="195" customWidth="1"/>
    <col min="6147" max="6147" width="5.5703125" style="195" customWidth="1"/>
    <col min="6148" max="6148" width="13.28515625" style="195" customWidth="1"/>
    <col min="6149" max="6149" width="19.140625" style="195" bestFit="1" customWidth="1"/>
    <col min="6150" max="6400" width="9.140625" style="195"/>
    <col min="6401" max="6401" width="58.42578125" style="195" customWidth="1"/>
    <col min="6402" max="6402" width="9.85546875" style="195" customWidth="1"/>
    <col min="6403" max="6403" width="5.5703125" style="195" customWidth="1"/>
    <col min="6404" max="6404" width="13.28515625" style="195" customWidth="1"/>
    <col min="6405" max="6405" width="19.140625" style="195" bestFit="1" customWidth="1"/>
    <col min="6406" max="6656" width="9.140625" style="195"/>
    <col min="6657" max="6657" width="58.42578125" style="195" customWidth="1"/>
    <col min="6658" max="6658" width="9.85546875" style="195" customWidth="1"/>
    <col min="6659" max="6659" width="5.5703125" style="195" customWidth="1"/>
    <col min="6660" max="6660" width="13.28515625" style="195" customWidth="1"/>
    <col min="6661" max="6661" width="19.140625" style="195" bestFit="1" customWidth="1"/>
    <col min="6662" max="6912" width="9.140625" style="195"/>
    <col min="6913" max="6913" width="58.42578125" style="195" customWidth="1"/>
    <col min="6914" max="6914" width="9.85546875" style="195" customWidth="1"/>
    <col min="6915" max="6915" width="5.5703125" style="195" customWidth="1"/>
    <col min="6916" max="6916" width="13.28515625" style="195" customWidth="1"/>
    <col min="6917" max="6917" width="19.140625" style="195" bestFit="1" customWidth="1"/>
    <col min="6918" max="7168" width="9.140625" style="195"/>
    <col min="7169" max="7169" width="58.42578125" style="195" customWidth="1"/>
    <col min="7170" max="7170" width="9.85546875" style="195" customWidth="1"/>
    <col min="7171" max="7171" width="5.5703125" style="195" customWidth="1"/>
    <col min="7172" max="7172" width="13.28515625" style="195" customWidth="1"/>
    <col min="7173" max="7173" width="19.140625" style="195" bestFit="1" customWidth="1"/>
    <col min="7174" max="7424" width="9.140625" style="195"/>
    <col min="7425" max="7425" width="58.42578125" style="195" customWidth="1"/>
    <col min="7426" max="7426" width="9.85546875" style="195" customWidth="1"/>
    <col min="7427" max="7427" width="5.5703125" style="195" customWidth="1"/>
    <col min="7428" max="7428" width="13.28515625" style="195" customWidth="1"/>
    <col min="7429" max="7429" width="19.140625" style="195" bestFit="1" customWidth="1"/>
    <col min="7430" max="7680" width="9.140625" style="195"/>
    <col min="7681" max="7681" width="58.42578125" style="195" customWidth="1"/>
    <col min="7682" max="7682" width="9.85546875" style="195" customWidth="1"/>
    <col min="7683" max="7683" width="5.5703125" style="195" customWidth="1"/>
    <col min="7684" max="7684" width="13.28515625" style="195" customWidth="1"/>
    <col min="7685" max="7685" width="19.140625" style="195" bestFit="1" customWidth="1"/>
    <col min="7686" max="7936" width="9.140625" style="195"/>
    <col min="7937" max="7937" width="58.42578125" style="195" customWidth="1"/>
    <col min="7938" max="7938" width="9.85546875" style="195" customWidth="1"/>
    <col min="7939" max="7939" width="5.5703125" style="195" customWidth="1"/>
    <col min="7940" max="7940" width="13.28515625" style="195" customWidth="1"/>
    <col min="7941" max="7941" width="19.140625" style="195" bestFit="1" customWidth="1"/>
    <col min="7942" max="8192" width="9.140625" style="195"/>
    <col min="8193" max="8193" width="58.42578125" style="195" customWidth="1"/>
    <col min="8194" max="8194" width="9.85546875" style="195" customWidth="1"/>
    <col min="8195" max="8195" width="5.5703125" style="195" customWidth="1"/>
    <col min="8196" max="8196" width="13.28515625" style="195" customWidth="1"/>
    <col min="8197" max="8197" width="19.140625" style="195" bestFit="1" customWidth="1"/>
    <col min="8198" max="8448" width="9.140625" style="195"/>
    <col min="8449" max="8449" width="58.42578125" style="195" customWidth="1"/>
    <col min="8450" max="8450" width="9.85546875" style="195" customWidth="1"/>
    <col min="8451" max="8451" width="5.5703125" style="195" customWidth="1"/>
    <col min="8452" max="8452" width="13.28515625" style="195" customWidth="1"/>
    <col min="8453" max="8453" width="19.140625" style="195" bestFit="1" customWidth="1"/>
    <col min="8454" max="8704" width="9.140625" style="195"/>
    <col min="8705" max="8705" width="58.42578125" style="195" customWidth="1"/>
    <col min="8706" max="8706" width="9.85546875" style="195" customWidth="1"/>
    <col min="8707" max="8707" width="5.5703125" style="195" customWidth="1"/>
    <col min="8708" max="8708" width="13.28515625" style="195" customWidth="1"/>
    <col min="8709" max="8709" width="19.140625" style="195" bestFit="1" customWidth="1"/>
    <col min="8710" max="8960" width="9.140625" style="195"/>
    <col min="8961" max="8961" width="58.42578125" style="195" customWidth="1"/>
    <col min="8962" max="8962" width="9.85546875" style="195" customWidth="1"/>
    <col min="8963" max="8963" width="5.5703125" style="195" customWidth="1"/>
    <col min="8964" max="8964" width="13.28515625" style="195" customWidth="1"/>
    <col min="8965" max="8965" width="19.140625" style="195" bestFit="1" customWidth="1"/>
    <col min="8966" max="9216" width="9.140625" style="195"/>
    <col min="9217" max="9217" width="58.42578125" style="195" customWidth="1"/>
    <col min="9218" max="9218" width="9.85546875" style="195" customWidth="1"/>
    <col min="9219" max="9219" width="5.5703125" style="195" customWidth="1"/>
    <col min="9220" max="9220" width="13.28515625" style="195" customWidth="1"/>
    <col min="9221" max="9221" width="19.140625" style="195" bestFit="1" customWidth="1"/>
    <col min="9222" max="9472" width="9.140625" style="195"/>
    <col min="9473" max="9473" width="58.42578125" style="195" customWidth="1"/>
    <col min="9474" max="9474" width="9.85546875" style="195" customWidth="1"/>
    <col min="9475" max="9475" width="5.5703125" style="195" customWidth="1"/>
    <col min="9476" max="9476" width="13.28515625" style="195" customWidth="1"/>
    <col min="9477" max="9477" width="19.140625" style="195" bestFit="1" customWidth="1"/>
    <col min="9478" max="9728" width="9.140625" style="195"/>
    <col min="9729" max="9729" width="58.42578125" style="195" customWidth="1"/>
    <col min="9730" max="9730" width="9.85546875" style="195" customWidth="1"/>
    <col min="9731" max="9731" width="5.5703125" style="195" customWidth="1"/>
    <col min="9732" max="9732" width="13.28515625" style="195" customWidth="1"/>
    <col min="9733" max="9733" width="19.140625" style="195" bestFit="1" customWidth="1"/>
    <col min="9734" max="9984" width="9.140625" style="195"/>
    <col min="9985" max="9985" width="58.42578125" style="195" customWidth="1"/>
    <col min="9986" max="9986" width="9.85546875" style="195" customWidth="1"/>
    <col min="9987" max="9987" width="5.5703125" style="195" customWidth="1"/>
    <col min="9988" max="9988" width="13.28515625" style="195" customWidth="1"/>
    <col min="9989" max="9989" width="19.140625" style="195" bestFit="1" customWidth="1"/>
    <col min="9990" max="10240" width="9.140625" style="195"/>
    <col min="10241" max="10241" width="58.42578125" style="195" customWidth="1"/>
    <col min="10242" max="10242" width="9.85546875" style="195" customWidth="1"/>
    <col min="10243" max="10243" width="5.5703125" style="195" customWidth="1"/>
    <col min="10244" max="10244" width="13.28515625" style="195" customWidth="1"/>
    <col min="10245" max="10245" width="19.140625" style="195" bestFit="1" customWidth="1"/>
    <col min="10246" max="10496" width="9.140625" style="195"/>
    <col min="10497" max="10497" width="58.42578125" style="195" customWidth="1"/>
    <col min="10498" max="10498" width="9.85546875" style="195" customWidth="1"/>
    <col min="10499" max="10499" width="5.5703125" style="195" customWidth="1"/>
    <col min="10500" max="10500" width="13.28515625" style="195" customWidth="1"/>
    <col min="10501" max="10501" width="19.140625" style="195" bestFit="1" customWidth="1"/>
    <col min="10502" max="10752" width="9.140625" style="195"/>
    <col min="10753" max="10753" width="58.42578125" style="195" customWidth="1"/>
    <col min="10754" max="10754" width="9.85546875" style="195" customWidth="1"/>
    <col min="10755" max="10755" width="5.5703125" style="195" customWidth="1"/>
    <col min="10756" max="10756" width="13.28515625" style="195" customWidth="1"/>
    <col min="10757" max="10757" width="19.140625" style="195" bestFit="1" customWidth="1"/>
    <col min="10758" max="11008" width="9.140625" style="195"/>
    <col min="11009" max="11009" width="58.42578125" style="195" customWidth="1"/>
    <col min="11010" max="11010" width="9.85546875" style="195" customWidth="1"/>
    <col min="11011" max="11011" width="5.5703125" style="195" customWidth="1"/>
    <col min="11012" max="11012" width="13.28515625" style="195" customWidth="1"/>
    <col min="11013" max="11013" width="19.140625" style="195" bestFit="1" customWidth="1"/>
    <col min="11014" max="11264" width="9.140625" style="195"/>
    <col min="11265" max="11265" width="58.42578125" style="195" customWidth="1"/>
    <col min="11266" max="11266" width="9.85546875" style="195" customWidth="1"/>
    <col min="11267" max="11267" width="5.5703125" style="195" customWidth="1"/>
    <col min="11268" max="11268" width="13.28515625" style="195" customWidth="1"/>
    <col min="11269" max="11269" width="19.140625" style="195" bestFit="1" customWidth="1"/>
    <col min="11270" max="11520" width="9.140625" style="195"/>
    <col min="11521" max="11521" width="58.42578125" style="195" customWidth="1"/>
    <col min="11522" max="11522" width="9.85546875" style="195" customWidth="1"/>
    <col min="11523" max="11523" width="5.5703125" style="195" customWidth="1"/>
    <col min="11524" max="11524" width="13.28515625" style="195" customWidth="1"/>
    <col min="11525" max="11525" width="19.140625" style="195" bestFit="1" customWidth="1"/>
    <col min="11526" max="11776" width="9.140625" style="195"/>
    <col min="11777" max="11777" width="58.42578125" style="195" customWidth="1"/>
    <col min="11778" max="11778" width="9.85546875" style="195" customWidth="1"/>
    <col min="11779" max="11779" width="5.5703125" style="195" customWidth="1"/>
    <col min="11780" max="11780" width="13.28515625" style="195" customWidth="1"/>
    <col min="11781" max="11781" width="19.140625" style="195" bestFit="1" customWidth="1"/>
    <col min="11782" max="12032" width="9.140625" style="195"/>
    <col min="12033" max="12033" width="58.42578125" style="195" customWidth="1"/>
    <col min="12034" max="12034" width="9.85546875" style="195" customWidth="1"/>
    <col min="12035" max="12035" width="5.5703125" style="195" customWidth="1"/>
    <col min="12036" max="12036" width="13.28515625" style="195" customWidth="1"/>
    <col min="12037" max="12037" width="19.140625" style="195" bestFit="1" customWidth="1"/>
    <col min="12038" max="12288" width="9.140625" style="195"/>
    <col min="12289" max="12289" width="58.42578125" style="195" customWidth="1"/>
    <col min="12290" max="12290" width="9.85546875" style="195" customWidth="1"/>
    <col min="12291" max="12291" width="5.5703125" style="195" customWidth="1"/>
    <col min="12292" max="12292" width="13.28515625" style="195" customWidth="1"/>
    <col min="12293" max="12293" width="19.140625" style="195" bestFit="1" customWidth="1"/>
    <col min="12294" max="12544" width="9.140625" style="195"/>
    <col min="12545" max="12545" width="58.42578125" style="195" customWidth="1"/>
    <col min="12546" max="12546" width="9.85546875" style="195" customWidth="1"/>
    <col min="12547" max="12547" width="5.5703125" style="195" customWidth="1"/>
    <col min="12548" max="12548" width="13.28515625" style="195" customWidth="1"/>
    <col min="12549" max="12549" width="19.140625" style="195" bestFit="1" customWidth="1"/>
    <col min="12550" max="12800" width="9.140625" style="195"/>
    <col min="12801" max="12801" width="58.42578125" style="195" customWidth="1"/>
    <col min="12802" max="12802" width="9.85546875" style="195" customWidth="1"/>
    <col min="12803" max="12803" width="5.5703125" style="195" customWidth="1"/>
    <col min="12804" max="12804" width="13.28515625" style="195" customWidth="1"/>
    <col min="12805" max="12805" width="19.140625" style="195" bestFit="1" customWidth="1"/>
    <col min="12806" max="13056" width="9.140625" style="195"/>
    <col min="13057" max="13057" width="58.42578125" style="195" customWidth="1"/>
    <col min="13058" max="13058" width="9.85546875" style="195" customWidth="1"/>
    <col min="13059" max="13059" width="5.5703125" style="195" customWidth="1"/>
    <col min="13060" max="13060" width="13.28515625" style="195" customWidth="1"/>
    <col min="13061" max="13061" width="19.140625" style="195" bestFit="1" customWidth="1"/>
    <col min="13062" max="13312" width="9.140625" style="195"/>
    <col min="13313" max="13313" width="58.42578125" style="195" customWidth="1"/>
    <col min="13314" max="13314" width="9.85546875" style="195" customWidth="1"/>
    <col min="13315" max="13315" width="5.5703125" style="195" customWidth="1"/>
    <col min="13316" max="13316" width="13.28515625" style="195" customWidth="1"/>
    <col min="13317" max="13317" width="19.140625" style="195" bestFit="1" customWidth="1"/>
    <col min="13318" max="13568" width="9.140625" style="195"/>
    <col min="13569" max="13569" width="58.42578125" style="195" customWidth="1"/>
    <col min="13570" max="13570" width="9.85546875" style="195" customWidth="1"/>
    <col min="13571" max="13571" width="5.5703125" style="195" customWidth="1"/>
    <col min="13572" max="13572" width="13.28515625" style="195" customWidth="1"/>
    <col min="13573" max="13573" width="19.140625" style="195" bestFit="1" customWidth="1"/>
    <col min="13574" max="13824" width="9.140625" style="195"/>
    <col min="13825" max="13825" width="58.42578125" style="195" customWidth="1"/>
    <col min="13826" max="13826" width="9.85546875" style="195" customWidth="1"/>
    <col min="13827" max="13827" width="5.5703125" style="195" customWidth="1"/>
    <col min="13828" max="13828" width="13.28515625" style="195" customWidth="1"/>
    <col min="13829" max="13829" width="19.140625" style="195" bestFit="1" customWidth="1"/>
    <col min="13830" max="14080" width="9.140625" style="195"/>
    <col min="14081" max="14081" width="58.42578125" style="195" customWidth="1"/>
    <col min="14082" max="14082" width="9.85546875" style="195" customWidth="1"/>
    <col min="14083" max="14083" width="5.5703125" style="195" customWidth="1"/>
    <col min="14084" max="14084" width="13.28515625" style="195" customWidth="1"/>
    <col min="14085" max="14085" width="19.140625" style="195" bestFit="1" customWidth="1"/>
    <col min="14086" max="14336" width="9.140625" style="195"/>
    <col min="14337" max="14337" width="58.42578125" style="195" customWidth="1"/>
    <col min="14338" max="14338" width="9.85546875" style="195" customWidth="1"/>
    <col min="14339" max="14339" width="5.5703125" style="195" customWidth="1"/>
    <col min="14340" max="14340" width="13.28515625" style="195" customWidth="1"/>
    <col min="14341" max="14341" width="19.140625" style="195" bestFit="1" customWidth="1"/>
    <col min="14342" max="14592" width="9.140625" style="195"/>
    <col min="14593" max="14593" width="58.42578125" style="195" customWidth="1"/>
    <col min="14594" max="14594" width="9.85546875" style="195" customWidth="1"/>
    <col min="14595" max="14595" width="5.5703125" style="195" customWidth="1"/>
    <col min="14596" max="14596" width="13.28515625" style="195" customWidth="1"/>
    <col min="14597" max="14597" width="19.140625" style="195" bestFit="1" customWidth="1"/>
    <col min="14598" max="14848" width="9.140625" style="195"/>
    <col min="14849" max="14849" width="58.42578125" style="195" customWidth="1"/>
    <col min="14850" max="14850" width="9.85546875" style="195" customWidth="1"/>
    <col min="14851" max="14851" width="5.5703125" style="195" customWidth="1"/>
    <col min="14852" max="14852" width="13.28515625" style="195" customWidth="1"/>
    <col min="14853" max="14853" width="19.140625" style="195" bestFit="1" customWidth="1"/>
    <col min="14854" max="15104" width="9.140625" style="195"/>
    <col min="15105" max="15105" width="58.42578125" style="195" customWidth="1"/>
    <col min="15106" max="15106" width="9.85546875" style="195" customWidth="1"/>
    <col min="15107" max="15107" width="5.5703125" style="195" customWidth="1"/>
    <col min="15108" max="15108" width="13.28515625" style="195" customWidth="1"/>
    <col min="15109" max="15109" width="19.140625" style="195" bestFit="1" customWidth="1"/>
    <col min="15110" max="15360" width="9.140625" style="195"/>
    <col min="15361" max="15361" width="58.42578125" style="195" customWidth="1"/>
    <col min="15362" max="15362" width="9.85546875" style="195" customWidth="1"/>
    <col min="15363" max="15363" width="5.5703125" style="195" customWidth="1"/>
    <col min="15364" max="15364" width="13.28515625" style="195" customWidth="1"/>
    <col min="15365" max="15365" width="19.140625" style="195" bestFit="1" customWidth="1"/>
    <col min="15366" max="15616" width="9.140625" style="195"/>
    <col min="15617" max="15617" width="58.42578125" style="195" customWidth="1"/>
    <col min="15618" max="15618" width="9.85546875" style="195" customWidth="1"/>
    <col min="15619" max="15619" width="5.5703125" style="195" customWidth="1"/>
    <col min="15620" max="15620" width="13.28515625" style="195" customWidth="1"/>
    <col min="15621" max="15621" width="19.140625" style="195" bestFit="1" customWidth="1"/>
    <col min="15622" max="15872" width="9.140625" style="195"/>
    <col min="15873" max="15873" width="58.42578125" style="195" customWidth="1"/>
    <col min="15874" max="15874" width="9.85546875" style="195" customWidth="1"/>
    <col min="15875" max="15875" width="5.5703125" style="195" customWidth="1"/>
    <col min="15876" max="15876" width="13.28515625" style="195" customWidth="1"/>
    <col min="15877" max="15877" width="19.140625" style="195" bestFit="1" customWidth="1"/>
    <col min="15878" max="16128" width="9.140625" style="195"/>
    <col min="16129" max="16129" width="58.42578125" style="195" customWidth="1"/>
    <col min="16130" max="16130" width="9.85546875" style="195" customWidth="1"/>
    <col min="16131" max="16131" width="5.5703125" style="195" customWidth="1"/>
    <col min="16132" max="16132" width="13.28515625" style="195" customWidth="1"/>
    <col min="16133" max="16133" width="19.140625" style="195" bestFit="1" customWidth="1"/>
    <col min="16134" max="16384" width="9.140625" style="195"/>
  </cols>
  <sheetData>
    <row r="1" spans="1:5" ht="18.75" x14ac:dyDescent="0.3">
      <c r="A1" s="193" t="s">
        <v>113</v>
      </c>
      <c r="B1" s="194"/>
      <c r="C1" s="194"/>
      <c r="D1" s="194"/>
      <c r="E1" s="194"/>
    </row>
    <row r="2" spans="1:5" x14ac:dyDescent="0.2">
      <c r="A2" s="196"/>
      <c r="B2" s="196"/>
      <c r="C2" s="196"/>
      <c r="D2" s="196"/>
      <c r="E2" s="196"/>
    </row>
    <row r="3" spans="1:5" ht="15.75" x14ac:dyDescent="0.25">
      <c r="A3" s="197" t="s">
        <v>114</v>
      </c>
    </row>
    <row r="4" spans="1:5" x14ac:dyDescent="0.2">
      <c r="A4" s="198" t="s">
        <v>115</v>
      </c>
      <c r="B4" s="199"/>
      <c r="C4" s="200" t="s">
        <v>72</v>
      </c>
      <c r="D4" s="200" t="s">
        <v>116</v>
      </c>
      <c r="E4" s="200" t="s">
        <v>28</v>
      </c>
    </row>
    <row r="5" spans="1:5" ht="24" customHeight="1" x14ac:dyDescent="0.2">
      <c r="A5" s="201" t="s">
        <v>117</v>
      </c>
      <c r="B5" s="202">
        <v>1</v>
      </c>
      <c r="C5" s="196" t="s">
        <v>118</v>
      </c>
      <c r="D5" s="214"/>
      <c r="E5" s="203">
        <f>B5*D5</f>
        <v>0</v>
      </c>
    </row>
    <row r="6" spans="1:5" x14ac:dyDescent="0.2">
      <c r="A6" s="204"/>
      <c r="B6" s="205"/>
      <c r="C6" s="205"/>
      <c r="D6" s="205"/>
      <c r="E6" s="206">
        <f>SUM(E5)</f>
        <v>0</v>
      </c>
    </row>
    <row r="8" spans="1:5" ht="15.75" x14ac:dyDescent="0.25">
      <c r="A8" s="197" t="s">
        <v>119</v>
      </c>
    </row>
    <row r="9" spans="1:5" x14ac:dyDescent="0.2">
      <c r="A9" s="198" t="s">
        <v>115</v>
      </c>
      <c r="B9" s="199" t="s">
        <v>120</v>
      </c>
      <c r="C9" s="200" t="s">
        <v>72</v>
      </c>
      <c r="D9" s="200"/>
      <c r="E9" s="200" t="s">
        <v>28</v>
      </c>
    </row>
    <row r="10" spans="1:5" x14ac:dyDescent="0.2">
      <c r="A10" s="195" t="s">
        <v>193</v>
      </c>
      <c r="B10" s="202">
        <v>890</v>
      </c>
      <c r="C10" s="196" t="s">
        <v>121</v>
      </c>
      <c r="D10" s="214"/>
      <c r="E10" s="203">
        <f t="shared" ref="E10:E20" si="0">B10*D10</f>
        <v>0</v>
      </c>
    </row>
    <row r="11" spans="1:5" x14ac:dyDescent="0.2">
      <c r="A11" s="195" t="s">
        <v>122</v>
      </c>
      <c r="B11" s="202">
        <v>84</v>
      </c>
      <c r="C11" s="196" t="s">
        <v>121</v>
      </c>
      <c r="D11" s="214"/>
      <c r="E11" s="203">
        <f t="shared" si="0"/>
        <v>0</v>
      </c>
    </row>
    <row r="12" spans="1:5" x14ac:dyDescent="0.2">
      <c r="A12" s="195" t="s">
        <v>123</v>
      </c>
      <c r="B12" s="202">
        <v>42</v>
      </c>
      <c r="C12" s="196" t="s">
        <v>124</v>
      </c>
      <c r="D12" s="214"/>
      <c r="E12" s="203">
        <f t="shared" si="0"/>
        <v>0</v>
      </c>
    </row>
    <row r="13" spans="1:5" x14ac:dyDescent="0.2">
      <c r="A13" s="195" t="s">
        <v>125</v>
      </c>
      <c r="B13" s="202">
        <v>42</v>
      </c>
      <c r="C13" s="196" t="s">
        <v>124</v>
      </c>
      <c r="D13" s="214"/>
      <c r="E13" s="203">
        <f t="shared" si="0"/>
        <v>0</v>
      </c>
    </row>
    <row r="14" spans="1:5" x14ac:dyDescent="0.2">
      <c r="A14" s="195" t="s">
        <v>126</v>
      </c>
      <c r="B14" s="202">
        <v>42</v>
      </c>
      <c r="C14" s="196" t="s">
        <v>124</v>
      </c>
      <c r="D14" s="214"/>
      <c r="E14" s="203">
        <f t="shared" si="0"/>
        <v>0</v>
      </c>
    </row>
    <row r="15" spans="1:5" x14ac:dyDescent="0.2">
      <c r="A15" s="195" t="s">
        <v>127</v>
      </c>
      <c r="B15" s="202">
        <v>42</v>
      </c>
      <c r="C15" s="196" t="s">
        <v>124</v>
      </c>
      <c r="D15" s="214"/>
      <c r="E15" s="203">
        <f t="shared" si="0"/>
        <v>0</v>
      </c>
    </row>
    <row r="16" spans="1:5" x14ac:dyDescent="0.2">
      <c r="A16" s="195" t="s">
        <v>128</v>
      </c>
      <c r="B16" s="202">
        <v>42</v>
      </c>
      <c r="C16" s="196" t="s">
        <v>129</v>
      </c>
      <c r="D16" s="214"/>
      <c r="E16" s="203">
        <f t="shared" si="0"/>
        <v>0</v>
      </c>
    </row>
    <row r="17" spans="1:5" x14ac:dyDescent="0.2">
      <c r="A17" s="195" t="s">
        <v>130</v>
      </c>
      <c r="B17" s="202">
        <v>21</v>
      </c>
      <c r="C17" s="196" t="s">
        <v>124</v>
      </c>
      <c r="D17" s="214"/>
      <c r="E17" s="203">
        <f t="shared" si="0"/>
        <v>0</v>
      </c>
    </row>
    <row r="18" spans="1:5" x14ac:dyDescent="0.2">
      <c r="A18" s="195" t="s">
        <v>125</v>
      </c>
      <c r="B18" s="202">
        <v>21</v>
      </c>
      <c r="C18" s="196" t="s">
        <v>124</v>
      </c>
      <c r="D18" s="214"/>
      <c r="E18" s="203">
        <f t="shared" si="0"/>
        <v>0</v>
      </c>
    </row>
    <row r="19" spans="1:5" x14ac:dyDescent="0.2">
      <c r="A19" s="195" t="s">
        <v>126</v>
      </c>
      <c r="B19" s="202">
        <v>21</v>
      </c>
      <c r="C19" s="196" t="s">
        <v>124</v>
      </c>
      <c r="D19" s="214"/>
      <c r="E19" s="203">
        <f t="shared" si="0"/>
        <v>0</v>
      </c>
    </row>
    <row r="20" spans="1:5" x14ac:dyDescent="0.2">
      <c r="A20" s="195" t="s">
        <v>131</v>
      </c>
      <c r="B20" s="202">
        <v>5</v>
      </c>
      <c r="C20" s="196" t="s">
        <v>124</v>
      </c>
      <c r="D20" s="214"/>
      <c r="E20" s="203">
        <f t="shared" si="0"/>
        <v>0</v>
      </c>
    </row>
    <row r="21" spans="1:5" x14ac:dyDescent="0.2">
      <c r="A21" s="204"/>
      <c r="B21" s="205"/>
      <c r="C21" s="205"/>
      <c r="D21" s="205"/>
      <c r="E21" s="206">
        <f>SUM(E10:E20)</f>
        <v>0</v>
      </c>
    </row>
    <row r="23" spans="1:5" ht="15.75" x14ac:dyDescent="0.25">
      <c r="A23" s="197" t="s">
        <v>132</v>
      </c>
    </row>
    <row r="24" spans="1:5" x14ac:dyDescent="0.2">
      <c r="A24" s="198" t="s">
        <v>115</v>
      </c>
      <c r="B24" s="199"/>
      <c r="C24" s="200" t="s">
        <v>72</v>
      </c>
      <c r="D24" s="200"/>
      <c r="E24" s="200" t="s">
        <v>28</v>
      </c>
    </row>
    <row r="25" spans="1:5" x14ac:dyDescent="0.2">
      <c r="A25" s="195" t="s">
        <v>133</v>
      </c>
      <c r="B25" s="202">
        <v>21</v>
      </c>
      <c r="C25" s="196" t="s">
        <v>124</v>
      </c>
      <c r="D25" s="214"/>
      <c r="E25" s="203">
        <f>B25*D25</f>
        <v>0</v>
      </c>
    </row>
    <row r="26" spans="1:5" x14ac:dyDescent="0.2">
      <c r="A26" s="204"/>
      <c r="B26" s="205"/>
      <c r="C26" s="205"/>
      <c r="D26" s="205"/>
      <c r="E26" s="206">
        <f>SUM(E25:E25)</f>
        <v>0</v>
      </c>
    </row>
    <row r="28" spans="1:5" ht="15.75" x14ac:dyDescent="0.25">
      <c r="A28" s="197" t="s">
        <v>134</v>
      </c>
    </row>
    <row r="29" spans="1:5" x14ac:dyDescent="0.2">
      <c r="A29" s="198" t="s">
        <v>115</v>
      </c>
      <c r="B29" s="199"/>
      <c r="C29" s="200" t="s">
        <v>72</v>
      </c>
      <c r="D29" s="200"/>
      <c r="E29" s="200" t="s">
        <v>28</v>
      </c>
    </row>
    <row r="30" spans="1:5" x14ac:dyDescent="0.2">
      <c r="A30" s="195" t="s">
        <v>135</v>
      </c>
      <c r="B30" s="202">
        <v>21</v>
      </c>
      <c r="C30" s="196" t="s">
        <v>124</v>
      </c>
      <c r="D30" s="214"/>
      <c r="E30" s="203">
        <f>B30*D30</f>
        <v>0</v>
      </c>
    </row>
    <row r="31" spans="1:5" x14ac:dyDescent="0.2">
      <c r="A31" s="195" t="s">
        <v>194</v>
      </c>
      <c r="B31" s="202">
        <v>21</v>
      </c>
      <c r="C31" s="196" t="s">
        <v>124</v>
      </c>
      <c r="D31" s="214"/>
      <c r="E31" s="203">
        <f>B31*D31</f>
        <v>0</v>
      </c>
    </row>
    <row r="32" spans="1:5" x14ac:dyDescent="0.2">
      <c r="A32" s="195" t="s">
        <v>136</v>
      </c>
      <c r="B32" s="202">
        <v>730</v>
      </c>
      <c r="C32" s="196" t="s">
        <v>121</v>
      </c>
      <c r="D32" s="214"/>
      <c r="E32" s="203">
        <v>0</v>
      </c>
    </row>
    <row r="33" spans="1:5" x14ac:dyDescent="0.2">
      <c r="A33" s="195" t="s">
        <v>196</v>
      </c>
      <c r="B33" s="202">
        <v>6</v>
      </c>
      <c r="C33" s="196" t="s">
        <v>121</v>
      </c>
      <c r="D33" s="214"/>
      <c r="E33" s="203">
        <f>B33*D33</f>
        <v>0</v>
      </c>
    </row>
    <row r="34" spans="1:5" x14ac:dyDescent="0.2">
      <c r="A34" s="195" t="s">
        <v>195</v>
      </c>
      <c r="B34" s="202">
        <v>6</v>
      </c>
      <c r="C34" s="196" t="s">
        <v>124</v>
      </c>
      <c r="D34" s="214"/>
      <c r="E34" s="203">
        <v>0</v>
      </c>
    </row>
    <row r="35" spans="1:5" x14ac:dyDescent="0.2">
      <c r="A35" s="204"/>
      <c r="B35" s="205"/>
      <c r="C35" s="205"/>
      <c r="D35" s="205"/>
      <c r="E35" s="206">
        <f>SUM(E30:E34)</f>
        <v>0</v>
      </c>
    </row>
    <row r="37" spans="1:5" ht="15.75" x14ac:dyDescent="0.25">
      <c r="A37" s="197" t="s">
        <v>137</v>
      </c>
    </row>
    <row r="38" spans="1:5" x14ac:dyDescent="0.2">
      <c r="A38" s="198" t="s">
        <v>115</v>
      </c>
      <c r="B38" s="199"/>
      <c r="C38" s="200" t="s">
        <v>72</v>
      </c>
      <c r="D38" s="200"/>
      <c r="E38" s="200" t="s">
        <v>28</v>
      </c>
    </row>
    <row r="39" spans="1:5" x14ac:dyDescent="0.2">
      <c r="A39" s="195" t="s">
        <v>138</v>
      </c>
      <c r="B39" s="202">
        <v>800</v>
      </c>
      <c r="C39" s="196" t="s">
        <v>121</v>
      </c>
      <c r="D39" s="214"/>
      <c r="E39" s="203">
        <f t="shared" ref="E39:E44" si="1">B39*D39</f>
        <v>0</v>
      </c>
    </row>
    <row r="40" spans="1:5" x14ac:dyDescent="0.2">
      <c r="A40" s="195" t="s">
        <v>139</v>
      </c>
      <c r="B40" s="202">
        <v>50</v>
      </c>
      <c r="C40" s="196" t="s">
        <v>121</v>
      </c>
      <c r="D40" s="214"/>
      <c r="E40" s="203">
        <f t="shared" si="1"/>
        <v>0</v>
      </c>
    </row>
    <row r="41" spans="1:5" x14ac:dyDescent="0.2">
      <c r="A41" s="195" t="s">
        <v>140</v>
      </c>
      <c r="B41" s="202">
        <v>70</v>
      </c>
      <c r="C41" s="196" t="s">
        <v>124</v>
      </c>
      <c r="D41" s="214"/>
      <c r="E41" s="203">
        <v>0</v>
      </c>
    </row>
    <row r="42" spans="1:5" x14ac:dyDescent="0.2">
      <c r="A42" s="195" t="s">
        <v>141</v>
      </c>
      <c r="B42" s="202">
        <v>44</v>
      </c>
      <c r="C42" s="196" t="s">
        <v>124</v>
      </c>
      <c r="D42" s="214"/>
      <c r="E42" s="203">
        <f t="shared" si="1"/>
        <v>0</v>
      </c>
    </row>
    <row r="43" spans="1:5" x14ac:dyDescent="0.2">
      <c r="A43" s="195" t="s">
        <v>142</v>
      </c>
      <c r="B43" s="202">
        <v>22</v>
      </c>
      <c r="C43" s="196" t="s">
        <v>124</v>
      </c>
      <c r="D43" s="214"/>
      <c r="E43" s="203">
        <v>0</v>
      </c>
    </row>
    <row r="44" spans="1:5" x14ac:dyDescent="0.2">
      <c r="A44" s="195" t="s">
        <v>143</v>
      </c>
      <c r="B44" s="202">
        <v>1</v>
      </c>
      <c r="C44" s="196" t="s">
        <v>118</v>
      </c>
      <c r="D44" s="214"/>
      <c r="E44" s="203">
        <f t="shared" si="1"/>
        <v>0</v>
      </c>
    </row>
    <row r="45" spans="1:5" x14ac:dyDescent="0.2">
      <c r="A45" s="204"/>
      <c r="B45" s="205"/>
      <c r="C45" s="205"/>
      <c r="D45" s="205"/>
      <c r="E45" s="206">
        <f>SUM(E39:E44)</f>
        <v>0</v>
      </c>
    </row>
    <row r="47" spans="1:5" ht="15.75" x14ac:dyDescent="0.25">
      <c r="A47" s="197" t="s">
        <v>144</v>
      </c>
    </row>
    <row r="48" spans="1:5" x14ac:dyDescent="0.2">
      <c r="A48" s="198" t="s">
        <v>115</v>
      </c>
      <c r="B48" s="199"/>
      <c r="C48" s="200" t="s">
        <v>72</v>
      </c>
      <c r="D48" s="200"/>
      <c r="E48" s="200" t="s">
        <v>28</v>
      </c>
    </row>
    <row r="49" spans="1:5" x14ac:dyDescent="0.2">
      <c r="A49" s="195" t="s">
        <v>145</v>
      </c>
      <c r="B49" s="202">
        <v>790</v>
      </c>
      <c r="C49" s="196" t="s">
        <v>121</v>
      </c>
      <c r="D49" s="214"/>
      <c r="E49" s="203">
        <f>B49*D49</f>
        <v>0</v>
      </c>
    </row>
    <row r="50" spans="1:5" x14ac:dyDescent="0.2">
      <c r="A50" s="195" t="s">
        <v>146</v>
      </c>
      <c r="B50" s="202">
        <v>101</v>
      </c>
      <c r="C50" s="196" t="s">
        <v>124</v>
      </c>
      <c r="D50" s="214"/>
      <c r="E50" s="203">
        <f>B50*D50</f>
        <v>0</v>
      </c>
    </row>
    <row r="51" spans="1:5" x14ac:dyDescent="0.2">
      <c r="A51" s="207" t="s">
        <v>147</v>
      </c>
      <c r="B51" s="195">
        <v>630</v>
      </c>
      <c r="C51" s="208" t="s">
        <v>121</v>
      </c>
      <c r="D51" s="214"/>
      <c r="E51" s="203"/>
    </row>
    <row r="52" spans="1:5" x14ac:dyDescent="0.2">
      <c r="A52" s="195" t="s">
        <v>148</v>
      </c>
      <c r="B52" s="195">
        <v>630</v>
      </c>
      <c r="C52" s="196" t="s">
        <v>121</v>
      </c>
      <c r="D52" s="214"/>
      <c r="E52" s="203">
        <f t="shared" ref="E52:E58" si="2">B52*D52</f>
        <v>0</v>
      </c>
    </row>
    <row r="53" spans="1:5" x14ac:dyDescent="0.2">
      <c r="A53" s="195" t="s">
        <v>149</v>
      </c>
      <c r="B53" s="195">
        <v>63</v>
      </c>
      <c r="C53" s="196" t="s">
        <v>150</v>
      </c>
      <c r="D53" s="214"/>
      <c r="E53" s="203">
        <f t="shared" si="2"/>
        <v>0</v>
      </c>
    </row>
    <row r="54" spans="1:5" x14ac:dyDescent="0.2">
      <c r="A54" s="195" t="s">
        <v>151</v>
      </c>
      <c r="B54" s="195">
        <v>630</v>
      </c>
      <c r="C54" s="196" t="s">
        <v>121</v>
      </c>
      <c r="D54" s="214"/>
      <c r="E54" s="203">
        <f t="shared" si="2"/>
        <v>0</v>
      </c>
    </row>
    <row r="55" spans="1:5" x14ac:dyDescent="0.2">
      <c r="A55" s="195" t="s">
        <v>152</v>
      </c>
      <c r="B55" s="195">
        <v>630</v>
      </c>
      <c r="C55" s="196" t="s">
        <v>121</v>
      </c>
      <c r="D55" s="214"/>
      <c r="E55" s="203">
        <f t="shared" si="2"/>
        <v>0</v>
      </c>
    </row>
    <row r="56" spans="1:5" x14ac:dyDescent="0.2">
      <c r="A56" s="195" t="s">
        <v>153</v>
      </c>
      <c r="B56" s="195">
        <v>630</v>
      </c>
      <c r="C56" s="196" t="s">
        <v>121</v>
      </c>
      <c r="D56" s="214"/>
      <c r="E56" s="203">
        <f t="shared" si="2"/>
        <v>0</v>
      </c>
    </row>
    <row r="57" spans="1:5" x14ac:dyDescent="0.2">
      <c r="A57" s="195" t="s">
        <v>154</v>
      </c>
      <c r="B57" s="195">
        <v>315</v>
      </c>
      <c r="C57" s="196" t="s">
        <v>155</v>
      </c>
      <c r="D57" s="214"/>
      <c r="E57" s="203">
        <f t="shared" si="2"/>
        <v>0</v>
      </c>
    </row>
    <row r="58" spans="1:5" x14ac:dyDescent="0.2">
      <c r="A58" s="195" t="s">
        <v>156</v>
      </c>
      <c r="B58" s="195">
        <v>66.150000000000006</v>
      </c>
      <c r="C58" s="196" t="s">
        <v>150</v>
      </c>
      <c r="D58" s="214"/>
      <c r="E58" s="203">
        <f t="shared" si="2"/>
        <v>0</v>
      </c>
    </row>
    <row r="59" spans="1:5" ht="12" customHeight="1" x14ac:dyDescent="0.2">
      <c r="A59" s="207" t="s">
        <v>157</v>
      </c>
      <c r="B59" s="209"/>
      <c r="C59" s="208" t="s">
        <v>121</v>
      </c>
      <c r="D59" s="214"/>
      <c r="E59" s="203"/>
    </row>
    <row r="60" spans="1:5" ht="12" customHeight="1" x14ac:dyDescent="0.2">
      <c r="A60" s="195" t="s">
        <v>158</v>
      </c>
      <c r="B60" s="202">
        <v>30</v>
      </c>
      <c r="C60" s="196" t="s">
        <v>121</v>
      </c>
      <c r="D60" s="214"/>
      <c r="E60" s="203">
        <f t="shared" ref="E60:E66" si="3">B60*D60</f>
        <v>0</v>
      </c>
    </row>
    <row r="61" spans="1:5" ht="12" customHeight="1" x14ac:dyDescent="0.2">
      <c r="A61" s="195" t="s">
        <v>149</v>
      </c>
      <c r="B61" s="202">
        <v>3</v>
      </c>
      <c r="C61" s="196" t="s">
        <v>150</v>
      </c>
      <c r="D61" s="214"/>
      <c r="E61" s="203">
        <f t="shared" si="3"/>
        <v>0</v>
      </c>
    </row>
    <row r="62" spans="1:5" ht="12" customHeight="1" x14ac:dyDescent="0.2">
      <c r="A62" s="195" t="s">
        <v>151</v>
      </c>
      <c r="B62" s="202">
        <v>30</v>
      </c>
      <c r="C62" s="196" t="s">
        <v>121</v>
      </c>
      <c r="D62" s="214"/>
      <c r="E62" s="203">
        <f t="shared" si="3"/>
        <v>0</v>
      </c>
    </row>
    <row r="63" spans="1:5" ht="12" customHeight="1" x14ac:dyDescent="0.2">
      <c r="A63" s="195" t="s">
        <v>152</v>
      </c>
      <c r="B63" s="202">
        <v>30</v>
      </c>
      <c r="C63" s="196" t="s">
        <v>121</v>
      </c>
      <c r="D63" s="214"/>
      <c r="E63" s="203">
        <f t="shared" si="3"/>
        <v>0</v>
      </c>
    </row>
    <row r="64" spans="1:5" ht="12" customHeight="1" x14ac:dyDescent="0.2">
      <c r="A64" s="195" t="s">
        <v>153</v>
      </c>
      <c r="B64" s="202">
        <v>30</v>
      </c>
      <c r="C64" s="196" t="s">
        <v>121</v>
      </c>
      <c r="D64" s="214"/>
      <c r="E64" s="203">
        <f t="shared" si="3"/>
        <v>0</v>
      </c>
    </row>
    <row r="65" spans="1:5" ht="12" customHeight="1" x14ac:dyDescent="0.2">
      <c r="A65" s="195" t="s">
        <v>154</v>
      </c>
      <c r="B65" s="202">
        <v>15</v>
      </c>
      <c r="C65" s="196" t="s">
        <v>155</v>
      </c>
      <c r="D65" s="214"/>
      <c r="E65" s="203">
        <f t="shared" si="3"/>
        <v>0</v>
      </c>
    </row>
    <row r="66" spans="1:5" ht="12" customHeight="1" x14ac:dyDescent="0.2">
      <c r="A66" s="195" t="s">
        <v>156</v>
      </c>
      <c r="B66" s="202">
        <v>3.15</v>
      </c>
      <c r="C66" s="196" t="s">
        <v>150</v>
      </c>
      <c r="D66" s="214"/>
      <c r="E66" s="203">
        <f t="shared" si="3"/>
        <v>0</v>
      </c>
    </row>
    <row r="67" spans="1:5" ht="12" customHeight="1" x14ac:dyDescent="0.2">
      <c r="A67" s="207" t="s">
        <v>159</v>
      </c>
      <c r="B67" s="195">
        <v>130</v>
      </c>
      <c r="C67" s="208" t="s">
        <v>121</v>
      </c>
      <c r="D67" s="214"/>
      <c r="E67" s="203"/>
    </row>
    <row r="68" spans="1:5" ht="12" customHeight="1" x14ac:dyDescent="0.2">
      <c r="A68" s="195" t="s">
        <v>160</v>
      </c>
      <c r="B68" s="195">
        <v>260</v>
      </c>
      <c r="C68" s="196" t="s">
        <v>121</v>
      </c>
      <c r="D68" s="214"/>
      <c r="E68" s="203">
        <f t="shared" ref="E68:E79" si="4">B68*D68</f>
        <v>0</v>
      </c>
    </row>
    <row r="69" spans="1:5" ht="12" customHeight="1" x14ac:dyDescent="0.2">
      <c r="A69" s="195" t="s">
        <v>161</v>
      </c>
      <c r="B69" s="195">
        <v>65</v>
      </c>
      <c r="C69" s="196" t="s">
        <v>155</v>
      </c>
      <c r="D69" s="214"/>
      <c r="E69" s="203">
        <f t="shared" si="4"/>
        <v>0</v>
      </c>
    </row>
    <row r="70" spans="1:5" ht="12" customHeight="1" x14ac:dyDescent="0.2">
      <c r="A70" s="195" t="s">
        <v>162</v>
      </c>
      <c r="B70" s="195">
        <v>65</v>
      </c>
      <c r="C70" s="196" t="s">
        <v>155</v>
      </c>
      <c r="D70" s="214"/>
      <c r="E70" s="203">
        <f t="shared" si="4"/>
        <v>0</v>
      </c>
    </row>
    <row r="71" spans="1:5" ht="12" customHeight="1" x14ac:dyDescent="0.2">
      <c r="A71" s="195" t="s">
        <v>163</v>
      </c>
      <c r="B71" s="195">
        <v>9.8000000000000007</v>
      </c>
      <c r="C71" s="196" t="s">
        <v>150</v>
      </c>
      <c r="D71" s="214"/>
      <c r="E71" s="203">
        <f t="shared" si="4"/>
        <v>0</v>
      </c>
    </row>
    <row r="72" spans="1:5" ht="12" customHeight="1" x14ac:dyDescent="0.2">
      <c r="A72" s="195" t="s">
        <v>164</v>
      </c>
      <c r="B72" s="195">
        <v>130</v>
      </c>
      <c r="C72" s="196" t="s">
        <v>121</v>
      </c>
      <c r="D72" s="214"/>
      <c r="E72" s="203">
        <f t="shared" si="4"/>
        <v>0</v>
      </c>
    </row>
    <row r="73" spans="1:5" ht="12" customHeight="1" x14ac:dyDescent="0.2">
      <c r="A73" s="195" t="s">
        <v>149</v>
      </c>
      <c r="B73" s="195">
        <v>20</v>
      </c>
      <c r="C73" s="196" t="s">
        <v>150</v>
      </c>
      <c r="D73" s="214"/>
      <c r="E73" s="203">
        <f t="shared" si="4"/>
        <v>0</v>
      </c>
    </row>
    <row r="74" spans="1:5" ht="12" customHeight="1" x14ac:dyDescent="0.2">
      <c r="A74" s="195" t="s">
        <v>151</v>
      </c>
      <c r="B74" s="195">
        <v>130</v>
      </c>
      <c r="C74" s="196" t="s">
        <v>121</v>
      </c>
      <c r="D74" s="214"/>
      <c r="E74" s="203">
        <f t="shared" si="4"/>
        <v>0</v>
      </c>
    </row>
    <row r="75" spans="1:5" ht="12" customHeight="1" x14ac:dyDescent="0.2">
      <c r="A75" s="195" t="s">
        <v>152</v>
      </c>
      <c r="B75" s="195">
        <v>130</v>
      </c>
      <c r="C75" s="196" t="s">
        <v>121</v>
      </c>
      <c r="D75" s="214"/>
      <c r="E75" s="203">
        <f t="shared" si="4"/>
        <v>0</v>
      </c>
    </row>
    <row r="76" spans="1:5" ht="12" customHeight="1" x14ac:dyDescent="0.2">
      <c r="A76" s="195" t="s">
        <v>165</v>
      </c>
      <c r="B76" s="195">
        <v>130</v>
      </c>
      <c r="C76" s="196" t="s">
        <v>121</v>
      </c>
      <c r="D76" s="214"/>
      <c r="E76" s="203">
        <f t="shared" si="4"/>
        <v>0</v>
      </c>
    </row>
    <row r="77" spans="1:5" ht="12" customHeight="1" x14ac:dyDescent="0.2">
      <c r="A77" s="195" t="s">
        <v>166</v>
      </c>
      <c r="B77" s="195">
        <v>65</v>
      </c>
      <c r="C77" s="196" t="s">
        <v>155</v>
      </c>
      <c r="D77" s="214"/>
      <c r="E77" s="203">
        <f t="shared" si="4"/>
        <v>0</v>
      </c>
    </row>
    <row r="78" spans="1:5" x14ac:dyDescent="0.2">
      <c r="A78" s="195" t="s">
        <v>156</v>
      </c>
      <c r="B78" s="195">
        <v>13.65</v>
      </c>
      <c r="C78" s="196" t="s">
        <v>150</v>
      </c>
      <c r="D78" s="214"/>
      <c r="E78" s="203">
        <f t="shared" si="4"/>
        <v>0</v>
      </c>
    </row>
    <row r="79" spans="1:5" x14ac:dyDescent="0.2">
      <c r="A79" s="195" t="s">
        <v>167</v>
      </c>
      <c r="B79" s="195">
        <v>13</v>
      </c>
      <c r="C79" s="196" t="s">
        <v>150</v>
      </c>
      <c r="D79" s="214"/>
      <c r="E79" s="203">
        <f t="shared" si="4"/>
        <v>0</v>
      </c>
    </row>
    <row r="80" spans="1:5" x14ac:dyDescent="0.2">
      <c r="A80" s="207" t="s">
        <v>168</v>
      </c>
      <c r="B80" s="209">
        <v>22</v>
      </c>
      <c r="C80" s="208" t="s">
        <v>124</v>
      </c>
      <c r="D80" s="214"/>
      <c r="E80" s="203"/>
    </row>
    <row r="81" spans="1:5" x14ac:dyDescent="0.2">
      <c r="A81" s="195" t="s">
        <v>169</v>
      </c>
      <c r="B81" s="202">
        <v>11</v>
      </c>
      <c r="C81" s="196" t="s">
        <v>150</v>
      </c>
      <c r="D81" s="214"/>
      <c r="E81" s="203">
        <f>B81*D81</f>
        <v>0</v>
      </c>
    </row>
    <row r="82" spans="1:5" x14ac:dyDescent="0.2">
      <c r="A82" s="195" t="s">
        <v>170</v>
      </c>
      <c r="B82" s="202">
        <v>5.5</v>
      </c>
      <c r="C82" s="196" t="s">
        <v>150</v>
      </c>
      <c r="D82" s="214"/>
      <c r="E82" s="203">
        <f>B82*D82</f>
        <v>0</v>
      </c>
    </row>
    <row r="83" spans="1:5" x14ac:dyDescent="0.2">
      <c r="A83" s="195" t="s">
        <v>171</v>
      </c>
      <c r="B83" s="202">
        <v>21</v>
      </c>
      <c r="C83" s="196" t="s">
        <v>124</v>
      </c>
      <c r="D83" s="214"/>
      <c r="E83" s="203">
        <f>B83*D83</f>
        <v>0</v>
      </c>
    </row>
    <row r="84" spans="1:5" x14ac:dyDescent="0.2">
      <c r="A84" s="195" t="s">
        <v>167</v>
      </c>
      <c r="B84" s="202">
        <v>5.25</v>
      </c>
      <c r="C84" s="196" t="s">
        <v>150</v>
      </c>
      <c r="D84" s="214"/>
      <c r="E84" s="203">
        <f>B84*D84</f>
        <v>0</v>
      </c>
    </row>
    <row r="85" spans="1:5" x14ac:dyDescent="0.2">
      <c r="D85" s="215"/>
    </row>
    <row r="86" spans="1:5" x14ac:dyDescent="0.2">
      <c r="A86" s="195" t="s">
        <v>172</v>
      </c>
      <c r="B86" s="202">
        <v>75.599999999999994</v>
      </c>
      <c r="C86" s="196" t="s">
        <v>150</v>
      </c>
      <c r="D86" s="214"/>
      <c r="E86" s="203">
        <f>B86*D86</f>
        <v>0</v>
      </c>
    </row>
    <row r="87" spans="1:5" x14ac:dyDescent="0.2">
      <c r="A87" s="195" t="s">
        <v>173</v>
      </c>
      <c r="B87" s="202">
        <v>75.599999999999994</v>
      </c>
      <c r="C87" s="196" t="s">
        <v>150</v>
      </c>
      <c r="D87" s="214"/>
      <c r="E87" s="203">
        <f>B87*D87</f>
        <v>0</v>
      </c>
    </row>
    <row r="88" spans="1:5" x14ac:dyDescent="0.2">
      <c r="A88" s="195" t="s">
        <v>174</v>
      </c>
      <c r="B88" s="202">
        <v>1</v>
      </c>
      <c r="C88" s="196" t="s">
        <v>118</v>
      </c>
      <c r="D88" s="214"/>
      <c r="E88" s="203">
        <f>B88*D88</f>
        <v>0</v>
      </c>
    </row>
    <row r="89" spans="1:5" x14ac:dyDescent="0.2">
      <c r="A89" s="195" t="s">
        <v>175</v>
      </c>
      <c r="B89" s="202">
        <v>1340</v>
      </c>
      <c r="C89" s="196" t="s">
        <v>155</v>
      </c>
      <c r="D89" s="214"/>
      <c r="E89" s="203">
        <f>B89*D89</f>
        <v>0</v>
      </c>
    </row>
    <row r="90" spans="1:5" x14ac:dyDescent="0.2">
      <c r="A90" s="204"/>
      <c r="B90" s="205" t="s">
        <v>28</v>
      </c>
      <c r="C90" s="205"/>
      <c r="D90" s="205"/>
      <c r="E90" s="206">
        <f>SUM(E49:E89)</f>
        <v>0</v>
      </c>
    </row>
    <row r="92" spans="1:5" ht="15.75" x14ac:dyDescent="0.25">
      <c r="A92" s="197" t="s">
        <v>176</v>
      </c>
    </row>
    <row r="93" spans="1:5" x14ac:dyDescent="0.2">
      <c r="A93" s="198" t="s">
        <v>115</v>
      </c>
      <c r="B93" s="199" t="s">
        <v>120</v>
      </c>
      <c r="C93" s="200" t="s">
        <v>72</v>
      </c>
      <c r="D93" s="200"/>
      <c r="E93" s="200" t="s">
        <v>28</v>
      </c>
    </row>
    <row r="94" spans="1:5" x14ac:dyDescent="0.2">
      <c r="A94" s="195" t="s">
        <v>177</v>
      </c>
      <c r="B94" s="202">
        <v>1</v>
      </c>
      <c r="C94" s="196" t="s">
        <v>118</v>
      </c>
      <c r="D94" s="214"/>
      <c r="E94" s="203">
        <f t="shared" ref="E94:E104" si="5">B94*D94</f>
        <v>0</v>
      </c>
    </row>
    <row r="95" spans="1:5" x14ac:dyDescent="0.2">
      <c r="A95" s="195" t="s">
        <v>178</v>
      </c>
      <c r="B95" s="202">
        <v>1</v>
      </c>
      <c r="C95" s="196" t="s">
        <v>118</v>
      </c>
      <c r="D95" s="214"/>
      <c r="E95" s="203">
        <f t="shared" si="5"/>
        <v>0</v>
      </c>
    </row>
    <row r="96" spans="1:5" x14ac:dyDescent="0.2">
      <c r="A96" s="195" t="s">
        <v>179</v>
      </c>
      <c r="B96" s="202">
        <v>40</v>
      </c>
      <c r="C96" s="196" t="s">
        <v>180</v>
      </c>
      <c r="D96" s="214"/>
      <c r="E96" s="203">
        <f t="shared" si="5"/>
        <v>0</v>
      </c>
    </row>
    <row r="97" spans="1:5" x14ac:dyDescent="0.2">
      <c r="A97" s="195" t="s">
        <v>181</v>
      </c>
      <c r="B97" s="202">
        <v>12</v>
      </c>
      <c r="C97" s="196" t="s">
        <v>180</v>
      </c>
      <c r="D97" s="214"/>
      <c r="E97" s="203">
        <f t="shared" si="5"/>
        <v>0</v>
      </c>
    </row>
    <row r="98" spans="1:5" x14ac:dyDescent="0.2">
      <c r="A98" s="195" t="s">
        <v>182</v>
      </c>
      <c r="B98" s="202">
        <v>1</v>
      </c>
      <c r="C98" s="196" t="s">
        <v>118</v>
      </c>
      <c r="D98" s="214"/>
      <c r="E98" s="203">
        <f t="shared" si="5"/>
        <v>0</v>
      </c>
    </row>
    <row r="99" spans="1:5" x14ac:dyDescent="0.2">
      <c r="A99" s="195" t="s">
        <v>183</v>
      </c>
      <c r="B99" s="202">
        <v>1</v>
      </c>
      <c r="C99" s="196" t="s">
        <v>118</v>
      </c>
      <c r="D99" s="214"/>
      <c r="E99" s="203">
        <f t="shared" si="5"/>
        <v>0</v>
      </c>
    </row>
    <row r="100" spans="1:5" x14ac:dyDescent="0.2">
      <c r="A100" s="195" t="s">
        <v>184</v>
      </c>
      <c r="B100" s="202">
        <v>1</v>
      </c>
      <c r="C100" s="196" t="s">
        <v>185</v>
      </c>
      <c r="D100" s="214"/>
      <c r="E100" s="203">
        <f t="shared" si="5"/>
        <v>0</v>
      </c>
    </row>
    <row r="101" spans="1:5" x14ac:dyDescent="0.2">
      <c r="A101" s="195" t="s">
        <v>186</v>
      </c>
      <c r="B101" s="202">
        <v>1</v>
      </c>
      <c r="C101" s="196" t="s">
        <v>118</v>
      </c>
      <c r="D101" s="214"/>
      <c r="E101" s="203">
        <f t="shared" si="5"/>
        <v>0</v>
      </c>
    </row>
    <row r="102" spans="1:5" ht="12" customHeight="1" x14ac:dyDescent="0.2">
      <c r="A102" s="195" t="s">
        <v>187</v>
      </c>
      <c r="B102" s="202">
        <v>1</v>
      </c>
      <c r="C102" s="196" t="s">
        <v>118</v>
      </c>
      <c r="D102" s="214"/>
      <c r="E102" s="203">
        <f t="shared" si="5"/>
        <v>0</v>
      </c>
    </row>
    <row r="103" spans="1:5" ht="12" customHeight="1" x14ac:dyDescent="0.2">
      <c r="A103" s="195" t="s">
        <v>188</v>
      </c>
      <c r="B103" s="202">
        <v>1</v>
      </c>
      <c r="C103" s="196" t="s">
        <v>118</v>
      </c>
      <c r="D103" s="214"/>
      <c r="E103" s="203">
        <f t="shared" si="5"/>
        <v>0</v>
      </c>
    </row>
    <row r="104" spans="1:5" ht="12" customHeight="1" x14ac:dyDescent="0.2">
      <c r="A104" s="195" t="s">
        <v>189</v>
      </c>
      <c r="B104" s="202">
        <v>1</v>
      </c>
      <c r="C104" s="196" t="s">
        <v>118</v>
      </c>
      <c r="D104" s="214"/>
      <c r="E104" s="203">
        <f t="shared" si="5"/>
        <v>0</v>
      </c>
    </row>
    <row r="105" spans="1:5" ht="12" customHeight="1" x14ac:dyDescent="0.2">
      <c r="A105" s="195" t="s">
        <v>190</v>
      </c>
      <c r="B105" s="202">
        <v>1</v>
      </c>
      <c r="C105" s="196" t="s">
        <v>118</v>
      </c>
      <c r="D105" s="214"/>
      <c r="E105" s="203">
        <f>B105*D105</f>
        <v>0</v>
      </c>
    </row>
    <row r="106" spans="1:5" ht="12" customHeight="1" x14ac:dyDescent="0.2">
      <c r="A106" s="204"/>
      <c r="B106" s="205" t="s">
        <v>28</v>
      </c>
      <c r="C106" s="205"/>
      <c r="D106" s="205"/>
      <c r="E106" s="206">
        <f>SUM(E94:E105)</f>
        <v>0</v>
      </c>
    </row>
    <row r="107" spans="1:5" ht="12" customHeight="1" x14ac:dyDescent="0.2"/>
    <row r="108" spans="1:5" ht="12" customHeight="1" x14ac:dyDescent="0.25">
      <c r="A108" s="210" t="s">
        <v>191</v>
      </c>
      <c r="B108" s="211"/>
      <c r="C108" s="211"/>
      <c r="D108" s="211"/>
      <c r="E108" s="211"/>
    </row>
    <row r="109" spans="1:5" ht="12" customHeight="1" x14ac:dyDescent="0.2">
      <c r="A109" s="195" t="s">
        <v>114</v>
      </c>
      <c r="E109" s="203">
        <f>E6</f>
        <v>0</v>
      </c>
    </row>
    <row r="110" spans="1:5" ht="12" customHeight="1" x14ac:dyDescent="0.2">
      <c r="A110" s="195" t="s">
        <v>119</v>
      </c>
      <c r="E110" s="203">
        <f>E21</f>
        <v>0</v>
      </c>
    </row>
    <row r="111" spans="1:5" ht="12" customHeight="1" x14ac:dyDescent="0.2">
      <c r="A111" s="195" t="s">
        <v>132</v>
      </c>
      <c r="E111" s="203">
        <f>E26</f>
        <v>0</v>
      </c>
    </row>
    <row r="112" spans="1:5" ht="12" customHeight="1" x14ac:dyDescent="0.2">
      <c r="A112" s="195" t="s">
        <v>134</v>
      </c>
      <c r="E112" s="203">
        <f>E35</f>
        <v>0</v>
      </c>
    </row>
    <row r="113" spans="1:5" ht="12" customHeight="1" x14ac:dyDescent="0.2">
      <c r="A113" s="195" t="s">
        <v>137</v>
      </c>
      <c r="E113" s="203">
        <f>E45</f>
        <v>0</v>
      </c>
    </row>
    <row r="114" spans="1:5" ht="12" customHeight="1" x14ac:dyDescent="0.2">
      <c r="A114" s="195" t="s">
        <v>144</v>
      </c>
      <c r="E114" s="203">
        <f>E90</f>
        <v>0</v>
      </c>
    </row>
    <row r="115" spans="1:5" ht="12" customHeight="1" x14ac:dyDescent="0.2">
      <c r="A115" s="195" t="s">
        <v>176</v>
      </c>
      <c r="E115" s="203">
        <f>E106</f>
        <v>0</v>
      </c>
    </row>
    <row r="116" spans="1:5" ht="12" customHeight="1" x14ac:dyDescent="0.25">
      <c r="A116" s="212" t="s">
        <v>192</v>
      </c>
      <c r="B116" s="212"/>
      <c r="C116" s="212"/>
      <c r="D116" s="212"/>
      <c r="E116" s="213">
        <f>SUM(E109:E115)</f>
        <v>0</v>
      </c>
    </row>
    <row r="117" spans="1:5" ht="12" customHeight="1" x14ac:dyDescent="0.2"/>
    <row r="118" spans="1:5" ht="12" customHeight="1" x14ac:dyDescent="0.2"/>
    <row r="119" spans="1:5" ht="12" customHeight="1" x14ac:dyDescent="0.2"/>
    <row r="120" spans="1:5" ht="12" customHeight="1" x14ac:dyDescent="0.2"/>
    <row r="121" spans="1:5" ht="12" customHeight="1" x14ac:dyDescent="0.2"/>
    <row r="122" spans="1:5" ht="12" customHeight="1" x14ac:dyDescent="0.2"/>
    <row r="123" spans="1:5" ht="12" customHeight="1" x14ac:dyDescent="0.2"/>
    <row r="124" spans="1:5" ht="12" customHeight="1" x14ac:dyDescent="0.2"/>
    <row r="125" spans="1:5" ht="12" customHeight="1" x14ac:dyDescent="0.2"/>
    <row r="126" spans="1:5" ht="12" customHeight="1" x14ac:dyDescent="0.2"/>
    <row r="127" spans="1:5" ht="12" customHeight="1" x14ac:dyDescent="0.2"/>
    <row r="128" spans="1:5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</sheetData>
  <pageMargins left="0.70866141732283472" right="0.70866141732283472" top="0.78740157480314965" bottom="0.78740157480314965" header="0.31496062992125984" footer="0.31496062992125984"/>
  <pageSetup paperSize="9" scale="83" firstPageNumber="2" fitToHeight="3" orientation="portrait" useFirstPageNumber="1" r:id="rId1"/>
  <headerFooter differentFirst="1">
    <oddFooter>&amp;C&amp;P</oddFoot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45</vt:i4>
      </vt:variant>
    </vt:vector>
  </HeadingPairs>
  <TitlesOfParts>
    <vt:vector size="50" baseType="lpstr">
      <vt:lpstr>Pokyny pro vyplnění</vt:lpstr>
      <vt:lpstr>Stavba</vt:lpstr>
      <vt:lpstr>VzorPolozky</vt:lpstr>
      <vt:lpstr>Rozpočet Pol</vt:lpstr>
      <vt:lpstr>Položky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Radka</cp:lastModifiedBy>
  <cp:lastPrinted>2021-10-26T05:53:12Z</cp:lastPrinted>
  <dcterms:created xsi:type="dcterms:W3CDTF">2009-04-08T07:15:50Z</dcterms:created>
  <dcterms:modified xsi:type="dcterms:W3CDTF">2021-10-26T10:22:00Z</dcterms:modified>
</cp:coreProperties>
</file>