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dka\Desktop\Práce\VZ „Cyklostezka Bystřice pod Hostýnem – Slavkov pod Hostýnem“\03 Vysvetleni ZD\"/>
    </mc:Choice>
  </mc:AlternateContent>
  <bookViews>
    <workbookView xWindow="0" yWindow="0" windowWidth="28800" windowHeight="12435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Pol'!$A$1:$U$122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G23" i="1" s="1"/>
  <c r="G24" i="1" s="1"/>
  <c r="AC112" i="12"/>
  <c r="BA92" i="12"/>
  <c r="BA89" i="12"/>
  <c r="BA86" i="12"/>
  <c r="BA81" i="12"/>
  <c r="BA76" i="12"/>
  <c r="BA71" i="12"/>
  <c r="BA66" i="12"/>
  <c r="BA62" i="12"/>
  <c r="BA50" i="12"/>
  <c r="BA47" i="12"/>
  <c r="BA43" i="12"/>
  <c r="BA36" i="12"/>
  <c r="BA33" i="12"/>
  <c r="BA23" i="12"/>
  <c r="BA20" i="12"/>
  <c r="BA12" i="12"/>
  <c r="BA10" i="12"/>
  <c r="G9" i="12"/>
  <c r="AD112" i="12" s="1"/>
  <c r="G39" i="1" s="1"/>
  <c r="I9" i="12"/>
  <c r="K9" i="12"/>
  <c r="O9" i="12"/>
  <c r="Q9" i="12"/>
  <c r="U9" i="12"/>
  <c r="G11" i="12"/>
  <c r="I11" i="12"/>
  <c r="K11" i="12"/>
  <c r="M11" i="12"/>
  <c r="O11" i="12"/>
  <c r="Q11" i="12"/>
  <c r="U11" i="12"/>
  <c r="G13" i="12"/>
  <c r="M13" i="12" s="1"/>
  <c r="I13" i="12"/>
  <c r="K13" i="12"/>
  <c r="O13" i="12"/>
  <c r="Q13" i="12"/>
  <c r="U13" i="12"/>
  <c r="G15" i="12"/>
  <c r="M15" i="12" s="1"/>
  <c r="I15" i="12"/>
  <c r="K15" i="12"/>
  <c r="O15" i="12"/>
  <c r="Q15" i="12"/>
  <c r="U15" i="12"/>
  <c r="G17" i="12"/>
  <c r="I17" i="12"/>
  <c r="K17" i="12"/>
  <c r="M17" i="12"/>
  <c r="O17" i="12"/>
  <c r="Q17" i="12"/>
  <c r="U17" i="12"/>
  <c r="G19" i="12"/>
  <c r="M19" i="12" s="1"/>
  <c r="I19" i="12"/>
  <c r="K19" i="12"/>
  <c r="O19" i="12"/>
  <c r="Q19" i="12"/>
  <c r="U19" i="12"/>
  <c r="G22" i="12"/>
  <c r="M22" i="12" s="1"/>
  <c r="I22" i="12"/>
  <c r="K22" i="12"/>
  <c r="O22" i="12"/>
  <c r="Q22" i="12"/>
  <c r="U22" i="12"/>
  <c r="G25" i="12"/>
  <c r="M25" i="12" s="1"/>
  <c r="I25" i="12"/>
  <c r="K25" i="12"/>
  <c r="O25" i="12"/>
  <c r="Q25" i="12"/>
  <c r="U25" i="12"/>
  <c r="G27" i="12"/>
  <c r="I27" i="12"/>
  <c r="K27" i="12"/>
  <c r="M27" i="12"/>
  <c r="O27" i="12"/>
  <c r="Q27" i="12"/>
  <c r="U27" i="12"/>
  <c r="G29" i="12"/>
  <c r="M29" i="12" s="1"/>
  <c r="I29" i="12"/>
  <c r="K29" i="12"/>
  <c r="O29" i="12"/>
  <c r="Q29" i="12"/>
  <c r="U29" i="12"/>
  <c r="G32" i="12"/>
  <c r="M32" i="12" s="1"/>
  <c r="I32" i="12"/>
  <c r="K32" i="12"/>
  <c r="O32" i="12"/>
  <c r="Q32" i="12"/>
  <c r="U32" i="12"/>
  <c r="G35" i="12"/>
  <c r="M35" i="12" s="1"/>
  <c r="I35" i="12"/>
  <c r="K35" i="12"/>
  <c r="O35" i="12"/>
  <c r="Q35" i="12"/>
  <c r="U35" i="12"/>
  <c r="G38" i="12"/>
  <c r="I38" i="12"/>
  <c r="K38" i="12"/>
  <c r="M38" i="12"/>
  <c r="O38" i="12"/>
  <c r="Q38" i="12"/>
  <c r="U38" i="12"/>
  <c r="G40" i="12"/>
  <c r="M40" i="12" s="1"/>
  <c r="I40" i="12"/>
  <c r="K40" i="12"/>
  <c r="O40" i="12"/>
  <c r="Q40" i="12"/>
  <c r="U40" i="12"/>
  <c r="G42" i="12"/>
  <c r="I42" i="12"/>
  <c r="K42" i="12"/>
  <c r="M42" i="12"/>
  <c r="O42" i="12"/>
  <c r="Q42" i="12"/>
  <c r="U42" i="12"/>
  <c r="G46" i="12"/>
  <c r="M46" i="12" s="1"/>
  <c r="I46" i="12"/>
  <c r="K46" i="12"/>
  <c r="O46" i="12"/>
  <c r="Q46" i="12"/>
  <c r="U46" i="12"/>
  <c r="G49" i="12"/>
  <c r="M49" i="12" s="1"/>
  <c r="I49" i="12"/>
  <c r="K49" i="12"/>
  <c r="O49" i="12"/>
  <c r="Q49" i="12"/>
  <c r="U49" i="12"/>
  <c r="G52" i="12"/>
  <c r="M52" i="12" s="1"/>
  <c r="I52" i="12"/>
  <c r="K52" i="12"/>
  <c r="O52" i="12"/>
  <c r="Q52" i="12"/>
  <c r="U52" i="12"/>
  <c r="G54" i="12"/>
  <c r="I54" i="12"/>
  <c r="K54" i="12"/>
  <c r="M54" i="12"/>
  <c r="O54" i="12"/>
  <c r="Q54" i="12"/>
  <c r="U54" i="12"/>
  <c r="G56" i="12"/>
  <c r="I56" i="12"/>
  <c r="K56" i="12"/>
  <c r="M56" i="12"/>
  <c r="O56" i="12"/>
  <c r="Q56" i="12"/>
  <c r="U56" i="12"/>
  <c r="G58" i="12"/>
  <c r="M58" i="12" s="1"/>
  <c r="I58" i="12"/>
  <c r="K58" i="12"/>
  <c r="O58" i="12"/>
  <c r="Q58" i="12"/>
  <c r="U58" i="12"/>
  <c r="M60" i="12"/>
  <c r="G61" i="12"/>
  <c r="G60" i="12" s="1"/>
  <c r="I48" i="1" s="1"/>
  <c r="I61" i="12"/>
  <c r="I60" i="12" s="1"/>
  <c r="K61" i="12"/>
  <c r="K60" i="12" s="1"/>
  <c r="M61" i="12"/>
  <c r="O61" i="12"/>
  <c r="O60" i="12" s="1"/>
  <c r="Q61" i="12"/>
  <c r="Q60" i="12" s="1"/>
  <c r="U61" i="12"/>
  <c r="U60" i="12" s="1"/>
  <c r="G65" i="12"/>
  <c r="I65" i="12"/>
  <c r="K65" i="12"/>
  <c r="M65" i="12"/>
  <c r="O65" i="12"/>
  <c r="Q65" i="12"/>
  <c r="U65" i="12"/>
  <c r="G68" i="12"/>
  <c r="M68" i="12" s="1"/>
  <c r="I68" i="12"/>
  <c r="K68" i="12"/>
  <c r="O68" i="12"/>
  <c r="Q68" i="12"/>
  <c r="U68" i="12"/>
  <c r="G70" i="12"/>
  <c r="I70" i="12"/>
  <c r="K70" i="12"/>
  <c r="M70" i="12"/>
  <c r="O70" i="12"/>
  <c r="Q70" i="12"/>
  <c r="U70" i="12"/>
  <c r="G73" i="12"/>
  <c r="M73" i="12" s="1"/>
  <c r="I73" i="12"/>
  <c r="K73" i="12"/>
  <c r="O73" i="12"/>
  <c r="Q73" i="12"/>
  <c r="U73" i="12"/>
  <c r="G75" i="12"/>
  <c r="M75" i="12" s="1"/>
  <c r="I75" i="12"/>
  <c r="K75" i="12"/>
  <c r="O75" i="12"/>
  <c r="Q75" i="12"/>
  <c r="U75" i="12"/>
  <c r="G78" i="12"/>
  <c r="M78" i="12" s="1"/>
  <c r="I78" i="12"/>
  <c r="K78" i="12"/>
  <c r="O78" i="12"/>
  <c r="Q78" i="12"/>
  <c r="U78" i="12"/>
  <c r="G80" i="12"/>
  <c r="I80" i="12"/>
  <c r="K80" i="12"/>
  <c r="M80" i="12"/>
  <c r="O80" i="12"/>
  <c r="Q80" i="12"/>
  <c r="U80" i="12"/>
  <c r="G83" i="12"/>
  <c r="M83" i="12" s="1"/>
  <c r="I83" i="12"/>
  <c r="K83" i="12"/>
  <c r="O83" i="12"/>
  <c r="Q83" i="12"/>
  <c r="U83" i="12"/>
  <c r="G85" i="12"/>
  <c r="I85" i="12"/>
  <c r="K85" i="12"/>
  <c r="M85" i="12"/>
  <c r="O85" i="12"/>
  <c r="Q85" i="12"/>
  <c r="U85" i="12"/>
  <c r="G88" i="12"/>
  <c r="M88" i="12" s="1"/>
  <c r="I88" i="12"/>
  <c r="K88" i="12"/>
  <c r="O88" i="12"/>
  <c r="Q88" i="12"/>
  <c r="U88" i="12"/>
  <c r="G91" i="12"/>
  <c r="I91" i="12"/>
  <c r="K91" i="12"/>
  <c r="M91" i="12"/>
  <c r="O91" i="12"/>
  <c r="Q91" i="12"/>
  <c r="U91" i="12"/>
  <c r="G94" i="12"/>
  <c r="M94" i="12" s="1"/>
  <c r="I94" i="12"/>
  <c r="K94" i="12"/>
  <c r="O94" i="12"/>
  <c r="Q94" i="12"/>
  <c r="U94" i="12"/>
  <c r="G96" i="12"/>
  <c r="I50" i="1" s="1"/>
  <c r="U96" i="12"/>
  <c r="G97" i="12"/>
  <c r="M97" i="12" s="1"/>
  <c r="M96" i="12" s="1"/>
  <c r="I97" i="12"/>
  <c r="I96" i="12" s="1"/>
  <c r="K97" i="12"/>
  <c r="K96" i="12" s="1"/>
  <c r="O97" i="12"/>
  <c r="O96" i="12" s="1"/>
  <c r="Q97" i="12"/>
  <c r="Q96" i="12" s="1"/>
  <c r="U97" i="12"/>
  <c r="I99" i="12"/>
  <c r="G100" i="12"/>
  <c r="G99" i="12" s="1"/>
  <c r="I51" i="1" s="1"/>
  <c r="I100" i="12"/>
  <c r="K100" i="12"/>
  <c r="K99" i="12" s="1"/>
  <c r="O100" i="12"/>
  <c r="O99" i="12" s="1"/>
  <c r="Q100" i="12"/>
  <c r="Q99" i="12" s="1"/>
  <c r="U100" i="12"/>
  <c r="U99" i="12" s="1"/>
  <c r="G102" i="12"/>
  <c r="G101" i="12" s="1"/>
  <c r="I52" i="1" s="1"/>
  <c r="I19" i="1" s="1"/>
  <c r="I102" i="12"/>
  <c r="K102" i="12"/>
  <c r="O102" i="12"/>
  <c r="Q102" i="12"/>
  <c r="U102" i="12"/>
  <c r="G103" i="12"/>
  <c r="I103" i="12"/>
  <c r="K103" i="12"/>
  <c r="M103" i="12"/>
  <c r="O103" i="12"/>
  <c r="Q103" i="12"/>
  <c r="U103" i="12"/>
  <c r="G104" i="12"/>
  <c r="I104" i="12"/>
  <c r="K104" i="12"/>
  <c r="M104" i="12"/>
  <c r="O104" i="12"/>
  <c r="Q104" i="12"/>
  <c r="U104" i="12"/>
  <c r="G105" i="12"/>
  <c r="M105" i="12" s="1"/>
  <c r="I105" i="12"/>
  <c r="K105" i="12"/>
  <c r="O105" i="12"/>
  <c r="Q105" i="12"/>
  <c r="U105" i="12"/>
  <c r="G106" i="12"/>
  <c r="M106" i="12" s="1"/>
  <c r="I106" i="12"/>
  <c r="K106" i="12"/>
  <c r="O106" i="12"/>
  <c r="Q106" i="12"/>
  <c r="U106" i="12"/>
  <c r="G107" i="12"/>
  <c r="M107" i="12" s="1"/>
  <c r="I107" i="12"/>
  <c r="K107" i="12"/>
  <c r="O107" i="12"/>
  <c r="Q107" i="12"/>
  <c r="U107" i="12"/>
  <c r="G108" i="12"/>
  <c r="I108" i="12"/>
  <c r="K108" i="12"/>
  <c r="M108" i="12"/>
  <c r="O108" i="12"/>
  <c r="Q108" i="12"/>
  <c r="U108" i="12"/>
  <c r="G109" i="12"/>
  <c r="I109" i="12"/>
  <c r="K109" i="12"/>
  <c r="M109" i="12"/>
  <c r="O109" i="12"/>
  <c r="Q109" i="12"/>
  <c r="U109" i="12"/>
  <c r="G110" i="12"/>
  <c r="I110" i="12"/>
  <c r="K110" i="12"/>
  <c r="M110" i="12"/>
  <c r="O110" i="12"/>
  <c r="Q110" i="12"/>
  <c r="U110" i="12"/>
  <c r="I20" i="1"/>
  <c r="I18" i="1"/>
  <c r="I17" i="1"/>
  <c r="G27" i="1"/>
  <c r="J28" i="1"/>
  <c r="J26" i="1"/>
  <c r="G38" i="1"/>
  <c r="F38" i="1"/>
  <c r="J23" i="1"/>
  <c r="J24" i="1"/>
  <c r="J25" i="1"/>
  <c r="J27" i="1"/>
  <c r="E24" i="1"/>
  <c r="E26" i="1"/>
  <c r="H39" i="1" l="1"/>
  <c r="H40" i="1" s="1"/>
  <c r="G40" i="1"/>
  <c r="G25" i="1" s="1"/>
  <c r="G26" i="1" s="1"/>
  <c r="O101" i="12"/>
  <c r="I64" i="12"/>
  <c r="M102" i="12"/>
  <c r="U64" i="12"/>
  <c r="K64" i="12"/>
  <c r="I8" i="12"/>
  <c r="K8" i="12"/>
  <c r="K101" i="12"/>
  <c r="U101" i="12"/>
  <c r="O64" i="12"/>
  <c r="Q64" i="12"/>
  <c r="U8" i="12"/>
  <c r="Q101" i="12"/>
  <c r="I101" i="12"/>
  <c r="G64" i="12"/>
  <c r="I49" i="1" s="1"/>
  <c r="O8" i="12"/>
  <c r="Q8" i="12"/>
  <c r="G8" i="12"/>
  <c r="G28" i="1"/>
  <c r="G29" i="1"/>
  <c r="M101" i="12"/>
  <c r="M64" i="12"/>
  <c r="M100" i="12"/>
  <c r="M99" i="12" s="1"/>
  <c r="M9" i="12"/>
  <c r="M8" i="12" s="1"/>
  <c r="I39" i="1"/>
  <c r="I40" i="1" s="1"/>
  <c r="J39" i="1"/>
  <c r="J40" i="1" l="1"/>
  <c r="G112" i="12"/>
  <c r="I47" i="1"/>
  <c r="I16" i="1" l="1"/>
  <c r="I21" i="1" s="1"/>
  <c r="I53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<sst xmlns="http://schemas.openxmlformats.org/spreadsheetml/2006/main" count="447" uniqueCount="238">
  <si>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</si>
  <si>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</si>
  <si>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</si>
  <si>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</si>
  <si>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</si>
  <si>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</si>
  <si>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</si>
  <si>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</si>
  <si>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</si>
  <si>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</si>
  <si>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</si>
  <si>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</si>
  <si>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</si>
  <si>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</si>
  <si>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</si>
  <si>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</si>
  <si>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</si>
  <si>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</si>
  <si>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</si>
  <si>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</si>
  <si>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</si>
  <si>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</si>
  <si>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</si>
  <si>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</si>
  <si>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</si>
  <si>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</si>
  <si>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</si>
  <si>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</si>
  <si>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</si>
  <si>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</si>
  <si>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</si>
  <si>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</si>
  <si>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</si>
  <si>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</si>
  <si>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</si>
  <si>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</si>
  <si>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</si>
  <si>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</si>
  <si>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</si>
  <si>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</si>
  <si>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</si>
  <si>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</si>
  <si>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</t>
  </si>
  <si>
    <t>Rozpočet:</t>
  </si>
  <si>
    <t>Misto</t>
  </si>
  <si>
    <t>Ing. Tomáš Olša</t>
  </si>
  <si>
    <t>Cyklostezka Bystřice p. H. - Slavkov p. H. (SO 101 - úsek B a ostatní náklady)</t>
  </si>
  <si>
    <t>Město Bystřice pod Hostýnem</t>
  </si>
  <si>
    <t>Masarykovo nám. 137</t>
  </si>
  <si>
    <t>76861</t>
  </si>
  <si>
    <t>00287113</t>
  </si>
  <si>
    <t>CZ00287113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</si>
  <si>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</si>
  <si>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</si>
  <si>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</si>
  <si>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</si>
  <si>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</si>
  <si>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</si>
  <si>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</si>
  <si>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</si>
  <si>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</si>
  <si>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5</t>
  </si>
  <si>
    <t>Komunikace</t>
  </si>
  <si>
    <t>91</t>
  </si>
  <si>
    <t>Doplňující práce na komunikaci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</si>
  <si>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</si>
  <si>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</si>
  <si>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</si>
  <si>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</si>
  <si>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</si>
  <si>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</si>
  <si>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</si>
  <si>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</si>
  <si>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</si>
  <si>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</si>
  <si>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</si>
  <si>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</si>
  <si>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</si>
  <si>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</si>
  <si>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</si>
  <si>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</si>
  <si>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</si>
  <si>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</si>
  <si>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</si>
  <si>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</si>
  <si>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</si>
  <si>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</si>
  <si>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</si>
  <si>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</si>
  <si>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</si>
  <si>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</si>
  <si>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</si>
  <si>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</si>
  <si>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</si>
  <si>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</si>
  <si>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</si>
  <si>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112100001RAA</t>
  </si>
  <si>
    <t>Kácení stromů do 500 mm a odstranění pařezů, včetně odvozu, spálení větví</t>
  </si>
  <si>
    <t>kus</t>
  </si>
  <si>
    <t>POL2_0</t>
  </si>
  <si>
    <t>Kácení stromů s odřezáním kmene a s odvětvením, odstranění pařezů s přesekáním kořenů, naložení kmenů a pařezů na dopravní prostředek a vodorovné přemístění, spálení větví.</t>
  </si>
  <si>
    <t>POP</t>
  </si>
  <si>
    <t>111200001RA0</t>
  </si>
  <si>
    <t>Odstranění křovin a stromů do 100 mm, spálení</t>
  </si>
  <si>
    <t>m2</t>
  </si>
  <si>
    <t>A stromů o průměru kmene do 100 mm, s odstraněním kořenů, s odklizením křovin a stromů na vzdálenost do 50 m a jejich spálením.</t>
  </si>
  <si>
    <t>113107411R00</t>
  </si>
  <si>
    <t>Odstranění podkladu nad 50 m2,kam.těžené tl.11 cm</t>
  </si>
  <si>
    <t>POL1_0</t>
  </si>
  <si>
    <t>stávající povrch stezky:203</t>
  </si>
  <si>
    <t>VV</t>
  </si>
  <si>
    <t>162100010RA0</t>
  </si>
  <si>
    <t>Vodorovné přemístění výkopku, včetně složení</t>
  </si>
  <si>
    <t>m3</t>
  </si>
  <si>
    <t>odvoz na skládku:203*0,11</t>
  </si>
  <si>
    <t>162100010RAA</t>
  </si>
  <si>
    <t>Vodorovné přemístění výkopku, příplatek za každý další 1 km</t>
  </si>
  <si>
    <t>předpoklad skládka Žopy (cca 15 km):14*22,33</t>
  </si>
  <si>
    <t>122201101R00</t>
  </si>
  <si>
    <t>Odkopávky nezapažené v hor. 3 do 100 m3</t>
  </si>
  <si>
    <t>Odkopávky a prokopávky nezapažené s přehozením výkopku na vzdálenost do 3 m nebo s naložením na dopravní prostředek.</t>
  </si>
  <si>
    <t>výkop po hranu zemní pláně:263,9*0,33</t>
  </si>
  <si>
    <t>132201111R00</t>
  </si>
  <si>
    <t>Hloubení rýh š.do 60 cm v hor.3 do 100 m3, STROJNĚ</t>
  </si>
  <si>
    <t>Hloubení rýh zapažených i nezapažených s urovnáním dna do předepsaného profilu a spádu, s přehozením výkopku na přilehlém terénu na vzdálenost do 3 m od podélné osy rýhy nebo s naložením výkopku na dopravní prostředek.</t>
  </si>
  <si>
    <t>rýha pro trativod:66,5*0,2</t>
  </si>
  <si>
    <t>odvoz zeminy na skládku:87,087+13,3</t>
  </si>
  <si>
    <t>předpoklad skládka Žopy (cca 15 km):14*100,387</t>
  </si>
  <si>
    <t>199000005R00</t>
  </si>
  <si>
    <t>Poplatek za skládku zeminy 1- 4 a kameniva</t>
  </si>
  <si>
    <t>t</t>
  </si>
  <si>
    <t>kamenivo:49,126</t>
  </si>
  <si>
    <t>zemina:100,387*1650/1000</t>
  </si>
  <si>
    <t>výkop pro výměnu podloží:263,9*0,3</t>
  </si>
  <si>
    <t>Vodorovné přemístění výkopku</t>
  </si>
  <si>
    <t>Vodorovné přemístění výkopku po suchu, bez ohledu na druh dopravního prostředku, bez naložení výkopku, avšak se složením bez rozhrnutí.</t>
  </si>
  <si>
    <t>výkop pro výměnu podloží:79,17</t>
  </si>
  <si>
    <t>předpoklad skládka Žopy (cca 15 km):14*79,17</t>
  </si>
  <si>
    <t>Poplatek za skládku zeminy 1- 4</t>
  </si>
  <si>
    <t>výkop pro výměnu podloží:79,17*1650/1000</t>
  </si>
  <si>
    <t>181101102R00</t>
  </si>
  <si>
    <t>Úprava pláně v zářezech v hor. 1-4, se zhutněním</t>
  </si>
  <si>
    <t>Vyrovnáním výškových rozdílů.</t>
  </si>
  <si>
    <t>zhutnění zemní pláně:263,9</t>
  </si>
  <si>
    <t>úprava stávající točny:300</t>
  </si>
  <si>
    <t>181101132R00</t>
  </si>
  <si>
    <t>Úprava pozemku s rozpoj. a přehrn. hor. 3 do 40 m</t>
  </si>
  <si>
    <t>Úprava pozemku s rozpojením a přehrnutím včetně urovnání.</t>
  </si>
  <si>
    <t>úprava stávající točny:150</t>
  </si>
  <si>
    <t>182001131R00</t>
  </si>
  <si>
    <t>Plošná úprava terénu, nerovnosti do 20 cm v rovině</t>
  </si>
  <si>
    <t>Plošná úprava terénu s urovnáním povrchu, bez doplnění ornice, v hornině 1 až 4.</t>
  </si>
  <si>
    <t>181006111R00</t>
  </si>
  <si>
    <t>Rozprostření zemin v rov./sklonu 1:5, tl. do 10 cm</t>
  </si>
  <si>
    <t>úprava okolních ploch cyklostezky:271,8</t>
  </si>
  <si>
    <t>181006121R00</t>
  </si>
  <si>
    <t>Rozprostření zemin ve sklonu nad 1:5, tl. do 10 cm</t>
  </si>
  <si>
    <t>180400010RA0</t>
  </si>
  <si>
    <t>Založení trávníku lučního v rovině s dodáním osiva</t>
  </si>
  <si>
    <t>zatravnění okolních ploch:708</t>
  </si>
  <si>
    <t>180400011RA0</t>
  </si>
  <si>
    <t>Založení trávníku lučního ve svahu s dodáním osiva</t>
  </si>
  <si>
    <t>zatravnění okolních ploch:556</t>
  </si>
  <si>
    <t>212750010RAB</t>
  </si>
  <si>
    <t>Trativody z drenážních trubek, lože štěrkopís.,obsyp kamenivem,světlost trub 10cm</t>
  </si>
  <si>
    <t>m</t>
  </si>
  <si>
    <t>Trativody z drenážních trubek, včetně lože ze štěrkopísku a obsypu z z kameniva, bez výkopu rýhy.</t>
  </si>
  <si>
    <t>odvodnění zemní pláně:66,5</t>
  </si>
  <si>
    <t>564681111R00</t>
  </si>
  <si>
    <t>Podklad z kameniva drceného 63-125 mm, tl. 30 cm</t>
  </si>
  <si>
    <t>S rozprostřením a zhutněním.</t>
  </si>
  <si>
    <t>výměna podloží:263,9</t>
  </si>
  <si>
    <t>564861111RT4</t>
  </si>
  <si>
    <t>Podklad ze štěrkodrti po zhutnění tloušťky 20 cm, štěrkodrť frakce 0-63 mm</t>
  </si>
  <si>
    <t>K3 - 2. podkladní vrstva:1,3*203</t>
  </si>
  <si>
    <t>567122112R00</t>
  </si>
  <si>
    <t>Podklad z kameniva zpev.cementem SC C8/10 tl.13 cm</t>
  </si>
  <si>
    <t>bez dilatačních spár, s rozprostřením a zhutněním</t>
  </si>
  <si>
    <t>K3 - 1. podkladní vrstva:1,2*203</t>
  </si>
  <si>
    <t>573111114R00</t>
  </si>
  <si>
    <t>Postřik živičný infiltr.+ posyp,z asfaltu 2 kg/m2</t>
  </si>
  <si>
    <t>K3:223,3</t>
  </si>
  <si>
    <t>565151111R00</t>
  </si>
  <si>
    <t>Podklad z obal kam.ACP 16+,ACP 22+,do 3 m,tl. 7 cm</t>
  </si>
  <si>
    <t>s rozprostřením a zhutněním, v pruhu šířky do 3 m</t>
  </si>
  <si>
    <t>K3 - podkladní vrstva krytu:1,1*203</t>
  </si>
  <si>
    <t>573211111R00</t>
  </si>
  <si>
    <t>Postřik živičný spojovací z asfaltu 0,5-0,7 kg/m2</t>
  </si>
  <si>
    <t>K3:203</t>
  </si>
  <si>
    <t>577131211R00</t>
  </si>
  <si>
    <t>Beton asfalt. ACO 8,nebo ACO 11, do 3 m, tl. 4 cm</t>
  </si>
  <si>
    <t>v pruhu šířky do 3 m, třídy II., obrusný</t>
  </si>
  <si>
    <t>K3 - obrusná vrstva krytu:203</t>
  </si>
  <si>
    <t>599141111R00</t>
  </si>
  <si>
    <t>Vyplnění spár mezi živičnou zálivkou</t>
  </si>
  <si>
    <t>napojení na stávající vozovku:4,2</t>
  </si>
  <si>
    <t>579300011RA0</t>
  </si>
  <si>
    <t>Komunikace s krytem z asfalt. recykl.D2-N-7-VI-PII</t>
  </si>
  <si>
    <t>S provedením potřebných zemních prací, ve skladbách podle popisu, s dodávkou a osazením obrubníků.</t>
  </si>
  <si>
    <t>zřízení sjezdů na okolní lesní plochy (dle požadavku investora):30</t>
  </si>
  <si>
    <t>569531112R00</t>
  </si>
  <si>
    <t>Zpevnění krajnic prohozenou zeminou tl. 11 cm</t>
  </si>
  <si>
    <t>s rozprostřením a zhutněním</t>
  </si>
  <si>
    <t>urovnání na okolní terén:66,56*0,25*2</t>
  </si>
  <si>
    <t>564581111R00</t>
  </si>
  <si>
    <t>Zřízení podsypu/podkladu ze sypaniny tl. 30 cm</t>
  </si>
  <si>
    <t>S rozprostřením, vlhčením a zhutněním.</t>
  </si>
  <si>
    <t>571904111R00</t>
  </si>
  <si>
    <t>Posyp krytu kamenivem drceným do 20 kg/m2</t>
  </si>
  <si>
    <t>919735112R00</t>
  </si>
  <si>
    <t>Řezání stávajícího živičného krytu tl. 5 - 10 cm</t>
  </si>
  <si>
    <t>998225111R00</t>
  </si>
  <si>
    <t>Přesun hmot, pozemní komunikace, kryt živičný</t>
  </si>
  <si>
    <t>soubor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</si>
  <si>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</si>
  <si>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</si>
  <si>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</si>
  <si>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</si>
  <si>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</si>
  <si>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</si>
  <si>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</si>
  <si>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005241020R</t>
  </si>
  <si>
    <t xml:space="preserve">Geodetické zaměření skutečného provedení  </t>
  </si>
  <si>
    <t>005111021R</t>
  </si>
  <si>
    <t>Vytyčení inženýrských sítí</t>
  </si>
  <si>
    <t>005211030R</t>
  </si>
  <si>
    <t xml:space="preserve">Dočasná dopravní opatření </t>
  </si>
  <si>
    <t>005241010R</t>
  </si>
  <si>
    <t xml:space="preserve">Dokumentace skutečného provedení </t>
  </si>
  <si>
    <t>004111010R</t>
  </si>
  <si>
    <t>Průzkumné práce, laboratorní zkoušky, zkoušky únosnosti</t>
  </si>
  <si>
    <t>005123010R</t>
  </si>
  <si>
    <t>Stížené podmínky dopravy místa provádění</t>
  </si>
  <si>
    <t/>
  </si>
  <si>
    <t>SUM</t>
  </si>
  <si>
    <t>POPUZIV</t>
  </si>
  <si>
    <t>END</t>
  </si>
  <si>
    <t>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</si>
</sst>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9" t="s">
        <v>39</v>
      </c>
      <c r="B2" s="199"/>
      <c r="C2" s="199"/>
      <c r="D2" s="199"/>
      <c r="E2" s="199"/>
      <c r="F2" s="199"/>
      <c r="G2" s="19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6"/>
  <sheetViews>
    <sheetView showGridLines="0" topLeftCell="B1" zoomScaleNormal="100" zoomScaleSheetLayoutView="75" workbookViewId="0">
      <selection activeCell="B2" sqref="B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1" t="s">
        <v>237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81" t="s">
        <v>40</v>
      </c>
      <c r="C2" s="82"/>
      <c r="D2" s="216" t="s">
        <v>46</v>
      </c>
      <c r="E2" s="217"/>
      <c r="F2" s="217"/>
      <c r="G2" s="217"/>
      <c r="H2" s="217"/>
      <c r="I2" s="217"/>
      <c r="J2" s="218"/>
      <c r="O2" s="2"/>
    </row>
    <row r="3" spans="1:15" ht="23.25" customHeight="1" x14ac:dyDescent="0.2">
      <c r="A3" s="4"/>
      <c r="B3" s="83" t="s">
        <v>44</v>
      </c>
      <c r="C3" s="84"/>
      <c r="D3" s="244" t="s">
        <v>42</v>
      </c>
      <c r="E3" s="245"/>
      <c r="F3" s="245"/>
      <c r="G3" s="245"/>
      <c r="H3" s="245"/>
      <c r="I3" s="245"/>
      <c r="J3" s="246"/>
    </row>
    <row r="4" spans="1:15" ht="23.25" hidden="1" customHeight="1" x14ac:dyDescent="0.2">
      <c r="A4" s="4"/>
      <c r="B4" s="85" t="s">
        <v>43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42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3"/>
      <c r="E11" s="223"/>
      <c r="F11" s="223"/>
      <c r="G11" s="223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42"/>
      <c r="E12" s="242"/>
      <c r="F12" s="242"/>
      <c r="G12" s="242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3"/>
      <c r="E13" s="243"/>
      <c r="F13" s="243"/>
      <c r="G13" s="243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2"/>
      <c r="F15" s="222"/>
      <c r="G15" s="240"/>
      <c r="H15" s="240"/>
      <c r="I15" s="240" t="s">
        <v>28</v>
      </c>
      <c r="J15" s="241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19"/>
      <c r="F16" s="220"/>
      <c r="G16" s="219"/>
      <c r="H16" s="220"/>
      <c r="I16" s="219">
        <f>SUMIF(F47:F52,A16,I47:I52)+SUMIF(F47:F52,"PSU",I47:I52)</f>
        <v>0</v>
      </c>
      <c r="J16" s="221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19"/>
      <c r="F17" s="220"/>
      <c r="G17" s="219"/>
      <c r="H17" s="220"/>
      <c r="I17" s="219">
        <f>SUMIF(F47:F52,A17,I47:I52)</f>
        <v>0</v>
      </c>
      <c r="J17" s="221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19"/>
      <c r="F18" s="220"/>
      <c r="G18" s="219"/>
      <c r="H18" s="220"/>
      <c r="I18" s="219">
        <f>SUMIF(F47:F52,A18,I47:I52)</f>
        <v>0</v>
      </c>
      <c r="J18" s="221"/>
    </row>
    <row r="19" spans="1:10" ht="23.25" customHeight="1" x14ac:dyDescent="0.2">
      <c r="A19" s="141" t="s">
        <v>67</v>
      </c>
      <c r="B19" s="142" t="s">
        <v>26</v>
      </c>
      <c r="C19" s="58"/>
      <c r="D19" s="59"/>
      <c r="E19" s="219"/>
      <c r="F19" s="220"/>
      <c r="G19" s="219"/>
      <c r="H19" s="220"/>
      <c r="I19" s="219">
        <f>SUMIF(F47:F52,A19,I47:I52)</f>
        <v>0</v>
      </c>
      <c r="J19" s="221"/>
    </row>
    <row r="20" spans="1:10" ht="23.25" customHeight="1" x14ac:dyDescent="0.2">
      <c r="A20" s="141" t="s">
        <v>68</v>
      </c>
      <c r="B20" s="142" t="s">
        <v>27</v>
      </c>
      <c r="C20" s="58"/>
      <c r="D20" s="59"/>
      <c r="E20" s="219"/>
      <c r="F20" s="220"/>
      <c r="G20" s="219"/>
      <c r="H20" s="220"/>
      <c r="I20" s="219">
        <f>SUMIF(F47:F52,A20,I47:I52)</f>
        <v>0</v>
      </c>
      <c r="J20" s="221"/>
    </row>
    <row r="21" spans="1:10" ht="23.25" customHeight="1" x14ac:dyDescent="0.2">
      <c r="A21" s="4"/>
      <c r="B21" s="74" t="s">
        <v>28</v>
      </c>
      <c r="C21" s="75"/>
      <c r="D21" s="76"/>
      <c r="E21" s="229"/>
      <c r="F21" s="238"/>
      <c r="G21" s="229"/>
      <c r="H21" s="238"/>
      <c r="I21" s="229">
        <f>SUM(I16:J20)</f>
        <v>0</v>
      </c>
      <c r="J21" s="230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7">
        <f>ZakladDPHSniVypocet</f>
        <v>0</v>
      </c>
      <c r="H23" s="228"/>
      <c r="I23" s="228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5">
        <f>ZakladDPHSni*SazbaDPH1/100</f>
        <v>0</v>
      </c>
      <c r="H24" s="226"/>
      <c r="I24" s="226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7">
        <f>ZakladDPHZaklVypocet</f>
        <v>0</v>
      </c>
      <c r="H25" s="228"/>
      <c r="I25" s="228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4">
        <f>ZakladDPHZakl*SazbaDPH2/100</f>
        <v>0</v>
      </c>
      <c r="H26" s="235"/>
      <c r="I26" s="235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9">
        <f>ZakladDPHSniVypocet+ZakladDPHZaklVypocet</f>
        <v>0</v>
      </c>
      <c r="H28" s="239"/>
      <c r="I28" s="239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7">
        <f>ZakladDPHSni+DPHSni+ZakladDPHZakl+DPHZakl+Zaokrouhleni</f>
        <v>0</v>
      </c>
      <c r="H29" s="237"/>
      <c r="I29" s="237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4" t="s">
        <v>2</v>
      </c>
      <c r="E35" s="224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52</v>
      </c>
      <c r="C39" s="207" t="s">
        <v>46</v>
      </c>
      <c r="D39" s="208"/>
      <c r="E39" s="208"/>
      <c r="F39" s="108">
        <f>'Rozpočet Pol'!AC112</f>
        <v>0</v>
      </c>
      <c r="G39" s="109">
        <f>'Rozpočet Pol'!AD112</f>
        <v>0</v>
      </c>
      <c r="H39" s="110">
        <f>(F39*SazbaDPH1/100)+(G39*SazbaDPH2/100)</f>
        <v>0</v>
      </c>
      <c r="I39" s="110">
        <f>F39+G39+H39</f>
        <v>0</v>
      </c>
      <c r="J39" s="104" t="e">
        <f ca="1">IF(_xlfn.SINGLE(CenaCelkemVypocet)=0,"",I39/_xlfn.SINGLE(CenaCelkemVypocet)*100)</f>
        <v>#NAME?</v>
      </c>
    </row>
    <row r="40" spans="1:10" ht="25.5" hidden="1" customHeight="1" x14ac:dyDescent="0.2">
      <c r="A40" s="97"/>
      <c r="B40" s="209" t="s">
        <v>53</v>
      </c>
      <c r="C40" s="210"/>
      <c r="D40" s="210"/>
      <c r="E40" s="211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 t="e">
        <f ca="1">SUMIF(A39:A39,"=1",J39:J39)</f>
        <v>#NAME?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56</v>
      </c>
      <c r="G46" s="129"/>
      <c r="H46" s="129"/>
      <c r="I46" s="212" t="s">
        <v>28</v>
      </c>
      <c r="J46" s="212"/>
    </row>
    <row r="47" spans="1:10" ht="25.5" customHeight="1" x14ac:dyDescent="0.2">
      <c r="A47" s="122"/>
      <c r="B47" s="130" t="s">
        <v>57</v>
      </c>
      <c r="C47" s="214" t="s">
        <v>58</v>
      </c>
      <c r="D47" s="215"/>
      <c r="E47" s="215"/>
      <c r="F47" s="132" t="s">
        <v>23</v>
      </c>
      <c r="G47" s="133"/>
      <c r="H47" s="133"/>
      <c r="I47" s="213">
        <f>'Rozpočet Pol'!G8</f>
        <v>0</v>
      </c>
      <c r="J47" s="213"/>
    </row>
    <row r="48" spans="1:10" ht="25.5" customHeight="1" x14ac:dyDescent="0.2">
      <c r="A48" s="122"/>
      <c r="B48" s="124" t="s">
        <v>59</v>
      </c>
      <c r="C48" s="205" t="s">
        <v>60</v>
      </c>
      <c r="D48" s="206"/>
      <c r="E48" s="206"/>
      <c r="F48" s="134" t="s">
        <v>23</v>
      </c>
      <c r="G48" s="135"/>
      <c r="H48" s="135"/>
      <c r="I48" s="204">
        <f>'Rozpočet Pol'!G60</f>
        <v>0</v>
      </c>
      <c r="J48" s="204"/>
    </row>
    <row r="49" spans="1:10" ht="25.5" customHeight="1" x14ac:dyDescent="0.2">
      <c r="A49" s="122"/>
      <c r="B49" s="124" t="s">
        <v>61</v>
      </c>
      <c r="C49" s="205" t="s">
        <v>62</v>
      </c>
      <c r="D49" s="206"/>
      <c r="E49" s="206"/>
      <c r="F49" s="134" t="s">
        <v>23</v>
      </c>
      <c r="G49" s="135"/>
      <c r="H49" s="135"/>
      <c r="I49" s="204">
        <f>'Rozpočet Pol'!G64</f>
        <v>0</v>
      </c>
      <c r="J49" s="204"/>
    </row>
    <row r="50" spans="1:10" ht="25.5" customHeight="1" x14ac:dyDescent="0.2">
      <c r="A50" s="122"/>
      <c r="B50" s="124" t="s">
        <v>63</v>
      </c>
      <c r="C50" s="205" t="s">
        <v>64</v>
      </c>
      <c r="D50" s="206"/>
      <c r="E50" s="206"/>
      <c r="F50" s="134" t="s">
        <v>23</v>
      </c>
      <c r="G50" s="135"/>
      <c r="H50" s="135"/>
      <c r="I50" s="204">
        <f>'Rozpočet Pol'!G96</f>
        <v>0</v>
      </c>
      <c r="J50" s="204"/>
    </row>
    <row r="51" spans="1:10" ht="25.5" customHeight="1" x14ac:dyDescent="0.2">
      <c r="A51" s="122"/>
      <c r="B51" s="124" t="s">
        <v>65</v>
      </c>
      <c r="C51" s="205" t="s">
        <v>66</v>
      </c>
      <c r="D51" s="206"/>
      <c r="E51" s="206"/>
      <c r="F51" s="134" t="s">
        <v>23</v>
      </c>
      <c r="G51" s="135"/>
      <c r="H51" s="135"/>
      <c r="I51" s="204">
        <f>'Rozpočet Pol'!G99</f>
        <v>0</v>
      </c>
      <c r="J51" s="204"/>
    </row>
    <row r="52" spans="1:10" ht="25.5" customHeight="1" x14ac:dyDescent="0.2">
      <c r="A52" s="122"/>
      <c r="B52" s="131" t="s">
        <v>67</v>
      </c>
      <c r="C52" s="201" t="s">
        <v>26</v>
      </c>
      <c r="D52" s="202"/>
      <c r="E52" s="202"/>
      <c r="F52" s="136" t="s">
        <v>67</v>
      </c>
      <c r="G52" s="137"/>
      <c r="H52" s="137"/>
      <c r="I52" s="200">
        <f>'Rozpočet Pol'!G101</f>
        <v>0</v>
      </c>
      <c r="J52" s="200"/>
    </row>
    <row r="53" spans="1:10" ht="25.5" customHeight="1" x14ac:dyDescent="0.2">
      <c r="A53" s="123"/>
      <c r="B53" s="127" t="s">
        <v>1</v>
      </c>
      <c r="C53" s="127"/>
      <c r="D53" s="128"/>
      <c r="E53" s="128"/>
      <c r="F53" s="138"/>
      <c r="G53" s="139"/>
      <c r="H53" s="139"/>
      <c r="I53" s="203">
        <f>SUM(I47:I52)</f>
        <v>0</v>
      </c>
      <c r="J53" s="203"/>
    </row>
    <row r="54" spans="1:10" x14ac:dyDescent="0.2">
      <c r="F54" s="140"/>
      <c r="G54" s="96"/>
      <c r="H54" s="140"/>
      <c r="I54" s="96"/>
      <c r="J54" s="96"/>
    </row>
    <row r="55" spans="1:10" x14ac:dyDescent="0.2">
      <c r="F55" s="140"/>
      <c r="G55" s="96"/>
      <c r="H55" s="140"/>
      <c r="I55" s="96"/>
      <c r="J55" s="96"/>
    </row>
    <row r="56" spans="1:10" x14ac:dyDescent="0.2">
      <c r="F56" s="140"/>
      <c r="G56" s="96"/>
      <c r="H56" s="140"/>
      <c r="I56" s="96"/>
      <c r="J56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52:J52"/>
    <mergeCell ref="C52:E52"/>
    <mergeCell ref="I53:J53"/>
    <mergeCell ref="I49:J49"/>
    <mergeCell ref="C49:E49"/>
    <mergeCell ref="I50:J50"/>
    <mergeCell ref="C50:E50"/>
    <mergeCell ref="I51:J51"/>
    <mergeCell ref="C51:E5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79" t="s">
        <v>41</v>
      </c>
      <c r="B2" s="78"/>
      <c r="C2" s="249"/>
      <c r="D2" s="249"/>
      <c r="E2" s="249"/>
      <c r="F2" s="249"/>
      <c r="G2" s="250"/>
    </row>
    <row r="3" spans="1:7" ht="24.95" hidden="1" customHeight="1" x14ac:dyDescent="0.2">
      <c r="A3" s="79" t="s">
        <v>7</v>
      </c>
      <c r="B3" s="78"/>
      <c r="C3" s="249"/>
      <c r="D3" s="249"/>
      <c r="E3" s="249"/>
      <c r="F3" s="249"/>
      <c r="G3" s="250"/>
    </row>
    <row r="4" spans="1:7" ht="24.95" hidden="1" customHeight="1" x14ac:dyDescent="0.2">
      <c r="A4" s="79" t="s">
        <v>8</v>
      </c>
      <c r="B4" s="78"/>
      <c r="C4" s="249"/>
      <c r="D4" s="249"/>
      <c r="E4" s="249"/>
      <c r="F4" s="249"/>
      <c r="G4" s="250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22"/>
  <sheetViews>
    <sheetView tabSelected="1" topLeftCell="A71" workbookViewId="0">
      <selection activeCell="C99" sqref="C99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0" t="s">
        <v>237</v>
      </c>
      <c r="B1" s="270"/>
      <c r="C1" s="270"/>
      <c r="D1" s="270"/>
      <c r="E1" s="270"/>
      <c r="F1" s="270"/>
      <c r="G1" s="270"/>
      <c r="AE1" t="s">
        <v>70</v>
      </c>
    </row>
    <row r="2" spans="1:60" ht="24.95" customHeight="1" x14ac:dyDescent="0.2">
      <c r="A2" s="145" t="s">
        <v>69</v>
      </c>
      <c r="B2" s="143"/>
      <c r="C2" s="271" t="s">
        <v>46</v>
      </c>
      <c r="D2" s="272"/>
      <c r="E2" s="272"/>
      <c r="F2" s="272"/>
      <c r="G2" s="273"/>
      <c r="AE2" t="s">
        <v>71</v>
      </c>
    </row>
    <row r="3" spans="1:60" ht="24.95" customHeight="1" x14ac:dyDescent="0.2">
      <c r="A3" s="146" t="s">
        <v>7</v>
      </c>
      <c r="B3" s="144"/>
      <c r="C3" s="274" t="s">
        <v>42</v>
      </c>
      <c r="D3" s="275"/>
      <c r="E3" s="275"/>
      <c r="F3" s="275"/>
      <c r="G3" s="276"/>
      <c r="AE3" t="s">
        <v>72</v>
      </c>
    </row>
    <row r="4" spans="1:60" ht="24.95" hidden="1" customHeight="1" x14ac:dyDescent="0.2">
      <c r="A4" s="146" t="s">
        <v>8</v>
      </c>
      <c r="B4" s="144"/>
      <c r="C4" s="274"/>
      <c r="D4" s="275"/>
      <c r="E4" s="275"/>
      <c r="F4" s="275"/>
      <c r="G4" s="276"/>
      <c r="AE4" t="s">
        <v>73</v>
      </c>
    </row>
    <row r="5" spans="1:60" hidden="1" x14ac:dyDescent="0.2">
      <c r="A5" s="147" t="s">
        <v>74</v>
      </c>
      <c r="B5" s="148"/>
      <c r="C5" s="149"/>
      <c r="D5" s="150"/>
      <c r="E5" s="150"/>
      <c r="F5" s="150"/>
      <c r="G5" s="151"/>
      <c r="AE5" t="s">
        <v>75</v>
      </c>
    </row>
    <row r="7" spans="1:60" ht="38.25" x14ac:dyDescent="0.2">
      <c r="A7" s="157" t="s">
        <v>76</v>
      </c>
      <c r="B7" s="158" t="s">
        <v>77</v>
      </c>
      <c r="C7" s="158" t="s">
        <v>78</v>
      </c>
      <c r="D7" s="157" t="s">
        <v>79</v>
      </c>
      <c r="E7" s="157" t="s">
        <v>80</v>
      </c>
      <c r="F7" s="152" t="s">
        <v>81</v>
      </c>
      <c r="G7" s="174" t="s">
        <v>28</v>
      </c>
      <c r="H7" s="175" t="s">
        <v>29</v>
      </c>
      <c r="I7" s="175" t="s">
        <v>82</v>
      </c>
      <c r="J7" s="175" t="s">
        <v>30</v>
      </c>
      <c r="K7" s="175" t="s">
        <v>83</v>
      </c>
      <c r="L7" s="175" t="s">
        <v>84</v>
      </c>
      <c r="M7" s="175" t="s">
        <v>85</v>
      </c>
      <c r="N7" s="175" t="s">
        <v>86</v>
      </c>
      <c r="O7" s="175" t="s">
        <v>87</v>
      </c>
      <c r="P7" s="175" t="s">
        <v>88</v>
      </c>
      <c r="Q7" s="175" t="s">
        <v>89</v>
      </c>
      <c r="R7" s="175" t="s">
        <v>90</v>
      </c>
      <c r="S7" s="175" t="s">
        <v>91</v>
      </c>
      <c r="T7" s="175" t="s">
        <v>92</v>
      </c>
      <c r="U7" s="160" t="s">
        <v>93</v>
      </c>
    </row>
    <row r="8" spans="1:60" x14ac:dyDescent="0.2">
      <c r="A8" s="176" t="s">
        <v>94</v>
      </c>
      <c r="B8" s="177" t="s">
        <v>57</v>
      </c>
      <c r="C8" s="178" t="s">
        <v>58</v>
      </c>
      <c r="D8" s="159"/>
      <c r="E8" s="179"/>
      <c r="F8" s="180"/>
      <c r="G8" s="180">
        <f>SUMIF(AE9:AE59,"&lt;&gt;NOR",G9:G59)</f>
        <v>0</v>
      </c>
      <c r="H8" s="180"/>
      <c r="I8" s="180">
        <f>SUM(I9:I59)</f>
        <v>0</v>
      </c>
      <c r="J8" s="180"/>
      <c r="K8" s="180">
        <f>SUM(K9:K59)</f>
        <v>0</v>
      </c>
      <c r="L8" s="180"/>
      <c r="M8" s="180">
        <f>SUM(M9:M59)</f>
        <v>0</v>
      </c>
      <c r="N8" s="159"/>
      <c r="O8" s="159">
        <f>SUM(O9:O59)</f>
        <v>5.0959999999999998E-2</v>
      </c>
      <c r="P8" s="159"/>
      <c r="Q8" s="159">
        <f>SUM(Q9:Q59)</f>
        <v>49.125999999999998</v>
      </c>
      <c r="R8" s="159"/>
      <c r="S8" s="159"/>
      <c r="T8" s="176"/>
      <c r="U8" s="159">
        <f>SUM(U9:U59)</f>
        <v>257.86</v>
      </c>
      <c r="AE8" t="s">
        <v>95</v>
      </c>
    </row>
    <row r="9" spans="1:60" ht="22.5" outlineLevel="1" x14ac:dyDescent="0.2">
      <c r="A9" s="154">
        <v>1</v>
      </c>
      <c r="B9" s="161" t="s">
        <v>96</v>
      </c>
      <c r="C9" s="192" t="s">
        <v>97</v>
      </c>
      <c r="D9" s="163" t="s">
        <v>98</v>
      </c>
      <c r="E9" s="168">
        <v>1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63">
        <v>3.0400000000000002E-3</v>
      </c>
      <c r="O9" s="163">
        <f>ROUND(E9*N9,5)</f>
        <v>3.0400000000000002E-3</v>
      </c>
      <c r="P9" s="163">
        <v>0</v>
      </c>
      <c r="Q9" s="163">
        <f>ROUND(E9*P9,5)</f>
        <v>0</v>
      </c>
      <c r="R9" s="163"/>
      <c r="S9" s="163"/>
      <c r="T9" s="164">
        <v>5.18</v>
      </c>
      <c r="U9" s="163">
        <f>ROUND(E9*T9,2)</f>
        <v>5.18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99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ht="22.5" outlineLevel="1" x14ac:dyDescent="0.2">
      <c r="A10" s="154"/>
      <c r="B10" s="161"/>
      <c r="C10" s="251" t="s">
        <v>100</v>
      </c>
      <c r="D10" s="252"/>
      <c r="E10" s="253"/>
      <c r="F10" s="254"/>
      <c r="G10" s="255"/>
      <c r="H10" s="172"/>
      <c r="I10" s="172"/>
      <c r="J10" s="172"/>
      <c r="K10" s="172"/>
      <c r="L10" s="172"/>
      <c r="M10" s="172"/>
      <c r="N10" s="163"/>
      <c r="O10" s="163"/>
      <c r="P10" s="163"/>
      <c r="Q10" s="163"/>
      <c r="R10" s="163"/>
      <c r="S10" s="163"/>
      <c r="T10" s="164"/>
      <c r="U10" s="16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6" t="str">
        <f>C10</f>
        <v>Kácení stromů s odřezáním kmene a s odvětvením, odstranění pařezů s přesekáním kořenů, naložení kmenů a pařezů na dopravní prostředek a vodorovné přemístění, spálení větví.</v>
      </c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54">
        <v>2</v>
      </c>
      <c r="B11" s="161" t="s">
        <v>102</v>
      </c>
      <c r="C11" s="192" t="s">
        <v>103</v>
      </c>
      <c r="D11" s="163" t="s">
        <v>104</v>
      </c>
      <c r="E11" s="168">
        <v>200</v>
      </c>
      <c r="F11" s="171"/>
      <c r="G11" s="172">
        <f>ROUND(E11*F11,2)</f>
        <v>0</v>
      </c>
      <c r="H11" s="171"/>
      <c r="I11" s="172">
        <f>ROUND(E11*H11,2)</f>
        <v>0</v>
      </c>
      <c r="J11" s="171"/>
      <c r="K11" s="172">
        <f>ROUND(E11*J11,2)</f>
        <v>0</v>
      </c>
      <c r="L11" s="172">
        <v>21</v>
      </c>
      <c r="M11" s="172">
        <f>G11*(1+L11/100)</f>
        <v>0</v>
      </c>
      <c r="N11" s="163">
        <v>5.0000000000000002E-5</v>
      </c>
      <c r="O11" s="163">
        <f>ROUND(E11*N11,5)</f>
        <v>0.01</v>
      </c>
      <c r="P11" s="163">
        <v>0</v>
      </c>
      <c r="Q11" s="163">
        <f>ROUND(E11*P11,5)</f>
        <v>0</v>
      </c>
      <c r="R11" s="163"/>
      <c r="S11" s="163"/>
      <c r="T11" s="164">
        <v>0.20200000000000001</v>
      </c>
      <c r="U11" s="163">
        <f>ROUND(E11*T11,2)</f>
        <v>40.4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99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/>
      <c r="B12" s="161"/>
      <c r="C12" s="251" t="s">
        <v>105</v>
      </c>
      <c r="D12" s="252"/>
      <c r="E12" s="253"/>
      <c r="F12" s="254"/>
      <c r="G12" s="255"/>
      <c r="H12" s="172"/>
      <c r="I12" s="172"/>
      <c r="J12" s="172"/>
      <c r="K12" s="172"/>
      <c r="L12" s="172"/>
      <c r="M12" s="172"/>
      <c r="N12" s="163"/>
      <c r="O12" s="163"/>
      <c r="P12" s="163"/>
      <c r="Q12" s="163"/>
      <c r="R12" s="163"/>
      <c r="S12" s="163"/>
      <c r="T12" s="164"/>
      <c r="U12" s="163"/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101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6" t="str">
        <f>C12</f>
        <v>A stromů o průměru kmene do 100 mm, s odstraněním kořenů, s odklizením křovin a stromů na vzdálenost do 50 m a jejich spálením.</v>
      </c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>
        <v>3</v>
      </c>
      <c r="B13" s="161" t="s">
        <v>106</v>
      </c>
      <c r="C13" s="192" t="s">
        <v>107</v>
      </c>
      <c r="D13" s="163" t="s">
        <v>104</v>
      </c>
      <c r="E13" s="168">
        <v>203</v>
      </c>
      <c r="F13" s="171"/>
      <c r="G13" s="172">
        <f>ROUND(E13*F13,2)</f>
        <v>0</v>
      </c>
      <c r="H13" s="171"/>
      <c r="I13" s="172">
        <f>ROUND(E13*H13,2)</f>
        <v>0</v>
      </c>
      <c r="J13" s="171"/>
      <c r="K13" s="172">
        <f>ROUND(E13*J13,2)</f>
        <v>0</v>
      </c>
      <c r="L13" s="172">
        <v>21</v>
      </c>
      <c r="M13" s="172">
        <f>G13*(1+L13/100)</f>
        <v>0</v>
      </c>
      <c r="N13" s="163">
        <v>0</v>
      </c>
      <c r="O13" s="163">
        <f>ROUND(E13*N13,5)</f>
        <v>0</v>
      </c>
      <c r="P13" s="163">
        <v>0.24199999999999999</v>
      </c>
      <c r="Q13" s="163">
        <f>ROUND(E13*P13,5)</f>
        <v>49.125999999999998</v>
      </c>
      <c r="R13" s="163"/>
      <c r="S13" s="163"/>
      <c r="T13" s="164">
        <v>3.3700000000000001E-2</v>
      </c>
      <c r="U13" s="163">
        <f>ROUND(E13*T13,2)</f>
        <v>6.84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108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/>
      <c r="B14" s="161"/>
      <c r="C14" s="193" t="s">
        <v>109</v>
      </c>
      <c r="D14" s="165"/>
      <c r="E14" s="169">
        <v>203</v>
      </c>
      <c r="F14" s="172"/>
      <c r="G14" s="172"/>
      <c r="H14" s="172"/>
      <c r="I14" s="172"/>
      <c r="J14" s="172"/>
      <c r="K14" s="172"/>
      <c r="L14" s="172"/>
      <c r="M14" s="172"/>
      <c r="N14" s="163"/>
      <c r="O14" s="163"/>
      <c r="P14" s="163"/>
      <c r="Q14" s="163"/>
      <c r="R14" s="163"/>
      <c r="S14" s="163"/>
      <c r="T14" s="164"/>
      <c r="U14" s="163"/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110</v>
      </c>
      <c r="AF14" s="153">
        <v>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4</v>
      </c>
      <c r="B15" s="161" t="s">
        <v>111</v>
      </c>
      <c r="C15" s="192" t="s">
        <v>112</v>
      </c>
      <c r="D15" s="163" t="s">
        <v>113</v>
      </c>
      <c r="E15" s="168">
        <v>22.33</v>
      </c>
      <c r="F15" s="171"/>
      <c r="G15" s="172">
        <f>ROUND(E15*F15,2)</f>
        <v>0</v>
      </c>
      <c r="H15" s="171"/>
      <c r="I15" s="172">
        <f>ROUND(E15*H15,2)</f>
        <v>0</v>
      </c>
      <c r="J15" s="171"/>
      <c r="K15" s="172">
        <f>ROUND(E15*J15,2)</f>
        <v>0</v>
      </c>
      <c r="L15" s="172">
        <v>21</v>
      </c>
      <c r="M15" s="172">
        <f>G15*(1+L15/100)</f>
        <v>0</v>
      </c>
      <c r="N15" s="163">
        <v>0</v>
      </c>
      <c r="O15" s="163">
        <f>ROUND(E15*N15,5)</f>
        <v>0</v>
      </c>
      <c r="P15" s="163">
        <v>0</v>
      </c>
      <c r="Q15" s="163">
        <f>ROUND(E15*P15,5)</f>
        <v>0</v>
      </c>
      <c r="R15" s="163"/>
      <c r="S15" s="163"/>
      <c r="T15" s="164">
        <v>0</v>
      </c>
      <c r="U15" s="163">
        <f>ROUND(E15*T15,2)</f>
        <v>0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99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54"/>
      <c r="B16" s="161"/>
      <c r="C16" s="193" t="s">
        <v>114</v>
      </c>
      <c r="D16" s="165"/>
      <c r="E16" s="169">
        <v>22.33</v>
      </c>
      <c r="F16" s="172"/>
      <c r="G16" s="172"/>
      <c r="H16" s="172"/>
      <c r="I16" s="172"/>
      <c r="J16" s="172"/>
      <c r="K16" s="172"/>
      <c r="L16" s="172"/>
      <c r="M16" s="172"/>
      <c r="N16" s="163"/>
      <c r="O16" s="163"/>
      <c r="P16" s="163"/>
      <c r="Q16" s="163"/>
      <c r="R16" s="163"/>
      <c r="S16" s="163"/>
      <c r="T16" s="164"/>
      <c r="U16" s="163"/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110</v>
      </c>
      <c r="AF16" s="153">
        <v>0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ht="22.5" outlineLevel="1" x14ac:dyDescent="0.2">
      <c r="A17" s="154">
        <v>5</v>
      </c>
      <c r="B17" s="161" t="s">
        <v>115</v>
      </c>
      <c r="C17" s="192" t="s">
        <v>116</v>
      </c>
      <c r="D17" s="163" t="s">
        <v>113</v>
      </c>
      <c r="E17" s="168">
        <v>312.62</v>
      </c>
      <c r="F17" s="171"/>
      <c r="G17" s="172">
        <f>ROUND(E17*F17,2)</f>
        <v>0</v>
      </c>
      <c r="H17" s="171"/>
      <c r="I17" s="172">
        <f>ROUND(E17*H17,2)</f>
        <v>0</v>
      </c>
      <c r="J17" s="171"/>
      <c r="K17" s="172">
        <f>ROUND(E17*J17,2)</f>
        <v>0</v>
      </c>
      <c r="L17" s="172">
        <v>21</v>
      </c>
      <c r="M17" s="172">
        <f>G17*(1+L17/100)</f>
        <v>0</v>
      </c>
      <c r="N17" s="163">
        <v>0</v>
      </c>
      <c r="O17" s="163">
        <f>ROUND(E17*N17,5)</f>
        <v>0</v>
      </c>
      <c r="P17" s="163">
        <v>0</v>
      </c>
      <c r="Q17" s="163">
        <f>ROUND(E17*P17,5)</f>
        <v>0</v>
      </c>
      <c r="R17" s="163"/>
      <c r="S17" s="163"/>
      <c r="T17" s="164">
        <v>0</v>
      </c>
      <c r="U17" s="163">
        <f>ROUND(E17*T17,2)</f>
        <v>0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99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/>
      <c r="B18" s="161"/>
      <c r="C18" s="193" t="s">
        <v>117</v>
      </c>
      <c r="D18" s="165"/>
      <c r="E18" s="169">
        <v>312.62</v>
      </c>
      <c r="F18" s="172"/>
      <c r="G18" s="172"/>
      <c r="H18" s="172"/>
      <c r="I18" s="172"/>
      <c r="J18" s="172"/>
      <c r="K18" s="172"/>
      <c r="L18" s="172"/>
      <c r="M18" s="172"/>
      <c r="N18" s="163"/>
      <c r="O18" s="163"/>
      <c r="P18" s="163"/>
      <c r="Q18" s="163"/>
      <c r="R18" s="163"/>
      <c r="S18" s="163"/>
      <c r="T18" s="164"/>
      <c r="U18" s="163"/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110</v>
      </c>
      <c r="AF18" s="153">
        <v>0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54">
        <v>6</v>
      </c>
      <c r="B19" s="161" t="s">
        <v>118</v>
      </c>
      <c r="C19" s="192" t="s">
        <v>119</v>
      </c>
      <c r="D19" s="163" t="s">
        <v>113</v>
      </c>
      <c r="E19" s="168">
        <v>87.087000000000003</v>
      </c>
      <c r="F19" s="171"/>
      <c r="G19" s="172">
        <f>ROUND(E19*F19,2)</f>
        <v>0</v>
      </c>
      <c r="H19" s="171"/>
      <c r="I19" s="172">
        <f>ROUND(E19*H19,2)</f>
        <v>0</v>
      </c>
      <c r="J19" s="171"/>
      <c r="K19" s="172">
        <f>ROUND(E19*J19,2)</f>
        <v>0</v>
      </c>
      <c r="L19" s="172">
        <v>21</v>
      </c>
      <c r="M19" s="172">
        <f>G19*(1+L19/100)</f>
        <v>0</v>
      </c>
      <c r="N19" s="163">
        <v>0</v>
      </c>
      <c r="O19" s="163">
        <f>ROUND(E19*N19,5)</f>
        <v>0</v>
      </c>
      <c r="P19" s="163">
        <v>0</v>
      </c>
      <c r="Q19" s="163">
        <f>ROUND(E19*P19,5)</f>
        <v>0</v>
      </c>
      <c r="R19" s="163"/>
      <c r="S19" s="163"/>
      <c r="T19" s="164">
        <v>0.36799999999999999</v>
      </c>
      <c r="U19" s="163">
        <f>ROUND(E19*T19,2)</f>
        <v>32.049999999999997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108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54"/>
      <c r="B20" s="161"/>
      <c r="C20" s="251" t="s">
        <v>120</v>
      </c>
      <c r="D20" s="252"/>
      <c r="E20" s="253"/>
      <c r="F20" s="254"/>
      <c r="G20" s="255"/>
      <c r="H20" s="172"/>
      <c r="I20" s="172"/>
      <c r="J20" s="172"/>
      <c r="K20" s="172"/>
      <c r="L20" s="172"/>
      <c r="M20" s="172"/>
      <c r="N20" s="163"/>
      <c r="O20" s="163"/>
      <c r="P20" s="163"/>
      <c r="Q20" s="163"/>
      <c r="R20" s="163"/>
      <c r="S20" s="163"/>
      <c r="T20" s="164"/>
      <c r="U20" s="163"/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101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6" t="str">
        <f>C20</f>
        <v>Odkopávky a prokopávky nezapažené s přehozením výkopku na vzdálenost do 3 m nebo s naložením na dopravní prostředek.</v>
      </c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/>
      <c r="B21" s="161"/>
      <c r="C21" s="193" t="s">
        <v>121</v>
      </c>
      <c r="D21" s="165"/>
      <c r="E21" s="169">
        <v>87.087000000000003</v>
      </c>
      <c r="F21" s="172"/>
      <c r="G21" s="172"/>
      <c r="H21" s="172"/>
      <c r="I21" s="172"/>
      <c r="J21" s="172"/>
      <c r="K21" s="172"/>
      <c r="L21" s="172"/>
      <c r="M21" s="172"/>
      <c r="N21" s="163"/>
      <c r="O21" s="163"/>
      <c r="P21" s="163"/>
      <c r="Q21" s="163"/>
      <c r="R21" s="163"/>
      <c r="S21" s="163"/>
      <c r="T21" s="164"/>
      <c r="U21" s="163"/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110</v>
      </c>
      <c r="AF21" s="153">
        <v>0</v>
      </c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ht="22.5" outlineLevel="1" x14ac:dyDescent="0.2">
      <c r="A22" s="154">
        <v>7</v>
      </c>
      <c r="B22" s="161" t="s">
        <v>122</v>
      </c>
      <c r="C22" s="192" t="s">
        <v>123</v>
      </c>
      <c r="D22" s="163" t="s">
        <v>113</v>
      </c>
      <c r="E22" s="168">
        <v>13.3</v>
      </c>
      <c r="F22" s="171"/>
      <c r="G22" s="172">
        <f>ROUND(E22*F22,2)</f>
        <v>0</v>
      </c>
      <c r="H22" s="171"/>
      <c r="I22" s="172">
        <f>ROUND(E22*H22,2)</f>
        <v>0</v>
      </c>
      <c r="J22" s="171"/>
      <c r="K22" s="172">
        <f>ROUND(E22*J22,2)</f>
        <v>0</v>
      </c>
      <c r="L22" s="172">
        <v>21</v>
      </c>
      <c r="M22" s="172">
        <f>G22*(1+L22/100)</f>
        <v>0</v>
      </c>
      <c r="N22" s="163">
        <v>0</v>
      </c>
      <c r="O22" s="163">
        <f>ROUND(E22*N22,5)</f>
        <v>0</v>
      </c>
      <c r="P22" s="163">
        <v>0</v>
      </c>
      <c r="Q22" s="163">
        <f>ROUND(E22*P22,5)</f>
        <v>0</v>
      </c>
      <c r="R22" s="163"/>
      <c r="S22" s="163"/>
      <c r="T22" s="164">
        <v>0.23</v>
      </c>
      <c r="U22" s="163">
        <f>ROUND(E22*T22,2)</f>
        <v>3.06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108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ht="33.75" outlineLevel="1" x14ac:dyDescent="0.2">
      <c r="A23" s="154"/>
      <c r="B23" s="161"/>
      <c r="C23" s="251" t="s">
        <v>124</v>
      </c>
      <c r="D23" s="252"/>
      <c r="E23" s="253"/>
      <c r="F23" s="254"/>
      <c r="G23" s="255"/>
      <c r="H23" s="172"/>
      <c r="I23" s="172"/>
      <c r="J23" s="172"/>
      <c r="K23" s="172"/>
      <c r="L23" s="172"/>
      <c r="M23" s="172"/>
      <c r="N23" s="163"/>
      <c r="O23" s="163"/>
      <c r="P23" s="163"/>
      <c r="Q23" s="163"/>
      <c r="R23" s="163"/>
      <c r="S23" s="163"/>
      <c r="T23" s="164"/>
      <c r="U23" s="163"/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101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6" t="str">
        <f>C23</f>
        <v>Hloubení rýh zapažených i nezapažených s urovnáním dna do předepsaného profilu a spádu, s přehozením výkopku na přilehlém terénu na vzdálenost do 3 m od podélné osy rýhy nebo s naložením výkopku na dopravní prostředek.</v>
      </c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/>
      <c r="B24" s="161"/>
      <c r="C24" s="193" t="s">
        <v>125</v>
      </c>
      <c r="D24" s="165"/>
      <c r="E24" s="169">
        <v>13.3</v>
      </c>
      <c r="F24" s="172"/>
      <c r="G24" s="172"/>
      <c r="H24" s="172"/>
      <c r="I24" s="172"/>
      <c r="J24" s="172"/>
      <c r="K24" s="172"/>
      <c r="L24" s="172"/>
      <c r="M24" s="172"/>
      <c r="N24" s="163"/>
      <c r="O24" s="163"/>
      <c r="P24" s="163"/>
      <c r="Q24" s="163"/>
      <c r="R24" s="163"/>
      <c r="S24" s="163"/>
      <c r="T24" s="164"/>
      <c r="U24" s="163"/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110</v>
      </c>
      <c r="AF24" s="153">
        <v>0</v>
      </c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8</v>
      </c>
      <c r="B25" s="161" t="s">
        <v>111</v>
      </c>
      <c r="C25" s="192" t="s">
        <v>112</v>
      </c>
      <c r="D25" s="163" t="s">
        <v>113</v>
      </c>
      <c r="E25" s="168">
        <v>100.387</v>
      </c>
      <c r="F25" s="171"/>
      <c r="G25" s="172">
        <f>ROUND(E25*F25,2)</f>
        <v>0</v>
      </c>
      <c r="H25" s="171"/>
      <c r="I25" s="172">
        <f>ROUND(E25*H25,2)</f>
        <v>0</v>
      </c>
      <c r="J25" s="171"/>
      <c r="K25" s="172">
        <f>ROUND(E25*J25,2)</f>
        <v>0</v>
      </c>
      <c r="L25" s="172">
        <v>21</v>
      </c>
      <c r="M25" s="172">
        <f>G25*(1+L25/100)</f>
        <v>0</v>
      </c>
      <c r="N25" s="163">
        <v>0</v>
      </c>
      <c r="O25" s="163">
        <f>ROUND(E25*N25,5)</f>
        <v>0</v>
      </c>
      <c r="P25" s="163">
        <v>0</v>
      </c>
      <c r="Q25" s="163">
        <f>ROUND(E25*P25,5)</f>
        <v>0</v>
      </c>
      <c r="R25" s="163"/>
      <c r="S25" s="163"/>
      <c r="T25" s="164">
        <v>0</v>
      </c>
      <c r="U25" s="163">
        <f>ROUND(E25*T25,2)</f>
        <v>0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99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/>
      <c r="B26" s="161"/>
      <c r="C26" s="193" t="s">
        <v>126</v>
      </c>
      <c r="D26" s="165"/>
      <c r="E26" s="169">
        <v>100.387</v>
      </c>
      <c r="F26" s="172"/>
      <c r="G26" s="172"/>
      <c r="H26" s="172"/>
      <c r="I26" s="172"/>
      <c r="J26" s="172"/>
      <c r="K26" s="172"/>
      <c r="L26" s="172"/>
      <c r="M26" s="172"/>
      <c r="N26" s="163"/>
      <c r="O26" s="163"/>
      <c r="P26" s="163"/>
      <c r="Q26" s="163"/>
      <c r="R26" s="163"/>
      <c r="S26" s="163"/>
      <c r="T26" s="164"/>
      <c r="U26" s="163"/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110</v>
      </c>
      <c r="AF26" s="153">
        <v>0</v>
      </c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ht="22.5" outlineLevel="1" x14ac:dyDescent="0.2">
      <c r="A27" s="154">
        <v>9</v>
      </c>
      <c r="B27" s="161" t="s">
        <v>115</v>
      </c>
      <c r="C27" s="192" t="s">
        <v>116</v>
      </c>
      <c r="D27" s="163" t="s">
        <v>113</v>
      </c>
      <c r="E27" s="168">
        <v>1405.4179999999999</v>
      </c>
      <c r="F27" s="171"/>
      <c r="G27" s="172">
        <f>ROUND(E27*F27,2)</f>
        <v>0</v>
      </c>
      <c r="H27" s="171"/>
      <c r="I27" s="172">
        <f>ROUND(E27*H27,2)</f>
        <v>0</v>
      </c>
      <c r="J27" s="171"/>
      <c r="K27" s="172">
        <f>ROUND(E27*J27,2)</f>
        <v>0</v>
      </c>
      <c r="L27" s="172">
        <v>21</v>
      </c>
      <c r="M27" s="172">
        <f>G27*(1+L27/100)</f>
        <v>0</v>
      </c>
      <c r="N27" s="163">
        <v>0</v>
      </c>
      <c r="O27" s="163">
        <f>ROUND(E27*N27,5)</f>
        <v>0</v>
      </c>
      <c r="P27" s="163">
        <v>0</v>
      </c>
      <c r="Q27" s="163">
        <f>ROUND(E27*P27,5)</f>
        <v>0</v>
      </c>
      <c r="R27" s="163"/>
      <c r="S27" s="163"/>
      <c r="T27" s="164">
        <v>0</v>
      </c>
      <c r="U27" s="163">
        <f>ROUND(E27*T27,2)</f>
        <v>0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99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/>
      <c r="B28" s="161"/>
      <c r="C28" s="193" t="s">
        <v>127</v>
      </c>
      <c r="D28" s="165"/>
      <c r="E28" s="169">
        <v>1405.4179999999999</v>
      </c>
      <c r="F28" s="172"/>
      <c r="G28" s="172"/>
      <c r="H28" s="172"/>
      <c r="I28" s="172"/>
      <c r="J28" s="172"/>
      <c r="K28" s="172"/>
      <c r="L28" s="172"/>
      <c r="M28" s="172"/>
      <c r="N28" s="163"/>
      <c r="O28" s="163"/>
      <c r="P28" s="163"/>
      <c r="Q28" s="163"/>
      <c r="R28" s="163"/>
      <c r="S28" s="163"/>
      <c r="T28" s="164"/>
      <c r="U28" s="163"/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110</v>
      </c>
      <c r="AF28" s="153">
        <v>0</v>
      </c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54">
        <v>10</v>
      </c>
      <c r="B29" s="161" t="s">
        <v>128</v>
      </c>
      <c r="C29" s="192" t="s">
        <v>129</v>
      </c>
      <c r="D29" s="163" t="s">
        <v>130</v>
      </c>
      <c r="E29" s="168">
        <v>214.76455000000001</v>
      </c>
      <c r="F29" s="171"/>
      <c r="G29" s="172">
        <f>ROUND(E29*F29,2)</f>
        <v>0</v>
      </c>
      <c r="H29" s="171"/>
      <c r="I29" s="172">
        <f>ROUND(E29*H29,2)</f>
        <v>0</v>
      </c>
      <c r="J29" s="171"/>
      <c r="K29" s="172">
        <f>ROUND(E29*J29,2)</f>
        <v>0</v>
      </c>
      <c r="L29" s="172">
        <v>21</v>
      </c>
      <c r="M29" s="172">
        <f>G29*(1+L29/100)</f>
        <v>0</v>
      </c>
      <c r="N29" s="163">
        <v>0</v>
      </c>
      <c r="O29" s="163">
        <f>ROUND(E29*N29,5)</f>
        <v>0</v>
      </c>
      <c r="P29" s="163">
        <v>0</v>
      </c>
      <c r="Q29" s="163">
        <f>ROUND(E29*P29,5)</f>
        <v>0</v>
      </c>
      <c r="R29" s="163"/>
      <c r="S29" s="163"/>
      <c r="T29" s="164">
        <v>0</v>
      </c>
      <c r="U29" s="163">
        <f>ROUND(E29*T29,2)</f>
        <v>0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108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/>
      <c r="B30" s="161"/>
      <c r="C30" s="193" t="s">
        <v>131</v>
      </c>
      <c r="D30" s="165"/>
      <c r="E30" s="169">
        <v>49.125999999999998</v>
      </c>
      <c r="F30" s="172"/>
      <c r="G30" s="172"/>
      <c r="H30" s="172"/>
      <c r="I30" s="172"/>
      <c r="J30" s="172"/>
      <c r="K30" s="172"/>
      <c r="L30" s="172"/>
      <c r="M30" s="172"/>
      <c r="N30" s="163"/>
      <c r="O30" s="163"/>
      <c r="P30" s="163"/>
      <c r="Q30" s="163"/>
      <c r="R30" s="163"/>
      <c r="S30" s="163"/>
      <c r="T30" s="164"/>
      <c r="U30" s="163"/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110</v>
      </c>
      <c r="AF30" s="153">
        <v>0</v>
      </c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/>
      <c r="B31" s="161"/>
      <c r="C31" s="193" t="s">
        <v>132</v>
      </c>
      <c r="D31" s="165"/>
      <c r="E31" s="169">
        <v>165.63855000000001</v>
      </c>
      <c r="F31" s="172"/>
      <c r="G31" s="172"/>
      <c r="H31" s="172"/>
      <c r="I31" s="172"/>
      <c r="J31" s="172"/>
      <c r="K31" s="172"/>
      <c r="L31" s="172"/>
      <c r="M31" s="172"/>
      <c r="N31" s="163"/>
      <c r="O31" s="163"/>
      <c r="P31" s="163"/>
      <c r="Q31" s="163"/>
      <c r="R31" s="163"/>
      <c r="S31" s="163"/>
      <c r="T31" s="164"/>
      <c r="U31" s="163"/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110</v>
      </c>
      <c r="AF31" s="153">
        <v>0</v>
      </c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54">
        <v>11</v>
      </c>
      <c r="B32" s="161" t="s">
        <v>118</v>
      </c>
      <c r="C32" s="192" t="s">
        <v>119</v>
      </c>
      <c r="D32" s="163" t="s">
        <v>113</v>
      </c>
      <c r="E32" s="168">
        <v>79.17</v>
      </c>
      <c r="F32" s="171"/>
      <c r="G32" s="172">
        <f>ROUND(E32*F32,2)</f>
        <v>0</v>
      </c>
      <c r="H32" s="171"/>
      <c r="I32" s="172">
        <f>ROUND(E32*H32,2)</f>
        <v>0</v>
      </c>
      <c r="J32" s="171"/>
      <c r="K32" s="172">
        <f>ROUND(E32*J32,2)</f>
        <v>0</v>
      </c>
      <c r="L32" s="172">
        <v>21</v>
      </c>
      <c r="M32" s="172">
        <f>G32*(1+L32/100)</f>
        <v>0</v>
      </c>
      <c r="N32" s="163">
        <v>0</v>
      </c>
      <c r="O32" s="163">
        <f>ROUND(E32*N32,5)</f>
        <v>0</v>
      </c>
      <c r="P32" s="163">
        <v>0</v>
      </c>
      <c r="Q32" s="163">
        <f>ROUND(E32*P32,5)</f>
        <v>0</v>
      </c>
      <c r="R32" s="163"/>
      <c r="S32" s="163"/>
      <c r="T32" s="164">
        <v>0.36799999999999999</v>
      </c>
      <c r="U32" s="163">
        <f>ROUND(E32*T32,2)</f>
        <v>29.13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108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22.5" outlineLevel="1" x14ac:dyDescent="0.2">
      <c r="A33" s="154"/>
      <c r="B33" s="161"/>
      <c r="C33" s="251" t="s">
        <v>120</v>
      </c>
      <c r="D33" s="252"/>
      <c r="E33" s="253"/>
      <c r="F33" s="254"/>
      <c r="G33" s="255"/>
      <c r="H33" s="172"/>
      <c r="I33" s="172"/>
      <c r="J33" s="172"/>
      <c r="K33" s="172"/>
      <c r="L33" s="172"/>
      <c r="M33" s="172"/>
      <c r="N33" s="163"/>
      <c r="O33" s="163"/>
      <c r="P33" s="163"/>
      <c r="Q33" s="163"/>
      <c r="R33" s="163"/>
      <c r="S33" s="163"/>
      <c r="T33" s="164"/>
      <c r="U33" s="163"/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6" t="str">
        <f>C33</f>
        <v>Odkopávky a prokopávky nezapažené s přehozením výkopku na vzdálenost do 3 m nebo s naložením na dopravní prostředek.</v>
      </c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/>
      <c r="B34" s="161"/>
      <c r="C34" s="193" t="s">
        <v>133</v>
      </c>
      <c r="D34" s="165"/>
      <c r="E34" s="169">
        <v>79.17</v>
      </c>
      <c r="F34" s="172"/>
      <c r="G34" s="172"/>
      <c r="H34" s="172"/>
      <c r="I34" s="172"/>
      <c r="J34" s="172"/>
      <c r="K34" s="172"/>
      <c r="L34" s="172"/>
      <c r="M34" s="172"/>
      <c r="N34" s="163"/>
      <c r="O34" s="163"/>
      <c r="P34" s="163"/>
      <c r="Q34" s="163"/>
      <c r="R34" s="163"/>
      <c r="S34" s="163"/>
      <c r="T34" s="164"/>
      <c r="U34" s="163"/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110</v>
      </c>
      <c r="AF34" s="153">
        <v>0</v>
      </c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>
        <v>12</v>
      </c>
      <c r="B35" s="161" t="s">
        <v>111</v>
      </c>
      <c r="C35" s="192" t="s">
        <v>134</v>
      </c>
      <c r="D35" s="163" t="s">
        <v>113</v>
      </c>
      <c r="E35" s="168">
        <v>79.17</v>
      </c>
      <c r="F35" s="171"/>
      <c r="G35" s="172">
        <f>ROUND(E35*F35,2)</f>
        <v>0</v>
      </c>
      <c r="H35" s="171"/>
      <c r="I35" s="172">
        <f>ROUND(E35*H35,2)</f>
        <v>0</v>
      </c>
      <c r="J35" s="171"/>
      <c r="K35" s="172">
        <f>ROUND(E35*J35,2)</f>
        <v>0</v>
      </c>
      <c r="L35" s="172">
        <v>21</v>
      </c>
      <c r="M35" s="172">
        <f>G35*(1+L35/100)</f>
        <v>0</v>
      </c>
      <c r="N35" s="163">
        <v>0</v>
      </c>
      <c r="O35" s="163">
        <f>ROUND(E35*N35,5)</f>
        <v>0</v>
      </c>
      <c r="P35" s="163">
        <v>0</v>
      </c>
      <c r="Q35" s="163">
        <f>ROUND(E35*P35,5)</f>
        <v>0</v>
      </c>
      <c r="R35" s="163"/>
      <c r="S35" s="163"/>
      <c r="T35" s="164">
        <v>0</v>
      </c>
      <c r="U35" s="163">
        <f>ROUND(E35*T35,2)</f>
        <v>0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99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/>
      <c r="B36" s="161"/>
      <c r="C36" s="251" t="s">
        <v>135</v>
      </c>
      <c r="D36" s="252"/>
      <c r="E36" s="253"/>
      <c r="F36" s="254"/>
      <c r="G36" s="255"/>
      <c r="H36" s="172"/>
      <c r="I36" s="172"/>
      <c r="J36" s="172"/>
      <c r="K36" s="172"/>
      <c r="L36" s="172"/>
      <c r="M36" s="172"/>
      <c r="N36" s="163"/>
      <c r="O36" s="163"/>
      <c r="P36" s="163"/>
      <c r="Q36" s="163"/>
      <c r="R36" s="163"/>
      <c r="S36" s="163"/>
      <c r="T36" s="164"/>
      <c r="U36" s="163"/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101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6" t="str">
        <f>C36</f>
        <v>Vodorovné přemístění výkopku po suchu, bez ohledu na druh dopravního prostředku, bez naložení výkopku, avšak se složením bez rozhrnutí.</v>
      </c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/>
      <c r="B37" s="161"/>
      <c r="C37" s="193" t="s">
        <v>136</v>
      </c>
      <c r="D37" s="165"/>
      <c r="E37" s="169">
        <v>79.17</v>
      </c>
      <c r="F37" s="172"/>
      <c r="G37" s="172"/>
      <c r="H37" s="172"/>
      <c r="I37" s="172"/>
      <c r="J37" s="172"/>
      <c r="K37" s="172"/>
      <c r="L37" s="172"/>
      <c r="M37" s="172"/>
      <c r="N37" s="163"/>
      <c r="O37" s="163"/>
      <c r="P37" s="163"/>
      <c r="Q37" s="163"/>
      <c r="R37" s="163"/>
      <c r="S37" s="163"/>
      <c r="T37" s="164"/>
      <c r="U37" s="163"/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110</v>
      </c>
      <c r="AF37" s="153">
        <v>0</v>
      </c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ht="22.5" outlineLevel="1" x14ac:dyDescent="0.2">
      <c r="A38" s="154">
        <v>13</v>
      </c>
      <c r="B38" s="161" t="s">
        <v>115</v>
      </c>
      <c r="C38" s="192" t="s">
        <v>116</v>
      </c>
      <c r="D38" s="163" t="s">
        <v>113</v>
      </c>
      <c r="E38" s="168">
        <v>1108.3800000000001</v>
      </c>
      <c r="F38" s="171"/>
      <c r="G38" s="172">
        <f>ROUND(E38*F38,2)</f>
        <v>0</v>
      </c>
      <c r="H38" s="171"/>
      <c r="I38" s="172">
        <f>ROUND(E38*H38,2)</f>
        <v>0</v>
      </c>
      <c r="J38" s="171"/>
      <c r="K38" s="172">
        <f>ROUND(E38*J38,2)</f>
        <v>0</v>
      </c>
      <c r="L38" s="172">
        <v>21</v>
      </c>
      <c r="M38" s="172">
        <f>G38*(1+L38/100)</f>
        <v>0</v>
      </c>
      <c r="N38" s="163">
        <v>0</v>
      </c>
      <c r="O38" s="163">
        <f>ROUND(E38*N38,5)</f>
        <v>0</v>
      </c>
      <c r="P38" s="163">
        <v>0</v>
      </c>
      <c r="Q38" s="163">
        <f>ROUND(E38*P38,5)</f>
        <v>0</v>
      </c>
      <c r="R38" s="163"/>
      <c r="S38" s="163"/>
      <c r="T38" s="164">
        <v>0</v>
      </c>
      <c r="U38" s="163">
        <f>ROUND(E38*T38,2)</f>
        <v>0</v>
      </c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99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/>
      <c r="B39" s="161"/>
      <c r="C39" s="193" t="s">
        <v>137</v>
      </c>
      <c r="D39" s="165"/>
      <c r="E39" s="169">
        <v>1108.3800000000001</v>
      </c>
      <c r="F39" s="172"/>
      <c r="G39" s="172"/>
      <c r="H39" s="172"/>
      <c r="I39" s="172"/>
      <c r="J39" s="172"/>
      <c r="K39" s="172"/>
      <c r="L39" s="172"/>
      <c r="M39" s="172"/>
      <c r="N39" s="163"/>
      <c r="O39" s="163"/>
      <c r="P39" s="163"/>
      <c r="Q39" s="163"/>
      <c r="R39" s="163"/>
      <c r="S39" s="163"/>
      <c r="T39" s="164"/>
      <c r="U39" s="163"/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110</v>
      </c>
      <c r="AF39" s="153">
        <v>0</v>
      </c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54">
        <v>14</v>
      </c>
      <c r="B40" s="161" t="s">
        <v>128</v>
      </c>
      <c r="C40" s="192" t="s">
        <v>138</v>
      </c>
      <c r="D40" s="163" t="s">
        <v>130</v>
      </c>
      <c r="E40" s="168">
        <v>130.63050000000001</v>
      </c>
      <c r="F40" s="171"/>
      <c r="G40" s="172">
        <f>ROUND(E40*F40,2)</f>
        <v>0</v>
      </c>
      <c r="H40" s="171"/>
      <c r="I40" s="172">
        <f>ROUND(E40*H40,2)</f>
        <v>0</v>
      </c>
      <c r="J40" s="171"/>
      <c r="K40" s="172">
        <f>ROUND(E40*J40,2)</f>
        <v>0</v>
      </c>
      <c r="L40" s="172">
        <v>21</v>
      </c>
      <c r="M40" s="172">
        <f>G40*(1+L40/100)</f>
        <v>0</v>
      </c>
      <c r="N40" s="163">
        <v>0</v>
      </c>
      <c r="O40" s="163">
        <f>ROUND(E40*N40,5)</f>
        <v>0</v>
      </c>
      <c r="P40" s="163">
        <v>0</v>
      </c>
      <c r="Q40" s="163">
        <f>ROUND(E40*P40,5)</f>
        <v>0</v>
      </c>
      <c r="R40" s="163"/>
      <c r="S40" s="163"/>
      <c r="T40" s="164">
        <v>0</v>
      </c>
      <c r="U40" s="163">
        <f>ROUND(E40*T40,2)</f>
        <v>0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108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54"/>
      <c r="B41" s="161"/>
      <c r="C41" s="193" t="s">
        <v>139</v>
      </c>
      <c r="D41" s="165"/>
      <c r="E41" s="169">
        <v>130.63050000000001</v>
      </c>
      <c r="F41" s="172"/>
      <c r="G41" s="172"/>
      <c r="H41" s="172"/>
      <c r="I41" s="172"/>
      <c r="J41" s="172"/>
      <c r="K41" s="172"/>
      <c r="L41" s="172"/>
      <c r="M41" s="172"/>
      <c r="N41" s="163"/>
      <c r="O41" s="163"/>
      <c r="P41" s="163"/>
      <c r="Q41" s="163"/>
      <c r="R41" s="163"/>
      <c r="S41" s="163"/>
      <c r="T41" s="164"/>
      <c r="U41" s="163"/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110</v>
      </c>
      <c r="AF41" s="153">
        <v>0</v>
      </c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54">
        <v>15</v>
      </c>
      <c r="B42" s="161" t="s">
        <v>140</v>
      </c>
      <c r="C42" s="192" t="s">
        <v>141</v>
      </c>
      <c r="D42" s="163" t="s">
        <v>104</v>
      </c>
      <c r="E42" s="168">
        <v>563.9</v>
      </c>
      <c r="F42" s="171"/>
      <c r="G42" s="172">
        <f>ROUND(E42*F42,2)</f>
        <v>0</v>
      </c>
      <c r="H42" s="171"/>
      <c r="I42" s="172">
        <f>ROUND(E42*H42,2)</f>
        <v>0</v>
      </c>
      <c r="J42" s="171"/>
      <c r="K42" s="172">
        <f>ROUND(E42*J42,2)</f>
        <v>0</v>
      </c>
      <c r="L42" s="172">
        <v>21</v>
      </c>
      <c r="M42" s="172">
        <f>G42*(1+L42/100)</f>
        <v>0</v>
      </c>
      <c r="N42" s="163">
        <v>0</v>
      </c>
      <c r="O42" s="163">
        <f>ROUND(E42*N42,5)</f>
        <v>0</v>
      </c>
      <c r="P42" s="163">
        <v>0</v>
      </c>
      <c r="Q42" s="163">
        <f>ROUND(E42*P42,5)</f>
        <v>0</v>
      </c>
      <c r="R42" s="163"/>
      <c r="S42" s="163"/>
      <c r="T42" s="164">
        <v>1.7999999999999999E-2</v>
      </c>
      <c r="U42" s="163">
        <f>ROUND(E42*T42,2)</f>
        <v>10.15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108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/>
      <c r="B43" s="161"/>
      <c r="C43" s="251" t="s">
        <v>142</v>
      </c>
      <c r="D43" s="252"/>
      <c r="E43" s="253"/>
      <c r="F43" s="254"/>
      <c r="G43" s="255"/>
      <c r="H43" s="172"/>
      <c r="I43" s="172"/>
      <c r="J43" s="172"/>
      <c r="K43" s="172"/>
      <c r="L43" s="172"/>
      <c r="M43" s="172"/>
      <c r="N43" s="163"/>
      <c r="O43" s="163"/>
      <c r="P43" s="163"/>
      <c r="Q43" s="163"/>
      <c r="R43" s="163"/>
      <c r="S43" s="163"/>
      <c r="T43" s="164"/>
      <c r="U43" s="163"/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101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6" t="str">
        <f>C43</f>
        <v>Vyrovnáním výškových rozdílů.</v>
      </c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54"/>
      <c r="B44" s="161"/>
      <c r="C44" s="193" t="s">
        <v>143</v>
      </c>
      <c r="D44" s="165"/>
      <c r="E44" s="169">
        <v>263.89999999999998</v>
      </c>
      <c r="F44" s="172"/>
      <c r="G44" s="172"/>
      <c r="H44" s="172"/>
      <c r="I44" s="172"/>
      <c r="J44" s="172"/>
      <c r="K44" s="172"/>
      <c r="L44" s="172"/>
      <c r="M44" s="172"/>
      <c r="N44" s="163"/>
      <c r="O44" s="163"/>
      <c r="P44" s="163"/>
      <c r="Q44" s="163"/>
      <c r="R44" s="163"/>
      <c r="S44" s="163"/>
      <c r="T44" s="164"/>
      <c r="U44" s="163"/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110</v>
      </c>
      <c r="AF44" s="153">
        <v>0</v>
      </c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54"/>
      <c r="B45" s="161"/>
      <c r="C45" s="193" t="s">
        <v>144</v>
      </c>
      <c r="D45" s="165"/>
      <c r="E45" s="169">
        <v>300</v>
      </c>
      <c r="F45" s="172"/>
      <c r="G45" s="172"/>
      <c r="H45" s="172"/>
      <c r="I45" s="172"/>
      <c r="J45" s="172"/>
      <c r="K45" s="172"/>
      <c r="L45" s="172"/>
      <c r="M45" s="172"/>
      <c r="N45" s="163"/>
      <c r="O45" s="163"/>
      <c r="P45" s="163"/>
      <c r="Q45" s="163"/>
      <c r="R45" s="163"/>
      <c r="S45" s="163"/>
      <c r="T45" s="164"/>
      <c r="U45" s="163"/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110</v>
      </c>
      <c r="AF45" s="153">
        <v>0</v>
      </c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>
        <v>16</v>
      </c>
      <c r="B46" s="161" t="s">
        <v>145</v>
      </c>
      <c r="C46" s="192" t="s">
        <v>146</v>
      </c>
      <c r="D46" s="163" t="s">
        <v>113</v>
      </c>
      <c r="E46" s="168">
        <v>150</v>
      </c>
      <c r="F46" s="171"/>
      <c r="G46" s="172">
        <f>ROUND(E46*F46,2)</f>
        <v>0</v>
      </c>
      <c r="H46" s="171"/>
      <c r="I46" s="172">
        <f>ROUND(E46*H46,2)</f>
        <v>0</v>
      </c>
      <c r="J46" s="171"/>
      <c r="K46" s="172">
        <f>ROUND(E46*J46,2)</f>
        <v>0</v>
      </c>
      <c r="L46" s="172">
        <v>21</v>
      </c>
      <c r="M46" s="172">
        <f>G46*(1+L46/100)</f>
        <v>0</v>
      </c>
      <c r="N46" s="163">
        <v>0</v>
      </c>
      <c r="O46" s="163">
        <f>ROUND(E46*N46,5)</f>
        <v>0</v>
      </c>
      <c r="P46" s="163">
        <v>0</v>
      </c>
      <c r="Q46" s="163">
        <f>ROUND(E46*P46,5)</f>
        <v>0</v>
      </c>
      <c r="R46" s="163"/>
      <c r="S46" s="163"/>
      <c r="T46" s="164">
        <v>1.6E-2</v>
      </c>
      <c r="U46" s="163">
        <f>ROUND(E46*T46,2)</f>
        <v>2.4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108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/>
      <c r="B47" s="161"/>
      <c r="C47" s="251" t="s">
        <v>147</v>
      </c>
      <c r="D47" s="252"/>
      <c r="E47" s="253"/>
      <c r="F47" s="254"/>
      <c r="G47" s="255"/>
      <c r="H47" s="172"/>
      <c r="I47" s="172"/>
      <c r="J47" s="172"/>
      <c r="K47" s="172"/>
      <c r="L47" s="172"/>
      <c r="M47" s="172"/>
      <c r="N47" s="163"/>
      <c r="O47" s="163"/>
      <c r="P47" s="163"/>
      <c r="Q47" s="163"/>
      <c r="R47" s="163"/>
      <c r="S47" s="163"/>
      <c r="T47" s="164"/>
      <c r="U47" s="163"/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101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6" t="str">
        <f>C47</f>
        <v>Úprava pozemku s rozpojením a přehrnutím včetně urovnání.</v>
      </c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54"/>
      <c r="B48" s="161"/>
      <c r="C48" s="193" t="s">
        <v>148</v>
      </c>
      <c r="D48" s="165"/>
      <c r="E48" s="169">
        <v>150</v>
      </c>
      <c r="F48" s="172"/>
      <c r="G48" s="172"/>
      <c r="H48" s="172"/>
      <c r="I48" s="172"/>
      <c r="J48" s="172"/>
      <c r="K48" s="172"/>
      <c r="L48" s="172"/>
      <c r="M48" s="172"/>
      <c r="N48" s="163"/>
      <c r="O48" s="163"/>
      <c r="P48" s="163"/>
      <c r="Q48" s="163"/>
      <c r="R48" s="163"/>
      <c r="S48" s="163"/>
      <c r="T48" s="164"/>
      <c r="U48" s="163"/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110</v>
      </c>
      <c r="AF48" s="153">
        <v>0</v>
      </c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54">
        <v>17</v>
      </c>
      <c r="B49" s="161" t="s">
        <v>149</v>
      </c>
      <c r="C49" s="192" t="s">
        <v>150</v>
      </c>
      <c r="D49" s="163" t="s">
        <v>104</v>
      </c>
      <c r="E49" s="168">
        <v>300</v>
      </c>
      <c r="F49" s="171"/>
      <c r="G49" s="172">
        <f>ROUND(E49*F49,2)</f>
        <v>0</v>
      </c>
      <c r="H49" s="171"/>
      <c r="I49" s="172">
        <f>ROUND(E49*H49,2)</f>
        <v>0</v>
      </c>
      <c r="J49" s="171"/>
      <c r="K49" s="172">
        <f>ROUND(E49*J49,2)</f>
        <v>0</v>
      </c>
      <c r="L49" s="172">
        <v>21</v>
      </c>
      <c r="M49" s="172">
        <f>G49*(1+L49/100)</f>
        <v>0</v>
      </c>
      <c r="N49" s="163">
        <v>0</v>
      </c>
      <c r="O49" s="163">
        <f>ROUND(E49*N49,5)</f>
        <v>0</v>
      </c>
      <c r="P49" s="163">
        <v>0</v>
      </c>
      <c r="Q49" s="163">
        <f>ROUND(E49*P49,5)</f>
        <v>0</v>
      </c>
      <c r="R49" s="163"/>
      <c r="S49" s="163"/>
      <c r="T49" s="164">
        <v>0.153</v>
      </c>
      <c r="U49" s="163">
        <f>ROUND(E49*T49,2)</f>
        <v>45.9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108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54"/>
      <c r="B50" s="161"/>
      <c r="C50" s="251" t="s">
        <v>151</v>
      </c>
      <c r="D50" s="252"/>
      <c r="E50" s="253"/>
      <c r="F50" s="254"/>
      <c r="G50" s="255"/>
      <c r="H50" s="172"/>
      <c r="I50" s="172"/>
      <c r="J50" s="172"/>
      <c r="K50" s="172"/>
      <c r="L50" s="172"/>
      <c r="M50" s="172"/>
      <c r="N50" s="163"/>
      <c r="O50" s="163"/>
      <c r="P50" s="163"/>
      <c r="Q50" s="163"/>
      <c r="R50" s="163"/>
      <c r="S50" s="163"/>
      <c r="T50" s="164"/>
      <c r="U50" s="163"/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101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6" t="str">
        <f>C50</f>
        <v>Plošná úprava terénu s urovnáním povrchu, bez doplnění ornice, v hornině 1 až 4.</v>
      </c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54"/>
      <c r="B51" s="161"/>
      <c r="C51" s="193" t="s">
        <v>144</v>
      </c>
      <c r="D51" s="165"/>
      <c r="E51" s="169">
        <v>300</v>
      </c>
      <c r="F51" s="172"/>
      <c r="G51" s="172"/>
      <c r="H51" s="172"/>
      <c r="I51" s="172"/>
      <c r="J51" s="172"/>
      <c r="K51" s="172"/>
      <c r="L51" s="172"/>
      <c r="M51" s="172"/>
      <c r="N51" s="163"/>
      <c r="O51" s="163"/>
      <c r="P51" s="163"/>
      <c r="Q51" s="163"/>
      <c r="R51" s="163"/>
      <c r="S51" s="163"/>
      <c r="T51" s="164"/>
      <c r="U51" s="163"/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110</v>
      </c>
      <c r="AF51" s="153">
        <v>0</v>
      </c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54">
        <v>18</v>
      </c>
      <c r="B52" s="161" t="s">
        <v>152</v>
      </c>
      <c r="C52" s="192" t="s">
        <v>153</v>
      </c>
      <c r="D52" s="163" t="s">
        <v>104</v>
      </c>
      <c r="E52" s="168">
        <v>271.8</v>
      </c>
      <c r="F52" s="171"/>
      <c r="G52" s="172">
        <f>ROUND(E52*F52,2)</f>
        <v>0</v>
      </c>
      <c r="H52" s="171"/>
      <c r="I52" s="172">
        <f>ROUND(E52*H52,2)</f>
        <v>0</v>
      </c>
      <c r="J52" s="171"/>
      <c r="K52" s="172">
        <f>ROUND(E52*J52,2)</f>
        <v>0</v>
      </c>
      <c r="L52" s="172">
        <v>21</v>
      </c>
      <c r="M52" s="172">
        <f>G52*(1+L52/100)</f>
        <v>0</v>
      </c>
      <c r="N52" s="163">
        <v>0</v>
      </c>
      <c r="O52" s="163">
        <f>ROUND(E52*N52,5)</f>
        <v>0</v>
      </c>
      <c r="P52" s="163">
        <v>0</v>
      </c>
      <c r="Q52" s="163">
        <f>ROUND(E52*P52,5)</f>
        <v>0</v>
      </c>
      <c r="R52" s="163"/>
      <c r="S52" s="163"/>
      <c r="T52" s="164">
        <v>7.0000000000000001E-3</v>
      </c>
      <c r="U52" s="163">
        <f>ROUND(E52*T52,2)</f>
        <v>1.9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108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54"/>
      <c r="B53" s="161"/>
      <c r="C53" s="193" t="s">
        <v>154</v>
      </c>
      <c r="D53" s="165"/>
      <c r="E53" s="169">
        <v>271.8</v>
      </c>
      <c r="F53" s="172"/>
      <c r="G53" s="172"/>
      <c r="H53" s="172"/>
      <c r="I53" s="172"/>
      <c r="J53" s="172"/>
      <c r="K53" s="172"/>
      <c r="L53" s="172"/>
      <c r="M53" s="172"/>
      <c r="N53" s="163"/>
      <c r="O53" s="163"/>
      <c r="P53" s="163"/>
      <c r="Q53" s="163"/>
      <c r="R53" s="163"/>
      <c r="S53" s="163"/>
      <c r="T53" s="164"/>
      <c r="U53" s="163"/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110</v>
      </c>
      <c r="AF53" s="153">
        <v>0</v>
      </c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54">
        <v>19</v>
      </c>
      <c r="B54" s="161" t="s">
        <v>155</v>
      </c>
      <c r="C54" s="192" t="s">
        <v>156</v>
      </c>
      <c r="D54" s="163" t="s">
        <v>104</v>
      </c>
      <c r="E54" s="168">
        <v>271.8</v>
      </c>
      <c r="F54" s="171"/>
      <c r="G54" s="172">
        <f>ROUND(E54*F54,2)</f>
        <v>0</v>
      </c>
      <c r="H54" s="171"/>
      <c r="I54" s="172">
        <f>ROUND(E54*H54,2)</f>
        <v>0</v>
      </c>
      <c r="J54" s="171"/>
      <c r="K54" s="172">
        <f>ROUND(E54*J54,2)</f>
        <v>0</v>
      </c>
      <c r="L54" s="172">
        <v>21</v>
      </c>
      <c r="M54" s="172">
        <f>G54*(1+L54/100)</f>
        <v>0</v>
      </c>
      <c r="N54" s="163">
        <v>0</v>
      </c>
      <c r="O54" s="163">
        <f>ROUND(E54*N54,5)</f>
        <v>0</v>
      </c>
      <c r="P54" s="163">
        <v>0</v>
      </c>
      <c r="Q54" s="163">
        <f>ROUND(E54*P54,5)</f>
        <v>0</v>
      </c>
      <c r="R54" s="163"/>
      <c r="S54" s="163"/>
      <c r="T54" s="164">
        <v>0.12</v>
      </c>
      <c r="U54" s="163">
        <f>ROUND(E54*T54,2)</f>
        <v>32.619999999999997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108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54"/>
      <c r="B55" s="161"/>
      <c r="C55" s="193" t="s">
        <v>154</v>
      </c>
      <c r="D55" s="165"/>
      <c r="E55" s="169">
        <v>271.8</v>
      </c>
      <c r="F55" s="172"/>
      <c r="G55" s="172"/>
      <c r="H55" s="172"/>
      <c r="I55" s="172"/>
      <c r="J55" s="172"/>
      <c r="K55" s="172"/>
      <c r="L55" s="172"/>
      <c r="M55" s="172"/>
      <c r="N55" s="163"/>
      <c r="O55" s="163"/>
      <c r="P55" s="163"/>
      <c r="Q55" s="163"/>
      <c r="R55" s="163"/>
      <c r="S55" s="163"/>
      <c r="T55" s="164"/>
      <c r="U55" s="163"/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110</v>
      </c>
      <c r="AF55" s="153">
        <v>0</v>
      </c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54">
        <v>20</v>
      </c>
      <c r="B56" s="161" t="s">
        <v>157</v>
      </c>
      <c r="C56" s="192" t="s">
        <v>158</v>
      </c>
      <c r="D56" s="163" t="s">
        <v>104</v>
      </c>
      <c r="E56" s="168">
        <v>708</v>
      </c>
      <c r="F56" s="171"/>
      <c r="G56" s="172">
        <f>ROUND(E56*F56,2)</f>
        <v>0</v>
      </c>
      <c r="H56" s="171"/>
      <c r="I56" s="172">
        <f>ROUND(E56*H56,2)</f>
        <v>0</v>
      </c>
      <c r="J56" s="171"/>
      <c r="K56" s="172">
        <f>ROUND(E56*J56,2)</f>
        <v>0</v>
      </c>
      <c r="L56" s="172">
        <v>21</v>
      </c>
      <c r="M56" s="172">
        <f>G56*(1+L56/100)</f>
        <v>0</v>
      </c>
      <c r="N56" s="163">
        <v>3.0000000000000001E-5</v>
      </c>
      <c r="O56" s="163">
        <f>ROUND(E56*N56,5)</f>
        <v>2.1239999999999998E-2</v>
      </c>
      <c r="P56" s="163">
        <v>0</v>
      </c>
      <c r="Q56" s="163">
        <f>ROUND(E56*P56,5)</f>
        <v>0</v>
      </c>
      <c r="R56" s="163"/>
      <c r="S56" s="163"/>
      <c r="T56" s="164">
        <v>2.1000000000000001E-2</v>
      </c>
      <c r="U56" s="163">
        <f>ROUND(E56*T56,2)</f>
        <v>14.87</v>
      </c>
      <c r="V56" s="153"/>
      <c r="W56" s="153"/>
      <c r="X56" s="153"/>
      <c r="Y56" s="153"/>
      <c r="Z56" s="153"/>
      <c r="AA56" s="153"/>
      <c r="AB56" s="153"/>
      <c r="AC56" s="153"/>
      <c r="AD56" s="153"/>
      <c r="AE56" s="153" t="s">
        <v>99</v>
      </c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54"/>
      <c r="B57" s="161"/>
      <c r="C57" s="193" t="s">
        <v>159</v>
      </c>
      <c r="D57" s="165"/>
      <c r="E57" s="169">
        <v>708</v>
      </c>
      <c r="F57" s="172"/>
      <c r="G57" s="172"/>
      <c r="H57" s="172"/>
      <c r="I57" s="172"/>
      <c r="J57" s="172"/>
      <c r="K57" s="172"/>
      <c r="L57" s="172"/>
      <c r="M57" s="172"/>
      <c r="N57" s="163"/>
      <c r="O57" s="163"/>
      <c r="P57" s="163"/>
      <c r="Q57" s="163"/>
      <c r="R57" s="163"/>
      <c r="S57" s="163"/>
      <c r="T57" s="164"/>
      <c r="U57" s="163"/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110</v>
      </c>
      <c r="AF57" s="153">
        <v>0</v>
      </c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54">
        <v>21</v>
      </c>
      <c r="B58" s="161" t="s">
        <v>160</v>
      </c>
      <c r="C58" s="192" t="s">
        <v>161</v>
      </c>
      <c r="D58" s="163" t="s">
        <v>104</v>
      </c>
      <c r="E58" s="168">
        <v>556</v>
      </c>
      <c r="F58" s="171"/>
      <c r="G58" s="172">
        <f>ROUND(E58*F58,2)</f>
        <v>0</v>
      </c>
      <c r="H58" s="171"/>
      <c r="I58" s="172">
        <f>ROUND(E58*H58,2)</f>
        <v>0</v>
      </c>
      <c r="J58" s="171"/>
      <c r="K58" s="172">
        <f>ROUND(E58*J58,2)</f>
        <v>0</v>
      </c>
      <c r="L58" s="172">
        <v>21</v>
      </c>
      <c r="M58" s="172">
        <f>G58*(1+L58/100)</f>
        <v>0</v>
      </c>
      <c r="N58" s="163">
        <v>3.0000000000000001E-5</v>
      </c>
      <c r="O58" s="163">
        <f>ROUND(E58*N58,5)</f>
        <v>1.668E-2</v>
      </c>
      <c r="P58" s="163">
        <v>0</v>
      </c>
      <c r="Q58" s="163">
        <f>ROUND(E58*P58,5)</f>
        <v>0</v>
      </c>
      <c r="R58" s="163"/>
      <c r="S58" s="163"/>
      <c r="T58" s="164">
        <v>0.06</v>
      </c>
      <c r="U58" s="163">
        <f>ROUND(E58*T58,2)</f>
        <v>33.36</v>
      </c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99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54"/>
      <c r="B59" s="161"/>
      <c r="C59" s="193" t="s">
        <v>162</v>
      </c>
      <c r="D59" s="165"/>
      <c r="E59" s="169">
        <v>556</v>
      </c>
      <c r="F59" s="172"/>
      <c r="G59" s="172"/>
      <c r="H59" s="172"/>
      <c r="I59" s="172"/>
      <c r="J59" s="172"/>
      <c r="K59" s="172"/>
      <c r="L59" s="172"/>
      <c r="M59" s="172"/>
      <c r="N59" s="163"/>
      <c r="O59" s="163"/>
      <c r="P59" s="163"/>
      <c r="Q59" s="163"/>
      <c r="R59" s="163"/>
      <c r="S59" s="163"/>
      <c r="T59" s="164"/>
      <c r="U59" s="163"/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110</v>
      </c>
      <c r="AF59" s="153">
        <v>0</v>
      </c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x14ac:dyDescent="0.2">
      <c r="A60" s="155" t="s">
        <v>94</v>
      </c>
      <c r="B60" s="162" t="s">
        <v>59</v>
      </c>
      <c r="C60" s="194" t="s">
        <v>60</v>
      </c>
      <c r="D60" s="166"/>
      <c r="E60" s="170"/>
      <c r="F60" s="173"/>
      <c r="G60" s="173">
        <f>SUMIF(AE61:AE63,"&lt;&gt;NOR",G61:G63)</f>
        <v>0</v>
      </c>
      <c r="H60" s="173"/>
      <c r="I60" s="173">
        <f>SUM(I61:I63)</f>
        <v>0</v>
      </c>
      <c r="J60" s="173"/>
      <c r="K60" s="173">
        <f>SUM(K61:K63)</f>
        <v>0</v>
      </c>
      <c r="L60" s="173"/>
      <c r="M60" s="173">
        <f>SUM(M61:M63)</f>
        <v>0</v>
      </c>
      <c r="N60" s="166"/>
      <c r="O60" s="166">
        <f>SUM(O61:O63)</f>
        <v>29.029250000000001</v>
      </c>
      <c r="P60" s="166"/>
      <c r="Q60" s="166">
        <f>SUM(Q61:Q63)</f>
        <v>0</v>
      </c>
      <c r="R60" s="166"/>
      <c r="S60" s="166"/>
      <c r="T60" s="167"/>
      <c r="U60" s="166">
        <f>SUM(U61:U63)</f>
        <v>53.59</v>
      </c>
      <c r="AE60" t="s">
        <v>95</v>
      </c>
    </row>
    <row r="61" spans="1:60" ht="22.5" outlineLevel="1" x14ac:dyDescent="0.2">
      <c r="A61" s="154">
        <v>22</v>
      </c>
      <c r="B61" s="161" t="s">
        <v>163</v>
      </c>
      <c r="C61" s="192" t="s">
        <v>164</v>
      </c>
      <c r="D61" s="163" t="s">
        <v>165</v>
      </c>
      <c r="E61" s="168">
        <v>66.5</v>
      </c>
      <c r="F61" s="171"/>
      <c r="G61" s="172">
        <f>ROUND(E61*F61,2)</f>
        <v>0</v>
      </c>
      <c r="H61" s="171"/>
      <c r="I61" s="172">
        <f>ROUND(E61*H61,2)</f>
        <v>0</v>
      </c>
      <c r="J61" s="171"/>
      <c r="K61" s="172">
        <f>ROUND(E61*J61,2)</f>
        <v>0</v>
      </c>
      <c r="L61" s="172">
        <v>21</v>
      </c>
      <c r="M61" s="172">
        <f>G61*(1+L61/100)</f>
        <v>0</v>
      </c>
      <c r="N61" s="163">
        <v>0.43652999999999997</v>
      </c>
      <c r="O61" s="163">
        <f>ROUND(E61*N61,5)</f>
        <v>29.029250000000001</v>
      </c>
      <c r="P61" s="163">
        <v>0</v>
      </c>
      <c r="Q61" s="163">
        <f>ROUND(E61*P61,5)</f>
        <v>0</v>
      </c>
      <c r="R61" s="163"/>
      <c r="S61" s="163"/>
      <c r="T61" s="164">
        <v>0.80588000000000004</v>
      </c>
      <c r="U61" s="163">
        <f>ROUND(E61*T61,2)</f>
        <v>53.59</v>
      </c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99</v>
      </c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1" x14ac:dyDescent="0.2">
      <c r="A62" s="154"/>
      <c r="B62" s="161"/>
      <c r="C62" s="251" t="s">
        <v>166</v>
      </c>
      <c r="D62" s="252"/>
      <c r="E62" s="253"/>
      <c r="F62" s="254"/>
      <c r="G62" s="255"/>
      <c r="H62" s="172"/>
      <c r="I62" s="172"/>
      <c r="J62" s="172"/>
      <c r="K62" s="172"/>
      <c r="L62" s="172"/>
      <c r="M62" s="172"/>
      <c r="N62" s="163"/>
      <c r="O62" s="163"/>
      <c r="P62" s="163"/>
      <c r="Q62" s="163"/>
      <c r="R62" s="163"/>
      <c r="S62" s="163"/>
      <c r="T62" s="164"/>
      <c r="U62" s="163"/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101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6" t="str">
        <f>C62</f>
        <v>Trativody z drenážních trubek, včetně lože ze štěrkopísku a obsypu z z kameniva, bez výkopu rýhy.</v>
      </c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54"/>
      <c r="B63" s="161"/>
      <c r="C63" s="193" t="s">
        <v>167</v>
      </c>
      <c r="D63" s="165"/>
      <c r="E63" s="169">
        <v>66.5</v>
      </c>
      <c r="F63" s="172"/>
      <c r="G63" s="172"/>
      <c r="H63" s="172"/>
      <c r="I63" s="172"/>
      <c r="J63" s="172"/>
      <c r="K63" s="172"/>
      <c r="L63" s="172"/>
      <c r="M63" s="172"/>
      <c r="N63" s="163"/>
      <c r="O63" s="163"/>
      <c r="P63" s="163"/>
      <c r="Q63" s="163"/>
      <c r="R63" s="163"/>
      <c r="S63" s="163"/>
      <c r="T63" s="164"/>
      <c r="U63" s="163"/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110</v>
      </c>
      <c r="AF63" s="153">
        <v>0</v>
      </c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x14ac:dyDescent="0.2">
      <c r="A64" s="155" t="s">
        <v>94</v>
      </c>
      <c r="B64" s="162" t="s">
        <v>61</v>
      </c>
      <c r="C64" s="194" t="s">
        <v>62</v>
      </c>
      <c r="D64" s="166"/>
      <c r="E64" s="170"/>
      <c r="F64" s="173"/>
      <c r="G64" s="173">
        <f>SUMIF(AE65:AE95,"&lt;&gt;NOR",G65:G95)</f>
        <v>0</v>
      </c>
      <c r="H64" s="173"/>
      <c r="I64" s="173">
        <f>SUM(I65:I95)</f>
        <v>0</v>
      </c>
      <c r="J64" s="173"/>
      <c r="K64" s="173">
        <f>SUM(K65:K95)</f>
        <v>0</v>
      </c>
      <c r="L64" s="173"/>
      <c r="M64" s="173">
        <f>SUM(M65:M95)</f>
        <v>0</v>
      </c>
      <c r="N64" s="166"/>
      <c r="O64" s="166">
        <f>SUM(O65:O95)</f>
        <v>447.90365000000003</v>
      </c>
      <c r="P64" s="166"/>
      <c r="Q64" s="166">
        <f>SUM(Q65:Q95)</f>
        <v>0</v>
      </c>
      <c r="R64" s="166"/>
      <c r="S64" s="166"/>
      <c r="T64" s="167"/>
      <c r="U64" s="166">
        <f>SUM(U65:U95)</f>
        <v>73.78</v>
      </c>
      <c r="AE64" t="s">
        <v>95</v>
      </c>
    </row>
    <row r="65" spans="1:60" outlineLevel="1" x14ac:dyDescent="0.2">
      <c r="A65" s="154">
        <v>23</v>
      </c>
      <c r="B65" s="161" t="s">
        <v>168</v>
      </c>
      <c r="C65" s="192" t="s">
        <v>169</v>
      </c>
      <c r="D65" s="163" t="s">
        <v>104</v>
      </c>
      <c r="E65" s="168">
        <v>263.89999999999998</v>
      </c>
      <c r="F65" s="171"/>
      <c r="G65" s="172">
        <f>ROUND(E65*F65,2)</f>
        <v>0</v>
      </c>
      <c r="H65" s="171"/>
      <c r="I65" s="172">
        <f>ROUND(E65*H65,2)</f>
        <v>0</v>
      </c>
      <c r="J65" s="171"/>
      <c r="K65" s="172">
        <f>ROUND(E65*J65,2)</f>
        <v>0</v>
      </c>
      <c r="L65" s="172">
        <v>21</v>
      </c>
      <c r="M65" s="172">
        <f>G65*(1+L65/100)</f>
        <v>0</v>
      </c>
      <c r="N65" s="163">
        <v>0.64500000000000002</v>
      </c>
      <c r="O65" s="163">
        <f>ROUND(E65*N65,5)</f>
        <v>170.21549999999999</v>
      </c>
      <c r="P65" s="163">
        <v>0</v>
      </c>
      <c r="Q65" s="163">
        <f>ROUND(E65*P65,5)</f>
        <v>0</v>
      </c>
      <c r="R65" s="163"/>
      <c r="S65" s="163"/>
      <c r="T65" s="164">
        <v>2.4E-2</v>
      </c>
      <c r="U65" s="163">
        <f>ROUND(E65*T65,2)</f>
        <v>6.33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108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54"/>
      <c r="B66" s="161"/>
      <c r="C66" s="251" t="s">
        <v>170</v>
      </c>
      <c r="D66" s="252"/>
      <c r="E66" s="253"/>
      <c r="F66" s="254"/>
      <c r="G66" s="255"/>
      <c r="H66" s="172"/>
      <c r="I66" s="172"/>
      <c r="J66" s="172"/>
      <c r="K66" s="172"/>
      <c r="L66" s="172"/>
      <c r="M66" s="172"/>
      <c r="N66" s="163"/>
      <c r="O66" s="163"/>
      <c r="P66" s="163"/>
      <c r="Q66" s="163"/>
      <c r="R66" s="163"/>
      <c r="S66" s="163"/>
      <c r="T66" s="164"/>
      <c r="U66" s="163"/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101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6" t="str">
        <f>C66</f>
        <v>S rozprostřením a zhutněním.</v>
      </c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54"/>
      <c r="B67" s="161"/>
      <c r="C67" s="193" t="s">
        <v>171</v>
      </c>
      <c r="D67" s="165"/>
      <c r="E67" s="169">
        <v>263.89999999999998</v>
      </c>
      <c r="F67" s="172"/>
      <c r="G67" s="172"/>
      <c r="H67" s="172"/>
      <c r="I67" s="172"/>
      <c r="J67" s="172"/>
      <c r="K67" s="172"/>
      <c r="L67" s="172"/>
      <c r="M67" s="172"/>
      <c r="N67" s="163"/>
      <c r="O67" s="163"/>
      <c r="P67" s="163"/>
      <c r="Q67" s="163"/>
      <c r="R67" s="163"/>
      <c r="S67" s="163"/>
      <c r="T67" s="164"/>
      <c r="U67" s="163"/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110</v>
      </c>
      <c r="AF67" s="153">
        <v>0</v>
      </c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ht="22.5" outlineLevel="1" x14ac:dyDescent="0.2">
      <c r="A68" s="154">
        <v>24</v>
      </c>
      <c r="B68" s="161" t="s">
        <v>172</v>
      </c>
      <c r="C68" s="192" t="s">
        <v>173</v>
      </c>
      <c r="D68" s="163" t="s">
        <v>104</v>
      </c>
      <c r="E68" s="168">
        <v>263.89999999999998</v>
      </c>
      <c r="F68" s="171"/>
      <c r="G68" s="172">
        <f>ROUND(E68*F68,2)</f>
        <v>0</v>
      </c>
      <c r="H68" s="171"/>
      <c r="I68" s="172">
        <f>ROUND(E68*H68,2)</f>
        <v>0</v>
      </c>
      <c r="J68" s="171"/>
      <c r="K68" s="172">
        <f>ROUND(E68*J68,2)</f>
        <v>0</v>
      </c>
      <c r="L68" s="172">
        <v>21</v>
      </c>
      <c r="M68" s="172">
        <f>G68*(1+L68/100)</f>
        <v>0</v>
      </c>
      <c r="N68" s="163">
        <v>0.441</v>
      </c>
      <c r="O68" s="163">
        <f>ROUND(E68*N68,5)</f>
        <v>116.37990000000001</v>
      </c>
      <c r="P68" s="163">
        <v>0</v>
      </c>
      <c r="Q68" s="163">
        <f>ROUND(E68*P68,5)</f>
        <v>0</v>
      </c>
      <c r="R68" s="163"/>
      <c r="S68" s="163"/>
      <c r="T68" s="164">
        <v>2.9000000000000001E-2</v>
      </c>
      <c r="U68" s="163">
        <f>ROUND(E68*T68,2)</f>
        <v>7.65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108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1" x14ac:dyDescent="0.2">
      <c r="A69" s="154"/>
      <c r="B69" s="161"/>
      <c r="C69" s="193" t="s">
        <v>174</v>
      </c>
      <c r="D69" s="165"/>
      <c r="E69" s="169">
        <v>263.89999999999998</v>
      </c>
      <c r="F69" s="172"/>
      <c r="G69" s="172"/>
      <c r="H69" s="172"/>
      <c r="I69" s="172"/>
      <c r="J69" s="172"/>
      <c r="K69" s="172"/>
      <c r="L69" s="172"/>
      <c r="M69" s="172"/>
      <c r="N69" s="163"/>
      <c r="O69" s="163"/>
      <c r="P69" s="163"/>
      <c r="Q69" s="163"/>
      <c r="R69" s="163"/>
      <c r="S69" s="163"/>
      <c r="T69" s="164"/>
      <c r="U69" s="163"/>
      <c r="V69" s="153"/>
      <c r="W69" s="153"/>
      <c r="X69" s="153"/>
      <c r="Y69" s="153"/>
      <c r="Z69" s="153"/>
      <c r="AA69" s="153"/>
      <c r="AB69" s="153"/>
      <c r="AC69" s="153"/>
      <c r="AD69" s="153"/>
      <c r="AE69" s="153" t="s">
        <v>110</v>
      </c>
      <c r="AF69" s="153">
        <v>0</v>
      </c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ht="22.5" outlineLevel="1" x14ac:dyDescent="0.2">
      <c r="A70" s="154">
        <v>25</v>
      </c>
      <c r="B70" s="161" t="s">
        <v>175</v>
      </c>
      <c r="C70" s="192" t="s">
        <v>176</v>
      </c>
      <c r="D70" s="163" t="s">
        <v>104</v>
      </c>
      <c r="E70" s="168">
        <v>243.6</v>
      </c>
      <c r="F70" s="171"/>
      <c r="G70" s="172">
        <f>ROUND(E70*F70,2)</f>
        <v>0</v>
      </c>
      <c r="H70" s="171"/>
      <c r="I70" s="172">
        <f>ROUND(E70*H70,2)</f>
        <v>0</v>
      </c>
      <c r="J70" s="171"/>
      <c r="K70" s="172">
        <f>ROUND(E70*J70,2)</f>
        <v>0</v>
      </c>
      <c r="L70" s="172">
        <v>21</v>
      </c>
      <c r="M70" s="172">
        <f>G70*(1+L70/100)</f>
        <v>0</v>
      </c>
      <c r="N70" s="163">
        <v>0.33206000000000002</v>
      </c>
      <c r="O70" s="163">
        <f>ROUND(E70*N70,5)</f>
        <v>80.88982</v>
      </c>
      <c r="P70" s="163">
        <v>0</v>
      </c>
      <c r="Q70" s="163">
        <f>ROUND(E70*P70,5)</f>
        <v>0</v>
      </c>
      <c r="R70" s="163"/>
      <c r="S70" s="163"/>
      <c r="T70" s="164">
        <v>2.5000000000000001E-2</v>
      </c>
      <c r="U70" s="163">
        <f>ROUND(E70*T70,2)</f>
        <v>6.09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108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/>
      <c r="B71" s="161"/>
      <c r="C71" s="251" t="s">
        <v>177</v>
      </c>
      <c r="D71" s="252"/>
      <c r="E71" s="253"/>
      <c r="F71" s="254"/>
      <c r="G71" s="255"/>
      <c r="H71" s="172"/>
      <c r="I71" s="172"/>
      <c r="J71" s="172"/>
      <c r="K71" s="172"/>
      <c r="L71" s="172"/>
      <c r="M71" s="172"/>
      <c r="N71" s="163"/>
      <c r="O71" s="163"/>
      <c r="P71" s="163"/>
      <c r="Q71" s="163"/>
      <c r="R71" s="163"/>
      <c r="S71" s="163"/>
      <c r="T71" s="164"/>
      <c r="U71" s="163"/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101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6" t="str">
        <f>C71</f>
        <v>bez dilatačních spár, s rozprostřením a zhutněním</v>
      </c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/>
      <c r="B72" s="161"/>
      <c r="C72" s="193" t="s">
        <v>178</v>
      </c>
      <c r="D72" s="165"/>
      <c r="E72" s="169">
        <v>243.6</v>
      </c>
      <c r="F72" s="172"/>
      <c r="G72" s="172"/>
      <c r="H72" s="172"/>
      <c r="I72" s="172"/>
      <c r="J72" s="172"/>
      <c r="K72" s="172"/>
      <c r="L72" s="172"/>
      <c r="M72" s="172"/>
      <c r="N72" s="163"/>
      <c r="O72" s="163"/>
      <c r="P72" s="163"/>
      <c r="Q72" s="163"/>
      <c r="R72" s="163"/>
      <c r="S72" s="163"/>
      <c r="T72" s="164"/>
      <c r="U72" s="163"/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110</v>
      </c>
      <c r="AF72" s="153">
        <v>0</v>
      </c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54">
        <v>26</v>
      </c>
      <c r="B73" s="161" t="s">
        <v>179</v>
      </c>
      <c r="C73" s="192" t="s">
        <v>180</v>
      </c>
      <c r="D73" s="163" t="s">
        <v>104</v>
      </c>
      <c r="E73" s="168">
        <v>223.3</v>
      </c>
      <c r="F73" s="171"/>
      <c r="G73" s="172">
        <f>ROUND(E73*F73,2)</f>
        <v>0</v>
      </c>
      <c r="H73" s="171"/>
      <c r="I73" s="172">
        <f>ROUND(E73*H73,2)</f>
        <v>0</v>
      </c>
      <c r="J73" s="171"/>
      <c r="K73" s="172">
        <f>ROUND(E73*J73,2)</f>
        <v>0</v>
      </c>
      <c r="L73" s="172">
        <v>21</v>
      </c>
      <c r="M73" s="172">
        <f>G73*(1+L73/100)</f>
        <v>0</v>
      </c>
      <c r="N73" s="163">
        <v>7.0200000000000002E-3</v>
      </c>
      <c r="O73" s="163">
        <f>ROUND(E73*N73,5)</f>
        <v>1.5675699999999999</v>
      </c>
      <c r="P73" s="163">
        <v>0</v>
      </c>
      <c r="Q73" s="163">
        <f>ROUND(E73*P73,5)</f>
        <v>0</v>
      </c>
      <c r="R73" s="163"/>
      <c r="S73" s="163"/>
      <c r="T73" s="164">
        <v>4.0000000000000001E-3</v>
      </c>
      <c r="U73" s="163">
        <f>ROUND(E73*T73,2)</f>
        <v>0.89</v>
      </c>
      <c r="V73" s="153"/>
      <c r="W73" s="153"/>
      <c r="X73" s="153"/>
      <c r="Y73" s="153"/>
      <c r="Z73" s="153"/>
      <c r="AA73" s="153"/>
      <c r="AB73" s="153"/>
      <c r="AC73" s="153"/>
      <c r="AD73" s="153"/>
      <c r="AE73" s="153" t="s">
        <v>108</v>
      </c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54"/>
      <c r="B74" s="161"/>
      <c r="C74" s="193" t="s">
        <v>181</v>
      </c>
      <c r="D74" s="165"/>
      <c r="E74" s="169">
        <v>223.3</v>
      </c>
      <c r="F74" s="172"/>
      <c r="G74" s="172"/>
      <c r="H74" s="172"/>
      <c r="I74" s="172"/>
      <c r="J74" s="172"/>
      <c r="K74" s="172"/>
      <c r="L74" s="172"/>
      <c r="M74" s="172"/>
      <c r="N74" s="163"/>
      <c r="O74" s="163"/>
      <c r="P74" s="163"/>
      <c r="Q74" s="163"/>
      <c r="R74" s="163"/>
      <c r="S74" s="163"/>
      <c r="T74" s="164"/>
      <c r="U74" s="163"/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110</v>
      </c>
      <c r="AF74" s="153">
        <v>0</v>
      </c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54">
        <v>27</v>
      </c>
      <c r="B75" s="161" t="s">
        <v>182</v>
      </c>
      <c r="C75" s="192" t="s">
        <v>183</v>
      </c>
      <c r="D75" s="163" t="s">
        <v>104</v>
      </c>
      <c r="E75" s="168">
        <v>223.3</v>
      </c>
      <c r="F75" s="171"/>
      <c r="G75" s="172">
        <f>ROUND(E75*F75,2)</f>
        <v>0</v>
      </c>
      <c r="H75" s="171"/>
      <c r="I75" s="172">
        <f>ROUND(E75*H75,2)</f>
        <v>0</v>
      </c>
      <c r="J75" s="171"/>
      <c r="K75" s="172">
        <f>ROUND(E75*J75,2)</f>
        <v>0</v>
      </c>
      <c r="L75" s="172">
        <v>21</v>
      </c>
      <c r="M75" s="172">
        <f>G75*(1+L75/100)</f>
        <v>0</v>
      </c>
      <c r="N75" s="163">
        <v>0.18462999999999999</v>
      </c>
      <c r="O75" s="163">
        <f>ROUND(E75*N75,5)</f>
        <v>41.227879999999999</v>
      </c>
      <c r="P75" s="163">
        <v>0</v>
      </c>
      <c r="Q75" s="163">
        <f>ROUND(E75*P75,5)</f>
        <v>0</v>
      </c>
      <c r="R75" s="163"/>
      <c r="S75" s="163"/>
      <c r="T75" s="164">
        <v>6.4000000000000001E-2</v>
      </c>
      <c r="U75" s="163">
        <f>ROUND(E75*T75,2)</f>
        <v>14.29</v>
      </c>
      <c r="V75" s="153"/>
      <c r="W75" s="153"/>
      <c r="X75" s="153"/>
      <c r="Y75" s="153"/>
      <c r="Z75" s="153"/>
      <c r="AA75" s="153"/>
      <c r="AB75" s="153"/>
      <c r="AC75" s="153"/>
      <c r="AD75" s="153"/>
      <c r="AE75" s="153" t="s">
        <v>108</v>
      </c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54"/>
      <c r="B76" s="161"/>
      <c r="C76" s="251" t="s">
        <v>184</v>
      </c>
      <c r="D76" s="252"/>
      <c r="E76" s="253"/>
      <c r="F76" s="254"/>
      <c r="G76" s="255"/>
      <c r="H76" s="172"/>
      <c r="I76" s="172"/>
      <c r="J76" s="172"/>
      <c r="K76" s="172"/>
      <c r="L76" s="172"/>
      <c r="M76" s="172"/>
      <c r="N76" s="163"/>
      <c r="O76" s="163"/>
      <c r="P76" s="163"/>
      <c r="Q76" s="163"/>
      <c r="R76" s="163"/>
      <c r="S76" s="163"/>
      <c r="T76" s="164"/>
      <c r="U76" s="163"/>
      <c r="V76" s="153"/>
      <c r="W76" s="153"/>
      <c r="X76" s="153"/>
      <c r="Y76" s="153"/>
      <c r="Z76" s="153"/>
      <c r="AA76" s="153"/>
      <c r="AB76" s="153"/>
      <c r="AC76" s="153"/>
      <c r="AD76" s="153"/>
      <c r="AE76" s="153" t="s">
        <v>101</v>
      </c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6" t="str">
        <f>C76</f>
        <v>s rozprostřením a zhutněním, v pruhu šířky do 3 m</v>
      </c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54"/>
      <c r="B77" s="161"/>
      <c r="C77" s="193" t="s">
        <v>185</v>
      </c>
      <c r="D77" s="165"/>
      <c r="E77" s="169">
        <v>223.3</v>
      </c>
      <c r="F77" s="172"/>
      <c r="G77" s="172"/>
      <c r="H77" s="172"/>
      <c r="I77" s="172"/>
      <c r="J77" s="172"/>
      <c r="K77" s="172"/>
      <c r="L77" s="172"/>
      <c r="M77" s="172"/>
      <c r="N77" s="163"/>
      <c r="O77" s="163"/>
      <c r="P77" s="163"/>
      <c r="Q77" s="163"/>
      <c r="R77" s="163"/>
      <c r="S77" s="163"/>
      <c r="T77" s="164"/>
      <c r="U77" s="163"/>
      <c r="V77" s="153"/>
      <c r="W77" s="153"/>
      <c r="X77" s="153"/>
      <c r="Y77" s="153"/>
      <c r="Z77" s="153"/>
      <c r="AA77" s="153"/>
      <c r="AB77" s="153"/>
      <c r="AC77" s="153"/>
      <c r="AD77" s="153"/>
      <c r="AE77" s="153" t="s">
        <v>110</v>
      </c>
      <c r="AF77" s="153">
        <v>0</v>
      </c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1" x14ac:dyDescent="0.2">
      <c r="A78" s="154">
        <v>28</v>
      </c>
      <c r="B78" s="161" t="s">
        <v>186</v>
      </c>
      <c r="C78" s="192" t="s">
        <v>187</v>
      </c>
      <c r="D78" s="163" t="s">
        <v>104</v>
      </c>
      <c r="E78" s="168">
        <v>203</v>
      </c>
      <c r="F78" s="171"/>
      <c r="G78" s="172">
        <f>ROUND(E78*F78,2)</f>
        <v>0</v>
      </c>
      <c r="H78" s="171"/>
      <c r="I78" s="172">
        <f>ROUND(E78*H78,2)</f>
        <v>0</v>
      </c>
      <c r="J78" s="171"/>
      <c r="K78" s="172">
        <f>ROUND(E78*J78,2)</f>
        <v>0</v>
      </c>
      <c r="L78" s="172">
        <v>21</v>
      </c>
      <c r="M78" s="172">
        <f>G78*(1+L78/100)</f>
        <v>0</v>
      </c>
      <c r="N78" s="163">
        <v>6.0999999999999997E-4</v>
      </c>
      <c r="O78" s="163">
        <f>ROUND(E78*N78,5)</f>
        <v>0.12383</v>
      </c>
      <c r="P78" s="163">
        <v>0</v>
      </c>
      <c r="Q78" s="163">
        <f>ROUND(E78*P78,5)</f>
        <v>0</v>
      </c>
      <c r="R78" s="163"/>
      <c r="S78" s="163"/>
      <c r="T78" s="164">
        <v>2E-3</v>
      </c>
      <c r="U78" s="163">
        <f>ROUND(E78*T78,2)</f>
        <v>0.41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108</v>
      </c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54"/>
      <c r="B79" s="161"/>
      <c r="C79" s="193" t="s">
        <v>188</v>
      </c>
      <c r="D79" s="165"/>
      <c r="E79" s="169">
        <v>203</v>
      </c>
      <c r="F79" s="172"/>
      <c r="G79" s="172"/>
      <c r="H79" s="172"/>
      <c r="I79" s="172"/>
      <c r="J79" s="172"/>
      <c r="K79" s="172"/>
      <c r="L79" s="172"/>
      <c r="M79" s="172"/>
      <c r="N79" s="163"/>
      <c r="O79" s="163"/>
      <c r="P79" s="163"/>
      <c r="Q79" s="163"/>
      <c r="R79" s="163"/>
      <c r="S79" s="163"/>
      <c r="T79" s="164"/>
      <c r="U79" s="163"/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110</v>
      </c>
      <c r="AF79" s="153">
        <v>0</v>
      </c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54">
        <v>29</v>
      </c>
      <c r="B80" s="161" t="s">
        <v>189</v>
      </c>
      <c r="C80" s="192" t="s">
        <v>190</v>
      </c>
      <c r="D80" s="163" t="s">
        <v>104</v>
      </c>
      <c r="E80" s="168">
        <v>203</v>
      </c>
      <c r="F80" s="171"/>
      <c r="G80" s="172">
        <f>ROUND(E80*F80,2)</f>
        <v>0</v>
      </c>
      <c r="H80" s="171"/>
      <c r="I80" s="172">
        <f>ROUND(E80*H80,2)</f>
        <v>0</v>
      </c>
      <c r="J80" s="171"/>
      <c r="K80" s="172">
        <f>ROUND(E80*J80,2)</f>
        <v>0</v>
      </c>
      <c r="L80" s="172">
        <v>21</v>
      </c>
      <c r="M80" s="172">
        <f>G80*(1+L80/100)</f>
        <v>0</v>
      </c>
      <c r="N80" s="163">
        <v>0.10141</v>
      </c>
      <c r="O80" s="163">
        <f>ROUND(E80*N80,5)</f>
        <v>20.58623</v>
      </c>
      <c r="P80" s="163">
        <v>0</v>
      </c>
      <c r="Q80" s="163">
        <f>ROUND(E80*P80,5)</f>
        <v>0</v>
      </c>
      <c r="R80" s="163"/>
      <c r="S80" s="163"/>
      <c r="T80" s="164">
        <v>6.4000000000000001E-2</v>
      </c>
      <c r="U80" s="163">
        <f>ROUND(E80*T80,2)</f>
        <v>12.99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108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/>
      <c r="B81" s="161"/>
      <c r="C81" s="251" t="s">
        <v>191</v>
      </c>
      <c r="D81" s="252"/>
      <c r="E81" s="253"/>
      <c r="F81" s="254"/>
      <c r="G81" s="255"/>
      <c r="H81" s="172"/>
      <c r="I81" s="172"/>
      <c r="J81" s="172"/>
      <c r="K81" s="172"/>
      <c r="L81" s="172"/>
      <c r="M81" s="172"/>
      <c r="N81" s="163"/>
      <c r="O81" s="163"/>
      <c r="P81" s="163"/>
      <c r="Q81" s="163"/>
      <c r="R81" s="163"/>
      <c r="S81" s="163"/>
      <c r="T81" s="164"/>
      <c r="U81" s="163"/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101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6" t="str">
        <f>C81</f>
        <v>v pruhu šířky do 3 m, třídy II., obrusný</v>
      </c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54"/>
      <c r="B82" s="161"/>
      <c r="C82" s="193" t="s">
        <v>192</v>
      </c>
      <c r="D82" s="165"/>
      <c r="E82" s="169">
        <v>203</v>
      </c>
      <c r="F82" s="172"/>
      <c r="G82" s="172"/>
      <c r="H82" s="172"/>
      <c r="I82" s="172"/>
      <c r="J82" s="172"/>
      <c r="K82" s="172"/>
      <c r="L82" s="172"/>
      <c r="M82" s="172"/>
      <c r="N82" s="163"/>
      <c r="O82" s="163"/>
      <c r="P82" s="163"/>
      <c r="Q82" s="163"/>
      <c r="R82" s="163"/>
      <c r="S82" s="163"/>
      <c r="T82" s="164"/>
      <c r="U82" s="163"/>
      <c r="V82" s="153"/>
      <c r="W82" s="153"/>
      <c r="X82" s="153"/>
      <c r="Y82" s="153"/>
      <c r="Z82" s="153"/>
      <c r="AA82" s="153"/>
      <c r="AB82" s="153"/>
      <c r="AC82" s="153"/>
      <c r="AD82" s="153"/>
      <c r="AE82" s="153" t="s">
        <v>110</v>
      </c>
      <c r="AF82" s="153">
        <v>0</v>
      </c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">
      <c r="A83" s="154">
        <v>30</v>
      </c>
      <c r="B83" s="161" t="s">
        <v>193</v>
      </c>
      <c r="C83" s="192" t="s">
        <v>194</v>
      </c>
      <c r="D83" s="163" t="s">
        <v>165</v>
      </c>
      <c r="E83" s="168">
        <v>4.2</v>
      </c>
      <c r="F83" s="171"/>
      <c r="G83" s="172">
        <f>ROUND(E83*F83,2)</f>
        <v>0</v>
      </c>
      <c r="H83" s="171"/>
      <c r="I83" s="172">
        <f>ROUND(E83*H83,2)</f>
        <v>0</v>
      </c>
      <c r="J83" s="171"/>
      <c r="K83" s="172">
        <f>ROUND(E83*J83,2)</f>
        <v>0</v>
      </c>
      <c r="L83" s="172">
        <v>21</v>
      </c>
      <c r="M83" s="172">
        <f>G83*(1+L83/100)</f>
        <v>0</v>
      </c>
      <c r="N83" s="163">
        <v>3.5999999999999999E-3</v>
      </c>
      <c r="O83" s="163">
        <f>ROUND(E83*N83,5)</f>
        <v>1.512E-2</v>
      </c>
      <c r="P83" s="163">
        <v>0</v>
      </c>
      <c r="Q83" s="163">
        <f>ROUND(E83*P83,5)</f>
        <v>0</v>
      </c>
      <c r="R83" s="163"/>
      <c r="S83" s="163"/>
      <c r="T83" s="164">
        <v>4.5999999999999999E-2</v>
      </c>
      <c r="U83" s="163">
        <f>ROUND(E83*T83,2)</f>
        <v>0.19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108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/>
      <c r="B84" s="161"/>
      <c r="C84" s="193" t="s">
        <v>195</v>
      </c>
      <c r="D84" s="165"/>
      <c r="E84" s="169">
        <v>4.2</v>
      </c>
      <c r="F84" s="172"/>
      <c r="G84" s="172"/>
      <c r="H84" s="172"/>
      <c r="I84" s="172"/>
      <c r="J84" s="172"/>
      <c r="K84" s="172"/>
      <c r="L84" s="172"/>
      <c r="M84" s="172"/>
      <c r="N84" s="163"/>
      <c r="O84" s="163"/>
      <c r="P84" s="163"/>
      <c r="Q84" s="163"/>
      <c r="R84" s="163"/>
      <c r="S84" s="163"/>
      <c r="T84" s="164"/>
      <c r="U84" s="163"/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110</v>
      </c>
      <c r="AF84" s="153">
        <v>0</v>
      </c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54">
        <v>31</v>
      </c>
      <c r="B85" s="161" t="s">
        <v>196</v>
      </c>
      <c r="C85" s="192" t="s">
        <v>197</v>
      </c>
      <c r="D85" s="163" t="s">
        <v>104</v>
      </c>
      <c r="E85" s="168">
        <v>30</v>
      </c>
      <c r="F85" s="171"/>
      <c r="G85" s="172">
        <f>ROUND(E85*F85,2)</f>
        <v>0</v>
      </c>
      <c r="H85" s="171"/>
      <c r="I85" s="172">
        <f>ROUND(E85*H85,2)</f>
        <v>0</v>
      </c>
      <c r="J85" s="171"/>
      <c r="K85" s="172">
        <f>ROUND(E85*J85,2)</f>
        <v>0</v>
      </c>
      <c r="L85" s="172">
        <v>21</v>
      </c>
      <c r="M85" s="172">
        <f>G85*(1+L85/100)</f>
        <v>0</v>
      </c>
      <c r="N85" s="163">
        <v>0.35215999999999997</v>
      </c>
      <c r="O85" s="163">
        <f>ROUND(E85*N85,5)</f>
        <v>10.5648</v>
      </c>
      <c r="P85" s="163">
        <v>0</v>
      </c>
      <c r="Q85" s="163">
        <f>ROUND(E85*P85,5)</f>
        <v>0</v>
      </c>
      <c r="R85" s="163"/>
      <c r="S85" s="163"/>
      <c r="T85" s="164">
        <v>0.38375999999999999</v>
      </c>
      <c r="U85" s="163">
        <f>ROUND(E85*T85,2)</f>
        <v>11.51</v>
      </c>
      <c r="V85" s="153"/>
      <c r="W85" s="153"/>
      <c r="X85" s="153"/>
      <c r="Y85" s="153"/>
      <c r="Z85" s="153"/>
      <c r="AA85" s="153"/>
      <c r="AB85" s="153"/>
      <c r="AC85" s="153"/>
      <c r="AD85" s="153"/>
      <c r="AE85" s="153" t="s">
        <v>99</v>
      </c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ht="22.5" outlineLevel="1" x14ac:dyDescent="0.2">
      <c r="A86" s="154"/>
      <c r="B86" s="161"/>
      <c r="C86" s="251" t="s">
        <v>198</v>
      </c>
      <c r="D86" s="252"/>
      <c r="E86" s="253"/>
      <c r="F86" s="254"/>
      <c r="G86" s="255"/>
      <c r="H86" s="172"/>
      <c r="I86" s="172"/>
      <c r="J86" s="172"/>
      <c r="K86" s="172"/>
      <c r="L86" s="172"/>
      <c r="M86" s="172"/>
      <c r="N86" s="163"/>
      <c r="O86" s="163"/>
      <c r="P86" s="163"/>
      <c r="Q86" s="163"/>
      <c r="R86" s="163"/>
      <c r="S86" s="163"/>
      <c r="T86" s="164"/>
      <c r="U86" s="163"/>
      <c r="V86" s="153"/>
      <c r="W86" s="153"/>
      <c r="X86" s="153"/>
      <c r="Y86" s="153"/>
      <c r="Z86" s="153"/>
      <c r="AA86" s="153"/>
      <c r="AB86" s="153"/>
      <c r="AC86" s="153"/>
      <c r="AD86" s="153"/>
      <c r="AE86" s="153" t="s">
        <v>101</v>
      </c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6" t="str">
        <f>C86</f>
        <v>S provedením potřebných zemních prací, ve skladbách podle popisu, s dodávkou a osazením obrubníků.</v>
      </c>
      <c r="BB86" s="153"/>
      <c r="BC86" s="153"/>
      <c r="BD86" s="153"/>
      <c r="BE86" s="153"/>
      <c r="BF86" s="153"/>
      <c r="BG86" s="153"/>
      <c r="BH86" s="153"/>
    </row>
    <row r="87" spans="1:60" ht="22.5" outlineLevel="1" x14ac:dyDescent="0.2">
      <c r="A87" s="154"/>
      <c r="B87" s="161"/>
      <c r="C87" s="193" t="s">
        <v>199</v>
      </c>
      <c r="D87" s="165"/>
      <c r="E87" s="169">
        <v>30</v>
      </c>
      <c r="F87" s="172"/>
      <c r="G87" s="172"/>
      <c r="H87" s="172"/>
      <c r="I87" s="172"/>
      <c r="J87" s="172"/>
      <c r="K87" s="172"/>
      <c r="L87" s="172"/>
      <c r="M87" s="172"/>
      <c r="N87" s="163"/>
      <c r="O87" s="163"/>
      <c r="P87" s="163"/>
      <c r="Q87" s="163"/>
      <c r="R87" s="163"/>
      <c r="S87" s="163"/>
      <c r="T87" s="164"/>
      <c r="U87" s="163"/>
      <c r="V87" s="153"/>
      <c r="W87" s="153"/>
      <c r="X87" s="153"/>
      <c r="Y87" s="153"/>
      <c r="Z87" s="153"/>
      <c r="AA87" s="153"/>
      <c r="AB87" s="153"/>
      <c r="AC87" s="153"/>
      <c r="AD87" s="153"/>
      <c r="AE87" s="153" t="s">
        <v>110</v>
      </c>
      <c r="AF87" s="153">
        <v>0</v>
      </c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54">
        <v>32</v>
      </c>
      <c r="B88" s="161" t="s">
        <v>200</v>
      </c>
      <c r="C88" s="192" t="s">
        <v>201</v>
      </c>
      <c r="D88" s="163" t="s">
        <v>104</v>
      </c>
      <c r="E88" s="168">
        <v>33.28</v>
      </c>
      <c r="F88" s="171"/>
      <c r="G88" s="172">
        <f>ROUND(E88*F88,2)</f>
        <v>0</v>
      </c>
      <c r="H88" s="171"/>
      <c r="I88" s="172">
        <f>ROUND(E88*H88,2)</f>
        <v>0</v>
      </c>
      <c r="J88" s="171"/>
      <c r="K88" s="172">
        <f>ROUND(E88*J88,2)</f>
        <v>0</v>
      </c>
      <c r="L88" s="172">
        <v>21</v>
      </c>
      <c r="M88" s="172">
        <f>G88*(1+L88/100)</f>
        <v>0</v>
      </c>
      <c r="N88" s="163">
        <v>0</v>
      </c>
      <c r="O88" s="163">
        <f>ROUND(E88*N88,5)</f>
        <v>0</v>
      </c>
      <c r="P88" s="163">
        <v>0</v>
      </c>
      <c r="Q88" s="163">
        <f>ROUND(E88*P88,5)</f>
        <v>0</v>
      </c>
      <c r="R88" s="163"/>
      <c r="S88" s="163"/>
      <c r="T88" s="164">
        <v>0.151</v>
      </c>
      <c r="U88" s="163">
        <f>ROUND(E88*T88,2)</f>
        <v>5.03</v>
      </c>
      <c r="V88" s="153"/>
      <c r="W88" s="153"/>
      <c r="X88" s="153"/>
      <c r="Y88" s="153"/>
      <c r="Z88" s="153"/>
      <c r="AA88" s="153"/>
      <c r="AB88" s="153"/>
      <c r="AC88" s="153"/>
      <c r="AD88" s="153"/>
      <c r="AE88" s="153" t="s">
        <v>108</v>
      </c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">
      <c r="A89" s="154"/>
      <c r="B89" s="161"/>
      <c r="C89" s="251" t="s">
        <v>202</v>
      </c>
      <c r="D89" s="252"/>
      <c r="E89" s="253"/>
      <c r="F89" s="254"/>
      <c r="G89" s="255"/>
      <c r="H89" s="172"/>
      <c r="I89" s="172"/>
      <c r="J89" s="172"/>
      <c r="K89" s="172"/>
      <c r="L89" s="172"/>
      <c r="M89" s="172"/>
      <c r="N89" s="163"/>
      <c r="O89" s="163"/>
      <c r="P89" s="163"/>
      <c r="Q89" s="163"/>
      <c r="R89" s="163"/>
      <c r="S89" s="163"/>
      <c r="T89" s="164"/>
      <c r="U89" s="163"/>
      <c r="V89" s="153"/>
      <c r="W89" s="153"/>
      <c r="X89" s="153"/>
      <c r="Y89" s="153"/>
      <c r="Z89" s="153"/>
      <c r="AA89" s="153"/>
      <c r="AB89" s="153"/>
      <c r="AC89" s="153"/>
      <c r="AD89" s="153"/>
      <c r="AE89" s="153" t="s">
        <v>101</v>
      </c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6" t="str">
        <f>C89</f>
        <v>s rozprostřením a zhutněním</v>
      </c>
      <c r="BB89" s="153"/>
      <c r="BC89" s="153"/>
      <c r="BD89" s="153"/>
      <c r="BE89" s="153"/>
      <c r="BF89" s="153"/>
      <c r="BG89" s="153"/>
      <c r="BH89" s="153"/>
    </row>
    <row r="90" spans="1:60" outlineLevel="1" x14ac:dyDescent="0.2">
      <c r="A90" s="154"/>
      <c r="B90" s="161"/>
      <c r="C90" s="193" t="s">
        <v>203</v>
      </c>
      <c r="D90" s="165"/>
      <c r="E90" s="169">
        <v>33.28</v>
      </c>
      <c r="F90" s="172"/>
      <c r="G90" s="172"/>
      <c r="H90" s="172"/>
      <c r="I90" s="172"/>
      <c r="J90" s="172"/>
      <c r="K90" s="172"/>
      <c r="L90" s="172"/>
      <c r="M90" s="172"/>
      <c r="N90" s="163"/>
      <c r="O90" s="163"/>
      <c r="P90" s="163"/>
      <c r="Q90" s="163"/>
      <c r="R90" s="163"/>
      <c r="S90" s="163"/>
      <c r="T90" s="164"/>
      <c r="U90" s="163"/>
      <c r="V90" s="153"/>
      <c r="W90" s="153"/>
      <c r="X90" s="153"/>
      <c r="Y90" s="153"/>
      <c r="Z90" s="153"/>
      <c r="AA90" s="153"/>
      <c r="AB90" s="153"/>
      <c r="AC90" s="153"/>
      <c r="AD90" s="153"/>
      <c r="AE90" s="153" t="s">
        <v>110</v>
      </c>
      <c r="AF90" s="153">
        <v>0</v>
      </c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1" x14ac:dyDescent="0.2">
      <c r="A91" s="154">
        <v>33</v>
      </c>
      <c r="B91" s="161" t="s">
        <v>204</v>
      </c>
      <c r="C91" s="192" t="s">
        <v>205</v>
      </c>
      <c r="D91" s="163" t="s">
        <v>104</v>
      </c>
      <c r="E91" s="168">
        <v>300</v>
      </c>
      <c r="F91" s="171"/>
      <c r="G91" s="172">
        <f>ROUND(E91*F91,2)</f>
        <v>0</v>
      </c>
      <c r="H91" s="171"/>
      <c r="I91" s="172">
        <f>ROUND(E91*H91,2)</f>
        <v>0</v>
      </c>
      <c r="J91" s="171"/>
      <c r="K91" s="172">
        <f>ROUND(E91*J91,2)</f>
        <v>0</v>
      </c>
      <c r="L91" s="172">
        <v>21</v>
      </c>
      <c r="M91" s="172">
        <f>G91*(1+L91/100)</f>
        <v>0</v>
      </c>
      <c r="N91" s="163">
        <v>0</v>
      </c>
      <c r="O91" s="163">
        <f>ROUND(E91*N91,5)</f>
        <v>0</v>
      </c>
      <c r="P91" s="163">
        <v>0</v>
      </c>
      <c r="Q91" s="163">
        <f>ROUND(E91*P91,5)</f>
        <v>0</v>
      </c>
      <c r="R91" s="163"/>
      <c r="S91" s="163"/>
      <c r="T91" s="164">
        <v>2.3E-2</v>
      </c>
      <c r="U91" s="163">
        <f>ROUND(E91*T91,2)</f>
        <v>6.9</v>
      </c>
      <c r="V91" s="153"/>
      <c r="W91" s="153"/>
      <c r="X91" s="153"/>
      <c r="Y91" s="153"/>
      <c r="Z91" s="153"/>
      <c r="AA91" s="153"/>
      <c r="AB91" s="153"/>
      <c r="AC91" s="153"/>
      <c r="AD91" s="153"/>
      <c r="AE91" s="153" t="s">
        <v>108</v>
      </c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54"/>
      <c r="B92" s="161"/>
      <c r="C92" s="251" t="s">
        <v>206</v>
      </c>
      <c r="D92" s="252"/>
      <c r="E92" s="253"/>
      <c r="F92" s="254"/>
      <c r="G92" s="255"/>
      <c r="H92" s="172"/>
      <c r="I92" s="172"/>
      <c r="J92" s="172"/>
      <c r="K92" s="172"/>
      <c r="L92" s="172"/>
      <c r="M92" s="172"/>
      <c r="N92" s="163"/>
      <c r="O92" s="163"/>
      <c r="P92" s="163"/>
      <c r="Q92" s="163"/>
      <c r="R92" s="163"/>
      <c r="S92" s="163"/>
      <c r="T92" s="164"/>
      <c r="U92" s="163"/>
      <c r="V92" s="153"/>
      <c r="W92" s="153"/>
      <c r="X92" s="153"/>
      <c r="Y92" s="153"/>
      <c r="Z92" s="153"/>
      <c r="AA92" s="153"/>
      <c r="AB92" s="153"/>
      <c r="AC92" s="153"/>
      <c r="AD92" s="153"/>
      <c r="AE92" s="153" t="s">
        <v>101</v>
      </c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6" t="str">
        <f>C92</f>
        <v>S rozprostřením, vlhčením a zhutněním.</v>
      </c>
      <c r="BB92" s="153"/>
      <c r="BC92" s="153"/>
      <c r="BD92" s="153"/>
      <c r="BE92" s="153"/>
      <c r="BF92" s="153"/>
      <c r="BG92" s="153"/>
      <c r="BH92" s="153"/>
    </row>
    <row r="93" spans="1:60" outlineLevel="1" x14ac:dyDescent="0.2">
      <c r="A93" s="154"/>
      <c r="B93" s="161"/>
      <c r="C93" s="193" t="s">
        <v>144</v>
      </c>
      <c r="D93" s="165"/>
      <c r="E93" s="169">
        <v>300</v>
      </c>
      <c r="F93" s="172"/>
      <c r="G93" s="172"/>
      <c r="H93" s="172"/>
      <c r="I93" s="172"/>
      <c r="J93" s="172"/>
      <c r="K93" s="172"/>
      <c r="L93" s="172"/>
      <c r="M93" s="172"/>
      <c r="N93" s="163"/>
      <c r="O93" s="163"/>
      <c r="P93" s="163"/>
      <c r="Q93" s="163"/>
      <c r="R93" s="163"/>
      <c r="S93" s="163"/>
      <c r="T93" s="164"/>
      <c r="U93" s="163"/>
      <c r="V93" s="153"/>
      <c r="W93" s="153"/>
      <c r="X93" s="153"/>
      <c r="Y93" s="153"/>
      <c r="Z93" s="153"/>
      <c r="AA93" s="153"/>
      <c r="AB93" s="153"/>
      <c r="AC93" s="153"/>
      <c r="AD93" s="153"/>
      <c r="AE93" s="153" t="s">
        <v>110</v>
      </c>
      <c r="AF93" s="153">
        <v>0</v>
      </c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54">
        <v>34</v>
      </c>
      <c r="B94" s="161" t="s">
        <v>207</v>
      </c>
      <c r="C94" s="192" t="s">
        <v>208</v>
      </c>
      <c r="D94" s="163" t="s">
        <v>104</v>
      </c>
      <c r="E94" s="168">
        <v>300</v>
      </c>
      <c r="F94" s="171"/>
      <c r="G94" s="172">
        <f>ROUND(E94*F94,2)</f>
        <v>0</v>
      </c>
      <c r="H94" s="171"/>
      <c r="I94" s="172">
        <f>ROUND(E94*H94,2)</f>
        <v>0</v>
      </c>
      <c r="J94" s="171"/>
      <c r="K94" s="172">
        <f>ROUND(E94*J94,2)</f>
        <v>0</v>
      </c>
      <c r="L94" s="172">
        <v>21</v>
      </c>
      <c r="M94" s="172">
        <f>G94*(1+L94/100)</f>
        <v>0</v>
      </c>
      <c r="N94" s="163">
        <v>2.111E-2</v>
      </c>
      <c r="O94" s="163">
        <f>ROUND(E94*N94,5)</f>
        <v>6.3330000000000002</v>
      </c>
      <c r="P94" s="163">
        <v>0</v>
      </c>
      <c r="Q94" s="163">
        <f>ROUND(E94*P94,5)</f>
        <v>0</v>
      </c>
      <c r="R94" s="163"/>
      <c r="S94" s="163"/>
      <c r="T94" s="164">
        <v>5.0000000000000001E-3</v>
      </c>
      <c r="U94" s="163">
        <f>ROUND(E94*T94,2)</f>
        <v>1.5</v>
      </c>
      <c r="V94" s="153"/>
      <c r="W94" s="153"/>
      <c r="X94" s="153"/>
      <c r="Y94" s="153"/>
      <c r="Z94" s="153"/>
      <c r="AA94" s="153"/>
      <c r="AB94" s="153"/>
      <c r="AC94" s="153"/>
      <c r="AD94" s="153"/>
      <c r="AE94" s="153" t="s">
        <v>108</v>
      </c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54"/>
      <c r="B95" s="161"/>
      <c r="C95" s="193" t="s">
        <v>144</v>
      </c>
      <c r="D95" s="165"/>
      <c r="E95" s="169">
        <v>300</v>
      </c>
      <c r="F95" s="172"/>
      <c r="G95" s="172"/>
      <c r="H95" s="172"/>
      <c r="I95" s="172"/>
      <c r="J95" s="172"/>
      <c r="K95" s="172"/>
      <c r="L95" s="172"/>
      <c r="M95" s="172"/>
      <c r="N95" s="163"/>
      <c r="O95" s="163"/>
      <c r="P95" s="163"/>
      <c r="Q95" s="163"/>
      <c r="R95" s="163"/>
      <c r="S95" s="163"/>
      <c r="T95" s="164"/>
      <c r="U95" s="163"/>
      <c r="V95" s="153"/>
      <c r="W95" s="153"/>
      <c r="X95" s="153"/>
      <c r="Y95" s="153"/>
      <c r="Z95" s="153"/>
      <c r="AA95" s="153"/>
      <c r="AB95" s="153"/>
      <c r="AC95" s="153"/>
      <c r="AD95" s="153"/>
      <c r="AE95" s="153" t="s">
        <v>110</v>
      </c>
      <c r="AF95" s="153">
        <v>0</v>
      </c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x14ac:dyDescent="0.2">
      <c r="A96" s="155" t="s">
        <v>94</v>
      </c>
      <c r="B96" s="162" t="s">
        <v>63</v>
      </c>
      <c r="C96" s="194" t="s">
        <v>64</v>
      </c>
      <c r="D96" s="166"/>
      <c r="E96" s="170"/>
      <c r="F96" s="173"/>
      <c r="G96" s="173">
        <f>SUMIF(AE97:AE98,"&lt;&gt;NOR",G97:G98)</f>
        <v>0</v>
      </c>
      <c r="H96" s="173"/>
      <c r="I96" s="173">
        <f>SUM(I97:I98)</f>
        <v>0</v>
      </c>
      <c r="J96" s="173"/>
      <c r="K96" s="173">
        <f>SUM(K97:K98)</f>
        <v>0</v>
      </c>
      <c r="L96" s="173"/>
      <c r="M96" s="173">
        <f>SUM(M97:M98)</f>
        <v>0</v>
      </c>
      <c r="N96" s="166"/>
      <c r="O96" s="166">
        <f>SUM(O97:O98)</f>
        <v>0</v>
      </c>
      <c r="P96" s="166"/>
      <c r="Q96" s="166">
        <f>SUM(Q97:Q98)</f>
        <v>0</v>
      </c>
      <c r="R96" s="166"/>
      <c r="S96" s="166"/>
      <c r="T96" s="167"/>
      <c r="U96" s="166">
        <f>SUM(U97:U98)</f>
        <v>0.16</v>
      </c>
      <c r="AE96" t="s">
        <v>95</v>
      </c>
    </row>
    <row r="97" spans="1:60" outlineLevel="1" x14ac:dyDescent="0.2">
      <c r="A97" s="154">
        <v>35</v>
      </c>
      <c r="B97" s="161" t="s">
        <v>209</v>
      </c>
      <c r="C97" s="192" t="s">
        <v>210</v>
      </c>
      <c r="D97" s="163" t="s">
        <v>165</v>
      </c>
      <c r="E97" s="168">
        <v>4.2</v>
      </c>
      <c r="F97" s="171"/>
      <c r="G97" s="172">
        <f>ROUND(E97*F97,2)</f>
        <v>0</v>
      </c>
      <c r="H97" s="171"/>
      <c r="I97" s="172">
        <f>ROUND(E97*H97,2)</f>
        <v>0</v>
      </c>
      <c r="J97" s="171"/>
      <c r="K97" s="172">
        <f>ROUND(E97*J97,2)</f>
        <v>0</v>
      </c>
      <c r="L97" s="172">
        <v>21</v>
      </c>
      <c r="M97" s="172">
        <f>G97*(1+L97/100)</f>
        <v>0</v>
      </c>
      <c r="N97" s="163">
        <v>0</v>
      </c>
      <c r="O97" s="163">
        <f>ROUND(E97*N97,5)</f>
        <v>0</v>
      </c>
      <c r="P97" s="163">
        <v>0</v>
      </c>
      <c r="Q97" s="163">
        <f>ROUND(E97*P97,5)</f>
        <v>0</v>
      </c>
      <c r="R97" s="163"/>
      <c r="S97" s="163"/>
      <c r="T97" s="164">
        <v>3.6999999999999998E-2</v>
      </c>
      <c r="U97" s="163">
        <f>ROUND(E97*T97,2)</f>
        <v>0.16</v>
      </c>
      <c r="V97" s="153"/>
      <c r="W97" s="153"/>
      <c r="X97" s="153"/>
      <c r="Y97" s="153"/>
      <c r="Z97" s="153"/>
      <c r="AA97" s="153"/>
      <c r="AB97" s="153"/>
      <c r="AC97" s="153"/>
      <c r="AD97" s="153"/>
      <c r="AE97" s="153" t="s">
        <v>108</v>
      </c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54"/>
      <c r="B98" s="161"/>
      <c r="C98" s="193" t="s">
        <v>195</v>
      </c>
      <c r="D98" s="165"/>
      <c r="E98" s="169">
        <v>4.2</v>
      </c>
      <c r="F98" s="172"/>
      <c r="G98" s="172"/>
      <c r="H98" s="172"/>
      <c r="I98" s="172"/>
      <c r="J98" s="172"/>
      <c r="K98" s="172"/>
      <c r="L98" s="172"/>
      <c r="M98" s="172"/>
      <c r="N98" s="163"/>
      <c r="O98" s="163"/>
      <c r="P98" s="163"/>
      <c r="Q98" s="163"/>
      <c r="R98" s="163"/>
      <c r="S98" s="163"/>
      <c r="T98" s="164"/>
      <c r="U98" s="163"/>
      <c r="V98" s="153"/>
      <c r="W98" s="153"/>
      <c r="X98" s="153"/>
      <c r="Y98" s="153"/>
      <c r="Z98" s="153"/>
      <c r="AA98" s="153"/>
      <c r="AB98" s="153"/>
      <c r="AC98" s="153"/>
      <c r="AD98" s="153"/>
      <c r="AE98" s="153" t="s">
        <v>110</v>
      </c>
      <c r="AF98" s="153">
        <v>0</v>
      </c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x14ac:dyDescent="0.2">
      <c r="A99" s="155" t="s">
        <v>94</v>
      </c>
      <c r="B99" s="162" t="s">
        <v>65</v>
      </c>
      <c r="C99" s="194" t="s">
        <v>66</v>
      </c>
      <c r="D99" s="166"/>
      <c r="E99" s="170"/>
      <c r="F99" s="173"/>
      <c r="G99" s="173">
        <f>SUMIF(AE100:AE100,"&lt;&gt;NOR",G100:G100)</f>
        <v>0</v>
      </c>
      <c r="H99" s="173"/>
      <c r="I99" s="173">
        <f>SUM(I100:I100)</f>
        <v>0</v>
      </c>
      <c r="J99" s="173"/>
      <c r="K99" s="173">
        <f>SUM(K100:K100)</f>
        <v>0</v>
      </c>
      <c r="L99" s="173"/>
      <c r="M99" s="173">
        <f>SUM(M100:M100)</f>
        <v>0</v>
      </c>
      <c r="N99" s="166"/>
      <c r="O99" s="166">
        <f>SUM(O100:O100)</f>
        <v>0</v>
      </c>
      <c r="P99" s="166"/>
      <c r="Q99" s="166">
        <f>SUM(Q100:Q100)</f>
        <v>0</v>
      </c>
      <c r="R99" s="166"/>
      <c r="S99" s="166"/>
      <c r="T99" s="167"/>
      <c r="U99" s="166">
        <f>SUM(U100:U100)</f>
        <v>0.02</v>
      </c>
      <c r="AE99" t="s">
        <v>95</v>
      </c>
    </row>
    <row r="100" spans="1:60" outlineLevel="1" x14ac:dyDescent="0.2">
      <c r="A100" s="154">
        <v>36</v>
      </c>
      <c r="B100" s="161" t="s">
        <v>211</v>
      </c>
      <c r="C100" s="192" t="s">
        <v>212</v>
      </c>
      <c r="D100" s="163" t="s">
        <v>213</v>
      </c>
      <c r="E100" s="168">
        <v>1</v>
      </c>
      <c r="F100" s="171"/>
      <c r="G100" s="172">
        <f>ROUND(E100*F100,2)</f>
        <v>0</v>
      </c>
      <c r="H100" s="171"/>
      <c r="I100" s="172">
        <f>ROUND(E100*H100,2)</f>
        <v>0</v>
      </c>
      <c r="J100" s="171"/>
      <c r="K100" s="172">
        <f>ROUND(E100*J100,2)</f>
        <v>0</v>
      </c>
      <c r="L100" s="172">
        <v>21</v>
      </c>
      <c r="M100" s="172">
        <f>G100*(1+L100/100)</f>
        <v>0</v>
      </c>
      <c r="N100" s="163">
        <v>0</v>
      </c>
      <c r="O100" s="163">
        <f>ROUND(E100*N100,5)</f>
        <v>0</v>
      </c>
      <c r="P100" s="163">
        <v>0</v>
      </c>
      <c r="Q100" s="163">
        <f>ROUND(E100*P100,5)</f>
        <v>0</v>
      </c>
      <c r="R100" s="163"/>
      <c r="S100" s="163"/>
      <c r="T100" s="164">
        <v>1.6E-2</v>
      </c>
      <c r="U100" s="163">
        <f>ROUND(E100*T100,2)</f>
        <v>0.02</v>
      </c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 t="s">
        <v>108</v>
      </c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x14ac:dyDescent="0.2">
      <c r="A101" s="155" t="s">
        <v>94</v>
      </c>
      <c r="B101" s="162" t="s">
        <v>67</v>
      </c>
      <c r="C101" s="194" t="s">
        <v>26</v>
      </c>
      <c r="D101" s="166"/>
      <c r="E101" s="170"/>
      <c r="F101" s="173"/>
      <c r="G101" s="173">
        <f>SUMIF(AE102:AE110,"&lt;&gt;NOR",G102:G110)</f>
        <v>0</v>
      </c>
      <c r="H101" s="173"/>
      <c r="I101" s="173">
        <f>SUM(I102:I110)</f>
        <v>0</v>
      </c>
      <c r="J101" s="173"/>
      <c r="K101" s="173">
        <f>SUM(K102:K110)</f>
        <v>0</v>
      </c>
      <c r="L101" s="173"/>
      <c r="M101" s="173">
        <f>SUM(M102:M110)</f>
        <v>0</v>
      </c>
      <c r="N101" s="166"/>
      <c r="O101" s="166">
        <f>SUM(O102:O110)</f>
        <v>0</v>
      </c>
      <c r="P101" s="166"/>
      <c r="Q101" s="166">
        <f>SUM(Q102:Q110)</f>
        <v>0</v>
      </c>
      <c r="R101" s="166"/>
      <c r="S101" s="166"/>
      <c r="T101" s="167"/>
      <c r="U101" s="166">
        <f>SUM(U102:U110)</f>
        <v>0</v>
      </c>
      <c r="AE101" t="s">
        <v>95</v>
      </c>
    </row>
    <row r="102" spans="1:60" outlineLevel="1" x14ac:dyDescent="0.2">
      <c r="A102" s="154">
        <v>37</v>
      </c>
      <c r="B102" s="161" t="s">
        <v>214</v>
      </c>
      <c r="C102" s="192" t="s">
        <v>215</v>
      </c>
      <c r="D102" s="163" t="s">
        <v>216</v>
      </c>
      <c r="E102" s="168">
        <v>1</v>
      </c>
      <c r="F102" s="171"/>
      <c r="G102" s="172">
        <f t="shared" ref="G102:G110" si="0">ROUND(E102*F102,2)</f>
        <v>0</v>
      </c>
      <c r="H102" s="171"/>
      <c r="I102" s="172">
        <f t="shared" ref="I102:I110" si="1">ROUND(E102*H102,2)</f>
        <v>0</v>
      </c>
      <c r="J102" s="171"/>
      <c r="K102" s="172">
        <f t="shared" ref="K102:K110" si="2">ROUND(E102*J102,2)</f>
        <v>0</v>
      </c>
      <c r="L102" s="172">
        <v>21</v>
      </c>
      <c r="M102" s="172">
        <f t="shared" ref="M102:M110" si="3">G102*(1+L102/100)</f>
        <v>0</v>
      </c>
      <c r="N102" s="163">
        <v>0</v>
      </c>
      <c r="O102" s="163">
        <f t="shared" ref="O102:O110" si="4">ROUND(E102*N102,5)</f>
        <v>0</v>
      </c>
      <c r="P102" s="163">
        <v>0</v>
      </c>
      <c r="Q102" s="163">
        <f t="shared" ref="Q102:Q110" si="5">ROUND(E102*P102,5)</f>
        <v>0</v>
      </c>
      <c r="R102" s="163"/>
      <c r="S102" s="163"/>
      <c r="T102" s="164">
        <v>0</v>
      </c>
      <c r="U102" s="163">
        <f t="shared" ref="U102:U110" si="6">ROUND(E102*T102,2)</f>
        <v>0</v>
      </c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 t="s">
        <v>108</v>
      </c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54">
        <v>38</v>
      </c>
      <c r="B103" s="161" t="s">
        <v>217</v>
      </c>
      <c r="C103" s="192" t="s">
        <v>218</v>
      </c>
      <c r="D103" s="163" t="s">
        <v>216</v>
      </c>
      <c r="E103" s="168">
        <v>1</v>
      </c>
      <c r="F103" s="171"/>
      <c r="G103" s="172">
        <f t="shared" si="0"/>
        <v>0</v>
      </c>
      <c r="H103" s="171"/>
      <c r="I103" s="172">
        <f t="shared" si="1"/>
        <v>0</v>
      </c>
      <c r="J103" s="171"/>
      <c r="K103" s="172">
        <f t="shared" si="2"/>
        <v>0</v>
      </c>
      <c r="L103" s="172">
        <v>21</v>
      </c>
      <c r="M103" s="172">
        <f t="shared" si="3"/>
        <v>0</v>
      </c>
      <c r="N103" s="163">
        <v>0</v>
      </c>
      <c r="O103" s="163">
        <f t="shared" si="4"/>
        <v>0</v>
      </c>
      <c r="P103" s="163">
        <v>0</v>
      </c>
      <c r="Q103" s="163">
        <f t="shared" si="5"/>
        <v>0</v>
      </c>
      <c r="R103" s="163"/>
      <c r="S103" s="163"/>
      <c r="T103" s="164">
        <v>0</v>
      </c>
      <c r="U103" s="163">
        <f t="shared" si="6"/>
        <v>0</v>
      </c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 t="s">
        <v>108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54">
        <v>39</v>
      </c>
      <c r="B104" s="161" t="s">
        <v>219</v>
      </c>
      <c r="C104" s="192" t="s">
        <v>220</v>
      </c>
      <c r="D104" s="163" t="s">
        <v>216</v>
      </c>
      <c r="E104" s="168">
        <v>1</v>
      </c>
      <c r="F104" s="171"/>
      <c r="G104" s="172">
        <f t="shared" si="0"/>
        <v>0</v>
      </c>
      <c r="H104" s="171"/>
      <c r="I104" s="172">
        <f t="shared" si="1"/>
        <v>0</v>
      </c>
      <c r="J104" s="171"/>
      <c r="K104" s="172">
        <f t="shared" si="2"/>
        <v>0</v>
      </c>
      <c r="L104" s="172">
        <v>21</v>
      </c>
      <c r="M104" s="172">
        <f t="shared" si="3"/>
        <v>0</v>
      </c>
      <c r="N104" s="163">
        <v>0</v>
      </c>
      <c r="O104" s="163">
        <f t="shared" si="4"/>
        <v>0</v>
      </c>
      <c r="P104" s="163">
        <v>0</v>
      </c>
      <c r="Q104" s="163">
        <f t="shared" si="5"/>
        <v>0</v>
      </c>
      <c r="R104" s="163"/>
      <c r="S104" s="163"/>
      <c r="T104" s="164">
        <v>0</v>
      </c>
      <c r="U104" s="163">
        <f t="shared" si="6"/>
        <v>0</v>
      </c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 t="s">
        <v>108</v>
      </c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54">
        <v>40</v>
      </c>
      <c r="B105" s="161" t="s">
        <v>221</v>
      </c>
      <c r="C105" s="192" t="s">
        <v>222</v>
      </c>
      <c r="D105" s="163" t="s">
        <v>216</v>
      </c>
      <c r="E105" s="168">
        <v>1</v>
      </c>
      <c r="F105" s="171"/>
      <c r="G105" s="172">
        <f t="shared" si="0"/>
        <v>0</v>
      </c>
      <c r="H105" s="171"/>
      <c r="I105" s="172">
        <f t="shared" si="1"/>
        <v>0</v>
      </c>
      <c r="J105" s="171"/>
      <c r="K105" s="172">
        <f t="shared" si="2"/>
        <v>0</v>
      </c>
      <c r="L105" s="172">
        <v>21</v>
      </c>
      <c r="M105" s="172">
        <f t="shared" si="3"/>
        <v>0</v>
      </c>
      <c r="N105" s="163">
        <v>0</v>
      </c>
      <c r="O105" s="163">
        <f t="shared" si="4"/>
        <v>0</v>
      </c>
      <c r="P105" s="163">
        <v>0</v>
      </c>
      <c r="Q105" s="163">
        <f t="shared" si="5"/>
        <v>0</v>
      </c>
      <c r="R105" s="163"/>
      <c r="S105" s="163"/>
      <c r="T105" s="164">
        <v>0</v>
      </c>
      <c r="U105" s="163">
        <f t="shared" si="6"/>
        <v>0</v>
      </c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 t="s">
        <v>108</v>
      </c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">
      <c r="A106" s="154">
        <v>41</v>
      </c>
      <c r="B106" s="161" t="s">
        <v>223</v>
      </c>
      <c r="C106" s="192" t="s">
        <v>224</v>
      </c>
      <c r="D106" s="163" t="s">
        <v>216</v>
      </c>
      <c r="E106" s="168">
        <v>1</v>
      </c>
      <c r="F106" s="171"/>
      <c r="G106" s="172">
        <f t="shared" si="0"/>
        <v>0</v>
      </c>
      <c r="H106" s="171"/>
      <c r="I106" s="172">
        <f t="shared" si="1"/>
        <v>0</v>
      </c>
      <c r="J106" s="171"/>
      <c r="K106" s="172">
        <f t="shared" si="2"/>
        <v>0</v>
      </c>
      <c r="L106" s="172">
        <v>21</v>
      </c>
      <c r="M106" s="172">
        <f t="shared" si="3"/>
        <v>0</v>
      </c>
      <c r="N106" s="163">
        <v>0</v>
      </c>
      <c r="O106" s="163">
        <f t="shared" si="4"/>
        <v>0</v>
      </c>
      <c r="P106" s="163">
        <v>0</v>
      </c>
      <c r="Q106" s="163">
        <f t="shared" si="5"/>
        <v>0</v>
      </c>
      <c r="R106" s="163"/>
      <c r="S106" s="163"/>
      <c r="T106" s="164">
        <v>0</v>
      </c>
      <c r="U106" s="163">
        <f t="shared" si="6"/>
        <v>0</v>
      </c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 t="s">
        <v>108</v>
      </c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54">
        <v>42</v>
      </c>
      <c r="B107" s="161" t="s">
        <v>225</v>
      </c>
      <c r="C107" s="192" t="s">
        <v>226</v>
      </c>
      <c r="D107" s="163" t="s">
        <v>216</v>
      </c>
      <c r="E107" s="168">
        <v>1</v>
      </c>
      <c r="F107" s="171"/>
      <c r="G107" s="172">
        <f t="shared" si="0"/>
        <v>0</v>
      </c>
      <c r="H107" s="171"/>
      <c r="I107" s="172">
        <f t="shared" si="1"/>
        <v>0</v>
      </c>
      <c r="J107" s="171"/>
      <c r="K107" s="172">
        <f t="shared" si="2"/>
        <v>0</v>
      </c>
      <c r="L107" s="172">
        <v>21</v>
      </c>
      <c r="M107" s="172">
        <f t="shared" si="3"/>
        <v>0</v>
      </c>
      <c r="N107" s="163">
        <v>0</v>
      </c>
      <c r="O107" s="163">
        <f t="shared" si="4"/>
        <v>0</v>
      </c>
      <c r="P107" s="163">
        <v>0</v>
      </c>
      <c r="Q107" s="163">
        <f t="shared" si="5"/>
        <v>0</v>
      </c>
      <c r="R107" s="163"/>
      <c r="S107" s="163"/>
      <c r="T107" s="164">
        <v>0</v>
      </c>
      <c r="U107" s="163">
        <f t="shared" si="6"/>
        <v>0</v>
      </c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 t="s">
        <v>108</v>
      </c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54">
        <v>43</v>
      </c>
      <c r="B108" s="161" t="s">
        <v>227</v>
      </c>
      <c r="C108" s="192" t="s">
        <v>228</v>
      </c>
      <c r="D108" s="163" t="s">
        <v>216</v>
      </c>
      <c r="E108" s="168">
        <v>1</v>
      </c>
      <c r="F108" s="171"/>
      <c r="G108" s="172">
        <f t="shared" si="0"/>
        <v>0</v>
      </c>
      <c r="H108" s="171"/>
      <c r="I108" s="172">
        <f t="shared" si="1"/>
        <v>0</v>
      </c>
      <c r="J108" s="171"/>
      <c r="K108" s="172">
        <f t="shared" si="2"/>
        <v>0</v>
      </c>
      <c r="L108" s="172">
        <v>21</v>
      </c>
      <c r="M108" s="172">
        <f t="shared" si="3"/>
        <v>0</v>
      </c>
      <c r="N108" s="163">
        <v>0</v>
      </c>
      <c r="O108" s="163">
        <f t="shared" si="4"/>
        <v>0</v>
      </c>
      <c r="P108" s="163">
        <v>0</v>
      </c>
      <c r="Q108" s="163">
        <f t="shared" si="5"/>
        <v>0</v>
      </c>
      <c r="R108" s="163"/>
      <c r="S108" s="163"/>
      <c r="T108" s="164">
        <v>0</v>
      </c>
      <c r="U108" s="163">
        <f t="shared" si="6"/>
        <v>0</v>
      </c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 t="s">
        <v>108</v>
      </c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ht="22.5" outlineLevel="1" x14ac:dyDescent="0.2">
      <c r="A109" s="154">
        <v>44</v>
      </c>
      <c r="B109" s="161" t="s">
        <v>229</v>
      </c>
      <c r="C109" s="192" t="s">
        <v>230</v>
      </c>
      <c r="D109" s="163" t="s">
        <v>216</v>
      </c>
      <c r="E109" s="168">
        <v>1</v>
      </c>
      <c r="F109" s="171"/>
      <c r="G109" s="172">
        <f t="shared" si="0"/>
        <v>0</v>
      </c>
      <c r="H109" s="171"/>
      <c r="I109" s="172">
        <f t="shared" si="1"/>
        <v>0</v>
      </c>
      <c r="J109" s="171"/>
      <c r="K109" s="172">
        <f t="shared" si="2"/>
        <v>0</v>
      </c>
      <c r="L109" s="172">
        <v>21</v>
      </c>
      <c r="M109" s="172">
        <f t="shared" si="3"/>
        <v>0</v>
      </c>
      <c r="N109" s="163">
        <v>0</v>
      </c>
      <c r="O109" s="163">
        <f t="shared" si="4"/>
        <v>0</v>
      </c>
      <c r="P109" s="163">
        <v>0</v>
      </c>
      <c r="Q109" s="163">
        <f t="shared" si="5"/>
        <v>0</v>
      </c>
      <c r="R109" s="163"/>
      <c r="S109" s="163"/>
      <c r="T109" s="164">
        <v>0</v>
      </c>
      <c r="U109" s="163">
        <f t="shared" si="6"/>
        <v>0</v>
      </c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 t="s">
        <v>108</v>
      </c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81">
        <v>45</v>
      </c>
      <c r="B110" s="182" t="s">
        <v>231</v>
      </c>
      <c r="C110" s="195" t="s">
        <v>232</v>
      </c>
      <c r="D110" s="183" t="s">
        <v>216</v>
      </c>
      <c r="E110" s="184">
        <v>1</v>
      </c>
      <c r="F110" s="185"/>
      <c r="G110" s="186">
        <f t="shared" si="0"/>
        <v>0</v>
      </c>
      <c r="H110" s="185"/>
      <c r="I110" s="186">
        <f t="shared" si="1"/>
        <v>0</v>
      </c>
      <c r="J110" s="185"/>
      <c r="K110" s="186">
        <f t="shared" si="2"/>
        <v>0</v>
      </c>
      <c r="L110" s="186">
        <v>21</v>
      </c>
      <c r="M110" s="186">
        <f t="shared" si="3"/>
        <v>0</v>
      </c>
      <c r="N110" s="183">
        <v>0</v>
      </c>
      <c r="O110" s="183">
        <f t="shared" si="4"/>
        <v>0</v>
      </c>
      <c r="P110" s="183">
        <v>0</v>
      </c>
      <c r="Q110" s="183">
        <f t="shared" si="5"/>
        <v>0</v>
      </c>
      <c r="R110" s="183"/>
      <c r="S110" s="183"/>
      <c r="T110" s="187">
        <v>0</v>
      </c>
      <c r="U110" s="183">
        <f t="shared" si="6"/>
        <v>0</v>
      </c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 t="s">
        <v>108</v>
      </c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x14ac:dyDescent="0.2">
      <c r="A111" s="6"/>
      <c r="B111" s="7" t="s">
        <v>233</v>
      </c>
      <c r="C111" s="196" t="s">
        <v>233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AC111">
        <v>15</v>
      </c>
      <c r="AD111">
        <v>21</v>
      </c>
    </row>
    <row r="112" spans="1:60" x14ac:dyDescent="0.2">
      <c r="A112" s="188"/>
      <c r="B112" s="189">
        <v>26</v>
      </c>
      <c r="C112" s="197" t="s">
        <v>233</v>
      </c>
      <c r="D112" s="190"/>
      <c r="E112" s="190"/>
      <c r="F112" s="190"/>
      <c r="G112" s="191">
        <f>G8+G60+G64+G96+G99+G101</f>
        <v>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AC112">
        <f>SUMIF(L7:L110,AC111,G7:G110)</f>
        <v>0</v>
      </c>
      <c r="AD112">
        <f>SUMIF(L7:L110,AD111,G7:G110)</f>
        <v>0</v>
      </c>
      <c r="AE112" t="s">
        <v>234</v>
      </c>
    </row>
    <row r="113" spans="1:31" x14ac:dyDescent="0.2">
      <c r="A113" s="6"/>
      <c r="B113" s="7" t="s">
        <v>233</v>
      </c>
      <c r="C113" s="196" t="s">
        <v>233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 x14ac:dyDescent="0.2">
      <c r="A114" s="6"/>
      <c r="B114" s="7" t="s">
        <v>233</v>
      </c>
      <c r="C114" s="196" t="s">
        <v>233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31" x14ac:dyDescent="0.2">
      <c r="A115" s="256">
        <v>33</v>
      </c>
      <c r="B115" s="256"/>
      <c r="C115" s="25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31" x14ac:dyDescent="0.2">
      <c r="A116" s="258"/>
      <c r="B116" s="259"/>
      <c r="C116" s="260"/>
      <c r="D116" s="259"/>
      <c r="E116" s="259"/>
      <c r="F116" s="259"/>
      <c r="G116" s="26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AE116" t="s">
        <v>235</v>
      </c>
    </row>
    <row r="117" spans="1:31" x14ac:dyDescent="0.2">
      <c r="A117" s="262"/>
      <c r="B117" s="263"/>
      <c r="C117" s="264"/>
      <c r="D117" s="263"/>
      <c r="E117" s="263"/>
      <c r="F117" s="263"/>
      <c r="G117" s="26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31" x14ac:dyDescent="0.2">
      <c r="A118" s="262"/>
      <c r="B118" s="263"/>
      <c r="C118" s="264"/>
      <c r="D118" s="263"/>
      <c r="E118" s="263"/>
      <c r="F118" s="263"/>
      <c r="G118" s="26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31" x14ac:dyDescent="0.2">
      <c r="A119" s="262"/>
      <c r="B119" s="263"/>
      <c r="C119" s="264"/>
      <c r="D119" s="263"/>
      <c r="E119" s="263"/>
      <c r="F119" s="263"/>
      <c r="G119" s="26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31" x14ac:dyDescent="0.2">
      <c r="A120" s="266"/>
      <c r="B120" s="267"/>
      <c r="C120" s="268"/>
      <c r="D120" s="267"/>
      <c r="E120" s="267"/>
      <c r="F120" s="267"/>
      <c r="G120" s="269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31" x14ac:dyDescent="0.2">
      <c r="A121" s="6"/>
      <c r="B121" s="7" t="s">
        <v>233</v>
      </c>
      <c r="C121" s="196" t="s">
        <v>233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31" x14ac:dyDescent="0.2">
      <c r="C122" s="198"/>
      <c r="AE122" t="s">
        <v>236</v>
      </c>
    </row>
  </sheetData>
  <sheetProtection sheet="1" objects="1" scenarios="1"/>
  <mergeCells count="23">
    <mergeCell ref="C12:G12"/>
    <mergeCell ref="A1:G1"/>
    <mergeCell ref="C2:G2"/>
    <mergeCell ref="C3:G3"/>
    <mergeCell ref="C4:G4"/>
    <mergeCell ref="C10:G10"/>
    <mergeCell ref="C81:G81"/>
    <mergeCell ref="C20:G20"/>
    <mergeCell ref="C23:G23"/>
    <mergeCell ref="C33:G33"/>
    <mergeCell ref="C36:G36"/>
    <mergeCell ref="C43:G43"/>
    <mergeCell ref="C47:G47"/>
    <mergeCell ref="C50:G50"/>
    <mergeCell ref="C62:G62"/>
    <mergeCell ref="C66:G66"/>
    <mergeCell ref="C71:G71"/>
    <mergeCell ref="C76:G76"/>
    <mergeCell ref="C86:G86"/>
    <mergeCell ref="C89:G89"/>
    <mergeCell ref="C92:G92"/>
    <mergeCell ref="A115:C115"/>
    <mergeCell ref="A116:G120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Radka</cp:lastModifiedBy>
  <cp:lastPrinted>2014-02-28T09:52:57Z</cp:lastPrinted>
  <dcterms:created xsi:type="dcterms:W3CDTF">2009-04-08T07:15:50Z</dcterms:created>
  <dcterms:modified xsi:type="dcterms:W3CDTF">2021-11-03T13:53:06Z</dcterms:modified>
</cp:coreProperties>
</file>